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12240" windowHeight="7680" tabRatio="709" firstSheet="2" activeTab="2"/>
  </bookViews>
  <sheets>
    <sheet name="Overview - Section A" sheetId="1" r:id="rId1"/>
    <sheet name="Impact Indicators - Section B" sheetId="12" r:id="rId2"/>
    <sheet name="Outcome Indicators - Section C" sheetId="10" r:id="rId3"/>
    <sheet name="Coverage Indicators - Section D" sheetId="5" r:id="rId4"/>
    <sheet name=" Disaggregation - Section E" sheetId="9" r:id="rId5"/>
    <sheet name="WPTM - Section F" sheetId="6" r:id="rId6"/>
    <sheet name="Print View" sheetId="24" r:id="rId7"/>
    <sheet name="Reference Records" sheetId="16" state="veryHidden" r:id="rId8"/>
    <sheet name="Reference records(soft deleted)" sheetId="23" state="veryHidden" r:id="rId9"/>
    <sheet name="Disaggregation Records" sheetId="20" state="veryHidden" r:id="rId10"/>
    <sheet name="Disaggregation Data" sheetId="22" state="veryHidden" r:id="rId11"/>
    <sheet name="Account Role" sheetId="19" state="veryHidden" r:id="rId12"/>
    <sheet name="apttusmetadata" sheetId="13" state="veryHidden" r:id="rId13"/>
  </sheets>
  <definedNames>
    <definedName name="_00007c01_2979_435a_943c_b31d5f171b5b">'Outcome Indicators - Section C'!$O$30</definedName>
    <definedName name="_014af77a_8bcb_4d0c_beeb_a3d72f1332b5">'Disaggregation Records'!$G$95</definedName>
    <definedName name="_01cccfef_5573_4d36_b9d3_e32bd9199c70">'Overview - Section A'!$AO$17:$AO$19</definedName>
    <definedName name="_0215c642_4079_4a66_b33f_02948e5b161c">'Overview - Section A'!$A$50</definedName>
    <definedName name="_022236a9_dcb1_42b2_a51e_7a01b131f28c">'WPTM - Section F'!$D$8</definedName>
    <definedName name="_0278b5de_0da4_4498_a134_99a2744a9fab">'Overview - Section A'!$X$119</definedName>
    <definedName name="_033fcd6d_adce_4700_8852_ca583a6bef6b">'Disaggregation Records'!$G$59</definedName>
    <definedName name="_04a05b73_32c0_4d2d_a31f_5fbde1b204a3">'Reference records(soft deleted)'!$D$94</definedName>
    <definedName name="_05de697d_8f2c_4184_9d2e_6faa62695a32" comment="Display Map">'Reference records(soft deleted)'!$B$60:$G$88</definedName>
    <definedName name="_06a30c86_360f_426e_8e45_34c8bc342561" comment="Display Map">'Overview - Section A'!$A$24:$I$26</definedName>
    <definedName name="_06f0afa9_1fe3_42c4_a70c_ee03512b1215">'Reference records(soft deleted)'!$B$94</definedName>
    <definedName name="_0883281e_e21d_43ef_9187_230346f845f9">'Overview - Section A'!$C$19</definedName>
    <definedName name="_08b56218_0472_4421_bf59_414c15e0b282">' Disaggregation - Section E'!$J$167</definedName>
    <definedName name="_0aee399a_9776_4eaa_972f_b8dcf296ae2a">'WPTM - Section F'!$Z$8</definedName>
    <definedName name="_0be7695c_11a6_45b5_b154_af6d36015894">'Reference Records'!$B$297</definedName>
    <definedName name="_0beac2ba_bbbb_431d_8bce_14dbf66bdf78">'Overview - Section A'!$E$50</definedName>
    <definedName name="_0c4ccd3c_f7d7_4e9d_9482_1c0c40aa9b88">'Coverage Indicators - Section D'!$AL$10</definedName>
    <definedName name="_0cdb72c3_6724_4a77_bc28_1011a00b051b">'Disaggregation Data'!$K$315</definedName>
    <definedName name="_0dc96169_1e4e_4b6f_8f38_6c1e88134dc4">'Overview - Section A'!$L$30</definedName>
    <definedName name="_0e9225f3_0b7c_44f6_bfe5_7c4d6a1c0d0d">'Coverage Indicators - Section D'!$U$10</definedName>
    <definedName name="_0ee40542_4b9a_4ee9_a0ec_3cc5a3df3d05">'Outcome Indicators - Section C'!$F$10</definedName>
    <definedName name="_10653d8b_f9c7_483c_8121_cb87b830a0e0">'Impact Indicators - Section B'!$D$9</definedName>
    <definedName name="_1177e4f5_9ae4_4957_87c6_850b17644f73">'WPTM - Section F'!$D$93</definedName>
    <definedName name="_133a33a4_ef56_4597_81f3_93ace16e6e1a">' Disaggregation - Section E'!$O$8</definedName>
    <definedName name="_1345e61d_a8fe_4213_85d7_1db0d6d6f5c1">'Coverage Indicators - Section D'!$M$45</definedName>
    <definedName name="_1394d6ab_8539_4e64_bb74_c2678e11372d">'Impact Indicators - Section B'!$O$29</definedName>
    <definedName name="_13f5bbc3_a06d_4a3e_b75e_ac6929e1cb91">'Reference Records'!$A$275:$A$276</definedName>
    <definedName name="_14a567c8_d8f6_4162_9aa0_c1538b8740a0" comment="Display Map">'Reference records(soft deleted)'!$B$5:$G$28</definedName>
    <definedName name="_15d23191_61cc_42d1_9dac_fbdc3cccac55">'Outcome Indicators - Section C'!$X$10</definedName>
    <definedName name="_164e6d09_185f_4eb7_8d48_b40f818dce2a" comment="Display Map">'Reference Records'!$A$43:$G$92</definedName>
    <definedName name="_17f5512d_ec99_4a26_87b1_844196d76728">'Coverage Indicators - Section D'!$G$10</definedName>
    <definedName name="_1955075b_5332_4022_9e1d_d8310266160b">'Reference Records'!$B$289</definedName>
    <definedName name="_1a0321ba_6a61_4acf_920e_a10b17ac407f">'Outcome Indicators - Section C'!$AD$10</definedName>
    <definedName name="_1a080622_0d74_49cf_97f9_4810bf8030df">'Overview - Section A'!$F$50</definedName>
    <definedName name="_1aa1a76c_dd86_4169_9713_d4769c038cf4">'Overview - Section A'!$AN$5</definedName>
    <definedName name="_1adee5ff_c5c9_43db_9c1e_bb4129b790bf">'Disaggregation Records'!$F$59</definedName>
    <definedName name="_1afa72c9_dc27_4c9f_b1ac_7f8bc7410cff">'WPTM - Section F'!$T$8</definedName>
    <definedName name="_1b4c5945_e7d1_4cc8_86a5_aff055d1728d">'Outcome Indicators - Section C'!$R$10</definedName>
    <definedName name="_1b8aaee3_08fa_47b6_9b44_c592025d5948">'Reference Records'!$D$122</definedName>
    <definedName name="_1bcbb583_e5a9_4a6b_8584_0d82f680244f">'Outcome Indicators - Section C'!$F$30</definedName>
    <definedName name="_1c760e84_7860_4647_97d8_05a0ab084c30">' Disaggregation - Section E'!$O$167</definedName>
    <definedName name="_1cfaffa5_a1e7_40ad_a8cc_cbc751be15bf">'WPTM - Section F'!$H$93</definedName>
    <definedName name="_1d6a3bac_4285_4496_be35_4b6e94c6c525">'Overview - Section A'!$F$68</definedName>
    <definedName name="_1e4eb8fc_811c_44fb_af4b_e630611aebf1">'Impact Indicators - Section B'!#REF!</definedName>
    <definedName name="_2107d815_de12_4678_b7bf_30f8521ae049">'Overview - Section A'!$E$8</definedName>
    <definedName name="_21546636_20c6_4878_ba5b_6cb3d96028d3">'Coverage Indicators - Section D'!$J$45</definedName>
    <definedName name="_2155cd87_2f72_4971_9bf3_5e903b4bd350">'Disaggregation Data'!$H$3</definedName>
    <definedName name="_21e79bef_aeed_4e3b_a2f8_653b27dca3bb">'WPTM - Section F'!$A$8</definedName>
    <definedName name="_227c1eef_248d_4636_b70f_e17385d0de94">'Disaggregation Data'!$I$3</definedName>
    <definedName name="_232a9c61_ddf7_4d21_ab4f_e708d061242d">'Impact Indicators - Section B'!$H$29</definedName>
    <definedName name="_23551461_25f2_42b8_b7e4_89bd33884a81">'Outcome Indicators - Section C'!$K$30</definedName>
    <definedName name="_23c679e9_b192_40b1_95ad_e2f1dac7a992">'Disaggregation Data'!$M$3</definedName>
    <definedName name="_23debc6e_f89a_4d49_93e8_506d71c4cbb7" comment="Display Map">'Overview - Section A'!$A$118:$AB$169</definedName>
    <definedName name="_2422a46e_b076_4ed3_ac39_13cd913daf0b">'Impact Indicators - Section B'!$Z$9</definedName>
    <definedName name="_242d575a_eb16_4795_affc_a818f9b0adad" comment="Display Map">'Disaggregation Data'!$D$2:$O$153</definedName>
    <definedName name="_24ce621f_5feb_4421_aa7b_30c973952869">'Overview - Section A'!$Q$30</definedName>
    <definedName name="_25903c5a_79da_48aa_a73a_0efa3fa709b3">'Overview - Section A'!$E$7</definedName>
    <definedName name="_25c4f9c3_a465_4509_8e2f_b4c3afc12d62">'Disaggregation Data'!$M$159</definedName>
    <definedName name="_26874af8_f15f_4555_b6ba_d39eb5bc132c">'Coverage Indicators - Section D'!$L$45</definedName>
    <definedName name="_27ac2a1e_d077_4df3_924a_c13fa7c47b76">'Coverage Indicators - Section D'!$AM$10</definedName>
    <definedName name="_2805718c_688c_47d8_bd53_f8c2cc8c9de7">'WPTM - Section F'!$O$8</definedName>
    <definedName name="_290fa550_f4dc_4a92_900a_0f2ef1afcf55">'Outcome Indicators - Section C'!$C$10</definedName>
    <definedName name="_295f3441_adc3_4dc5_8a9e_67266d697395">'Overview - Section A'!$N$30</definedName>
    <definedName name="_29998246_c49d_4a02_a3ff_a8ff4f07132b">'Outcome Indicators - Section C'!$N$30</definedName>
    <definedName name="_29de1210_4fea_46a8_ac63_eb3a3734b209">'Account Role'!$D$19</definedName>
    <definedName name="_2ab1dfcf_a207_4488_9778_05865ff67402">'Reference records(soft deleted)'!$G$61</definedName>
    <definedName name="_2c6b8785_2f7e_4ce5_948e_2066c6838182">'Reference Records'!$C$4</definedName>
    <definedName name="_2d8e48b5_25c6_4b04_8f1a_564a145ea078">'WPTM - Section F'!$R$8</definedName>
    <definedName name="_2ef5dfde_8ec5_4b0f_b79e_1e3da16c9079">'Impact Indicators - Section B'!$X$9</definedName>
    <definedName name="_2f779270_bafb_4509_b7c1_f9f5a5f6b50c">'Outcome Indicators - Section C'!$Y$10</definedName>
    <definedName name="_304a4b38_aadb_465f_bec4_ede79462324a" comment="Display Map">'Account Role'!$A$18:$D$21</definedName>
    <definedName name="_30572134_8290_4750_a680_dd1dbf9fbe17" comment="Display Map">'Disaggregation Data'!$D$158:$O$309</definedName>
    <definedName name="_309cb4e6_0866_4b59_9ad8_dce9deb459a4">'Coverage Indicators - Section D'!$AC$10</definedName>
    <definedName name="_30b03846_ab03_4151_aecb_ffcd8f9380d3">'Reference records(soft deleted)'!$G$172</definedName>
    <definedName name="_30bf1a46_c9f4_4bc4_a488_fcb146f7c5d6">'Coverage Indicators - Section D'!$E$45</definedName>
    <definedName name="_31abdfc0_7b3f_4421_9bb3_3010b64c33c6">'Reference Records'!$B$293</definedName>
    <definedName name="_31e1e97a_f8b3_42a3_9dba_54263b984934">'Overview - Section A'!$Q$37</definedName>
    <definedName name="_32cc9015_aa43_492e_931d_d4dc3bcbbefd">'Impact Indicators - Section B'!$N$29</definedName>
    <definedName name="_33898a8c_e55b_4fb6_a523_fc8d172930cd" comment="Display Map">'Reference Records'!$B$3:$G$20</definedName>
    <definedName name="_339d96ff_1502_408b_8b62_a0d2a6d2aa31">'WPTM - Section F'!$J$93</definedName>
    <definedName name="_33f94c69_7ad0_42e4_ae97_cd43ab2f6fb1">'Disaggregation Data'!$D$315</definedName>
    <definedName name="_3599e6a2_76d5_4a3e_b94f_263ea328a754">'Overview - Section A'!$AN$10</definedName>
    <definedName name="_359b0f72_ed0e_44ca_a640_07ddf6593469">'Coverage Indicators - Section D'!$AH$10</definedName>
    <definedName name="_35d1b49a_9719_423f_baf2_fde871e1bd58">'Overview - Section A'!$O$30</definedName>
    <definedName name="_36760ff8_71ac_4804_83a7_bece45c85ebb">'WPTM - Section F'!$V$8</definedName>
    <definedName name="_3679d719_018c_46c1_a6c9_f5cb6af28e82">'Impact Indicators - Section B'!$A$9</definedName>
    <definedName name="_36c48884_8351_429d_866b_c7cb8ec9bdfb">'Overview - Section A'!$P$30</definedName>
    <definedName name="_3753db18_a6c5_4659_9a7b_6f3e612294c8">'Impact Indicators - Section B'!$Y$9</definedName>
    <definedName name="_38090fcc_c83f_4075_9748_b307f993e767">'Reference records(soft deleted)'!$B$172</definedName>
    <definedName name="_388e9f7b_b253_414f_b074_2b51db867bec">'Overview - Section A'!$K$30</definedName>
    <definedName name="_391e58af_5dd7_4278_b7e2_c903d9c79968">'Outcome Indicators - Section C'!$AC$10</definedName>
    <definedName name="_3a54c0cb_5d61_44ab_9f5f_59c0b83c7017" comment="Save Map">'Account Role'!$B$23:$D$23</definedName>
    <definedName name="_3a87c5f7_0769_4a3a_a3e3_82a4b0341068">'Reference Records'!$C$281</definedName>
    <definedName name="_3b314f8f_fda0_45c7_a732_7b31f3e8bf5b">'Impact Indicators - Section B'!$C$9</definedName>
    <definedName name="_3bcdfaf5_b271_49d0_bd36_4a3396322792">' Disaggregation - Section E'!$F$8</definedName>
    <definedName name="_3c2344d6_25d2_47b1_b174_e16f09cd5031">'Outcome Indicators - Section C'!$W$10</definedName>
    <definedName name="_3c45532e_4503_44c3_aed1_88e3c7145bca">'Reference Records'!$E$96</definedName>
    <definedName name="_3c670222_be49_48d4_a6da_55d70e83d153" comment="Display Map">'Reference Records'!$A$288:$C$288</definedName>
    <definedName name="_3d3c76b6_9fcf_4cb5_b2a3_ba632337362e">'Overview - Section A'!$Y$119</definedName>
    <definedName name="_3e588f48_5b47_4e13_ab21_55c135645d97">'Reference Records'!$C$289</definedName>
    <definedName name="_3f14779a_3657_4ee9_b857_6b95d77074db">'Reference Records'!$A$289</definedName>
    <definedName name="_3f450a54_eabe_42be_b6a5_18c086a5d786">'Overview - Section A'!$AA$119</definedName>
    <definedName name="_3f9fd489_98c3_4a7e_b83d_9d71d6a38749">'Impact Indicators - Section B'!$R$9</definedName>
    <definedName name="_3fd30741_73e2_456a_bde5_e2500a98fec9">' Disaggregation - Section E'!$AC$326</definedName>
    <definedName name="_41035b85_dee5_4987_975b_e8a43c433c05">'Impact Indicators - Section B'!$AA$9</definedName>
    <definedName name="_4266c6da_54ca_4a1a_a567_1b51c0445aba">'Overview - Section A'!$C$9</definedName>
    <definedName name="_4328025e_31a9_4656_9da6_43a7b71a143c">'Outcome Indicators - Section C'!$H$30</definedName>
    <definedName name="_4669ab5f_f3bf_478b_89d3_7d3605c19de3">'WPTM - Section F'!$Y$8</definedName>
    <definedName name="_46b006c0_8d5a_43fb_803c_8de795b9bb31">'Coverage Indicators - Section D'!$H$10</definedName>
    <definedName name="_46e3f83a_7da1_42fd_9414_bee531c9d419">'Coverage Indicators - Section D'!$V$10</definedName>
    <definedName name="_476c9d7a_b681_43ce_bd81_cb5c5f864db7">'Outcome Indicators - Section C'!$C$30</definedName>
    <definedName name="_47deab8b_5576_4154_a23c_955e1b8ae87d" comment="Display Map">'Outcome Indicators - Section C'!$A$9:$AD$25</definedName>
    <definedName name="_48c10acb_0239_43bd_b1e5_78cda5a58d6a">'Impact Indicators - Section B'!$W$9</definedName>
    <definedName name="_4994889e_24bf_4e57_b5fe_4d250c0b598a">'Reference Records'!$B$276</definedName>
    <definedName name="_49c180e4_6756_4b15_9899_7d02a2376717">'WPTM - Section F'!$X$8</definedName>
    <definedName name="_4af41944_42f7_4e99_8627_878d677a4e30">'Disaggregation Data'!$O$159</definedName>
    <definedName name="_4b36df75_ea3b_4116_b8ac_4a66abe762ad" comment="Display Map">'Disaggregation Records'!$A$58:$G$91</definedName>
    <definedName name="_4b7bb144_c4f2_43ec_aa53_4cd0ce38b239">'WPTM - Section F'!$I$93</definedName>
    <definedName name="_4b8d00e4_3b44_4af0_94c2_6912b8089f7c">'Reference Records'!#REF!</definedName>
    <definedName name="_4d0cf32e_0e05_456f_b4d1_14bd4c608721">'Reference records(soft deleted)'!$B$61</definedName>
    <definedName name="_4db5cf38_f801_4806_bf2c_599132967e52">'Overview - Section A'!$N$37</definedName>
    <definedName name="_4e0083d7_1d55_466c_9f41_d6713c9418d1">'Outcome Indicators - Section C'!$M$30</definedName>
    <definedName name="_4e28d14a_809b_451a_94f7_5adb1a78a192">'Reference Records'!$B$122</definedName>
    <definedName name="_4e3ce3cc_8312_431b_a087_d993964fb260">'Overview - Section A'!$H$92</definedName>
    <definedName name="_4e82750a_5fea_44c6_80cf_72f682152f92">'Disaggregation Data'!$O$315</definedName>
    <definedName name="_4ede0df7_bdae_485c_a6aa_cd381b32466f">'Overview - Section A'!$A$119</definedName>
    <definedName name="_4f36af19_06bf_4c59_990d_586822b3d259">'Overview - Section A'!$A$68</definedName>
    <definedName name="_51b611bd_a560_42d0_9976_577e62d2b71d">'Overview - Section A'!$A$19</definedName>
    <definedName name="_52d6fc62_59f3_4757_a084_a8aeafb48d9b">'Overview - Section A'!$G$68</definedName>
    <definedName name="_53066892_24de_428a_ae98_ea86638a4c62">'Reference Records'!$B$24</definedName>
    <definedName name="_53737226_720f_44cb_8b6f_c2a7829a2378">'Reference records(soft deleted)'!$D$34</definedName>
    <definedName name="_5486feae_3dbd_4704_9f21_63bc76d59ea7">'WPTM - Section F'!$AR$8</definedName>
    <definedName name="_56054dfa_b687_4a06_b8be_e876776b18ab" comment="Display Map">'Coverage Indicators - Section D'!$B$44:$N$225</definedName>
    <definedName name="_564b0f85_8e08_4b67_8536_37f9c9c896e7">' Disaggregation - Section E'!$AA$326</definedName>
    <definedName name="_57279062_e326_494d_97d1_9dfc8942bd33" comment="Display Map">'Reference records(soft deleted)'!$B$33:$G$56</definedName>
    <definedName name="_572e42ad_37ba_41a9_bff2_b341932489fa">'Disaggregation Data'!$K$159</definedName>
    <definedName name="_59a28839_db65_45dc_8a19_59cbc682c3a6">'Reference records(soft deleted)'!$D$6</definedName>
    <definedName name="_5b7646f1_deb1_444c_8f7b_face02ce60fb">' Disaggregation - Section E'!$H$8</definedName>
    <definedName name="_5bdd240d_fc66_4b36_8d87_3013bbac9fbc" comment="Display Map">' Disaggregation - Section E'!$A$325:$AD$626</definedName>
    <definedName name="_5d657817_9a27_4b37_bcd4_b55f78d6ac1b">'Disaggregation Data'!$I$315</definedName>
    <definedName name="_5da2fc81_49b6_4671_89eb_7b28c003e9be">'Disaggregation Data'!$O$3</definedName>
    <definedName name="_6017e447_f4b2_4605_8be3_67be82447dcf">'Outcome Indicators - Section C'!$A$30</definedName>
    <definedName name="_60cca16c_2bbf_4012_b9ed_84b4cc4c6513">'Overview - Section A'!$E$25</definedName>
    <definedName name="_616adcc7_34de_4b6d_b9e7_5b8149c795b2">' Disaggregation - Section E'!$G$8</definedName>
    <definedName name="_62fc5abc_c22f_4886_8298_ae4140ce6a16">'Disaggregation Data'!$N$315</definedName>
    <definedName name="_63de57f1_547d_4bd8_8c72_4f7979df3206" comment="Display Map">'Disaggregation Records'!$A$94:$G$182</definedName>
    <definedName name="_651c1cff_29dc_4f61_8994_ff4aa592187f">'Reference Records'!$B$4</definedName>
    <definedName name="_654bca83_10b5_4fb3_962f_80e82dfc63ce">'Reference Records'!$B$275:$B$276</definedName>
    <definedName name="_6610fb82_a604_47fc_8eb9_548299e9c8fb">'Outcome Indicators - Section C'!$AA$10</definedName>
    <definedName name="_66c05feb_5ba4_4d15_8d33_a4f0ff5f795a">'Disaggregation Data'!$H$159</definedName>
    <definedName name="_66d474de_58df_4c88_bfd9_511496d516be">'Coverage Indicators - Section D'!$AK$10</definedName>
    <definedName name="_6817dc8a_703d_4192_a2a8_a72a907275fb">'Reference records(soft deleted)'!$B$6</definedName>
    <definedName name="_6834aec6_db58_4138_a983_eb16ae5d5835">'Outcome Indicators - Section C'!$AN$10</definedName>
    <definedName name="_68bb383a_3ad0_4aa4_a4ff_b1656cee145b">'Coverage Indicators - Section D'!$W$10</definedName>
    <definedName name="_6a3dda26_b269_4afa_8b05_c602a881a167">'Overview - Section A'!$A$37</definedName>
    <definedName name="_6ac60fe2_d872_4a35_a5e2_7132294649ec" comment="Display Map">'Reference records(soft deleted)'!$B$93:$G$165</definedName>
    <definedName name="_6b293db8_2064_47cb_abbc_3f4c6d0caeda">'Overview - Section A'!$E$37</definedName>
    <definedName name="_6b7b095a_5e69_4c56_b186_9b24f30d5a48">'Overview - Section A'!#REF!</definedName>
    <definedName name="_6c432057_801a_4b50_8cf7_6f6149d7c40a">'Overview - Section A'!$T$119</definedName>
    <definedName name="_6e6943dc_a39b_4021_932f_cfd2e12ee608">'Disaggregation Records'!$A$95</definedName>
    <definedName name="_6ef1d655_3a91_47b3_8d8b_295435055776">' Disaggregation - Section E'!$U$326</definedName>
    <definedName name="_6f41a97e_60db_4ff9_9cb8_8489c1984cb4">'Outcome Indicators - Section C'!$D$10</definedName>
    <definedName name="_6f7ec15b_c268_485e_b0b1_4f72a84c4bc6" comment="Display Map">'Overview - Section A'!$A$36:$U$43</definedName>
    <definedName name="_708bc3f4_3b2b_4cbe_89e1_1871c272480d">'Overview - Section A'!$J$92</definedName>
    <definedName name="_71b6afba_85be_4c4b_9b19_636242058b4f">' Disaggregation - Section E'!$E$326</definedName>
    <definedName name="_71f71c2d_dcf4_4a63_80db_1e83ba043a1d">' Disaggregation - Section E'!$I$8</definedName>
    <definedName name="_7229c5f0_1cfd_41e2_b5fe_a739cdd4cb93" comment="Display Map">'Outcome Indicators - Section C'!$A$29:$O$120</definedName>
    <definedName name="_73b8f8b2_6e79_470e_91d5_fe608e8a3a44">'WPTM - Section F'!$G$93</definedName>
    <definedName name="_73ed6a72_5bb2_4e78_b64b_57d38f0409a1">'Disaggregation Data'!$L$3</definedName>
    <definedName name="_75127888_d602_45ff_b831_0b6cb5ca1689">'Disaggregation Data'!$H$315</definedName>
    <definedName name="_75417d5f_8186_4610_b9ba_588590a586ac">'Disaggregation Data'!$N$3</definedName>
    <definedName name="_75e01dac_a196_4485_8c4e_3c8181e382da">'Reference Records'!$C$289:$C$290</definedName>
    <definedName name="_7638a94a_e06b_4d66_97b8_ac609d3da203" comment="Save Map">'Overview - Section A'!$E$66</definedName>
    <definedName name="_7643b6aa_7bef_476f_ad52_f8748c078a19">'Overview - Section A'!$E$68</definedName>
    <definedName name="_76ec722d_231e_43e2_a272_cb3feef456da" comment="Display Map">' Disaggregation - Section E'!$A$166:$O$317</definedName>
    <definedName name="_77290f0f_e3b8_410c_9e2a_f33b99973795">'Disaggregation Records'!$B$95</definedName>
    <definedName name="_779b0207_1267_4760_b2e2_850e0608884a">'Coverage Indicators - Section D'!$B$45</definedName>
    <definedName name="_7920b793_d507_4f7a_99e2_756c9f466e52">'Overview - Section A'!$F$92</definedName>
    <definedName name="_795b5b72_7a48_4bf6_8738_b2f153e5474a">'WPTM - Section F'!$W$8</definedName>
    <definedName name="_7966289a_2370_43a9_84dd_40ef53afb02e">'Impact Indicators - Section B'!$E$29</definedName>
    <definedName name="_7abccd6d_b26a_464a_a34f_823b62ef9461">'Reference Records'!$A$122</definedName>
    <definedName name="_7b9593e5_e6f7_4cc0_a365_ac1f2318e3f6">'Coverage Indicators - Section D'!$F$45</definedName>
    <definedName name="_7cdc6ffc_7316_43a3_8c10_94815252d4bc">'Overview - Section A'!$E$67</definedName>
    <definedName name="_7dd1a1e8_b3e5_4977_b435_92933762fedb">'Account Role'!$A$19</definedName>
    <definedName name="_7ea43aa2_3fad_4650_821c_ea2dc5b2b6d6">'Reference Records'!$A$44</definedName>
    <definedName name="_7fc44159_eb0c_4ec6_937c_83795558bd60">'Disaggregation Data'!$E$3</definedName>
    <definedName name="_816ae47f_8ff2_403e_9d4c_2ffd510e7900">' Disaggregation - Section E'!$I$167</definedName>
    <definedName name="_822ff279_9d1f_42b1_93c4_132f468dffca">'Impact Indicators - Section B'!$AD$9</definedName>
    <definedName name="_8273a11c_a030_45ba_bf8f_2b577e1aa93b">'Overview - Section A'!$A$25</definedName>
    <definedName name="_8275e2f9_07b9_4fec_af79_daf5bf5849e5">'Reference Records'!$C$293</definedName>
    <definedName name="_82b810a8_4ed0_4323_bc38_7e1a937be1f8">'Overview - Section A'!$AB$119</definedName>
    <definedName name="_82c6fe25_167b_4681_a81d_dd3a270eb612">'Impact Indicators - Section B'!$U$9</definedName>
    <definedName name="_83a8b122_8cd9_4c5d_9e26_19949421dbb8">'Reference Records'!$D$24</definedName>
    <definedName name="_842ebf54_5f95_4c1e_a498_e2f9786043b8">'WPTM - Section F'!$E$93</definedName>
    <definedName name="_844af095_2d13_4e2f_ae22_27b26df79779">'Impact Indicators - Section B'!$C$29</definedName>
    <definedName name="_84592985_545c_4142_977f_19911c1d7be1">'Disaggregation Data'!$D$159</definedName>
    <definedName name="_85dddee6_5e50_414d_af9f_ec761d50a3f0" comment="Display Map">'Impact Indicators - Section B'!$A$28:$O$119</definedName>
    <definedName name="_862ffe01_c829_453b_8951_9acfdd7e0f24">'Overview - Section A'!$G$92</definedName>
    <definedName name="_864425d0_252a_4246_909e_cc0826e707f2" comment="Display Map">'Account Role'!$A$2:$D$10</definedName>
    <definedName name="_864a610c_7ddb_4dd2_ada2_66e0cf299993">'Coverage Indicators - Section D'!$AG$10</definedName>
    <definedName name="_872311fc_11bb_401c_8b93_291ded9ec451">'Coverage Indicators - Section D'!#REF!</definedName>
    <definedName name="_87baeec3_d609_48e9_97d3_9acbc31c6bc4">'Overview - Section A'!$U$37</definedName>
    <definedName name="_88ed285f_de91_449e_84a4_7a52aed0ebf3">' Disaggregation - Section E'!$H$167</definedName>
    <definedName name="_8945f316_fd9d_4e19_b3cd_c0c8202a52db">'Reference Records'!$D$96:$D$119</definedName>
    <definedName name="_898e31a7_87d5_4417_b5a3_9c08b08d0c03">'Impact Indicators - Section B'!$L$29</definedName>
    <definedName name="_8a9ff9a8_7b42_4a34_a7bb_8f85ce3a36e0">'Reference Records'!$C$276</definedName>
    <definedName name="_8b8bd34d_1680_4bfe_8d4d_5d4a3a13532b">'Coverage Indicators - Section D'!$K$45</definedName>
    <definedName name="_8c3e2d71_f42b_4fed_ab9e_8cc83025c9c7">' Disaggregation - Section E'!$N$8</definedName>
    <definedName name="_8c83dafc_06c9_46d5_82dd_2edc4cdd71ef">'Reference Records'!$C$271</definedName>
    <definedName name="_8d086166_aaa3_4eec_872e_985dceb20c48">'Reference Records'!$B$281</definedName>
    <definedName name="_8d18a379_8755_4412_801e_3a24e67a6467" comment="Display Map">'Overview - Section A'!$A$29:$Q$29</definedName>
    <definedName name="_8d9f9399_d674_44d3_98fa_9bdc7c2dff17">'Impact Indicators - Section B'!$A$29</definedName>
    <definedName name="_8f4065ff_50b1_4767_83af_862a3935b277">'Overview - Section A'!$P$37</definedName>
    <definedName name="_8fa4d884_a5b1_4041_8cad_fbf4720a13d4">'Reference Records'!$G$44</definedName>
    <definedName name="_9163a4e6_3076_442b_bf37_db0a0a62793a">'Reference Records'!$G$24</definedName>
    <definedName name="_92015950_0d4a_4354_be6a_adcd93a70857">'Outcome Indicators - Section C'!#REF!</definedName>
    <definedName name="_930b7851_3ac3_4bcf_9e4b_22a06ac50203">' Disaggregation - Section E'!$E$167</definedName>
    <definedName name="_95a49378_9a3f_4412_a549_0577663ad28e">'Outcome Indicators - Section C'!$L$30</definedName>
    <definedName name="_979ccfd5_b55a_4492_8e26_a6633c09ca4c">'Reference Records'!$M$3:$M$4</definedName>
    <definedName name="_97db3924_742c_4f61_af12_dab7752ccc44">'Account Role'!$B$3</definedName>
    <definedName name="_98dd2794_3fe3_445a_8e9e_0ebaa7f08eb6">'Impact Indicators - Section B'!$K$29</definedName>
    <definedName name="_99c3b064_facc_46ff_8835_927313074f4d">'Disaggregation Records'!$F$3</definedName>
    <definedName name="_9a975b68_4a25_421c_bf56_ce3e9602ca12">'Account Role'!$D$24</definedName>
    <definedName name="_9c8612d6_cb9f_4fcd_b707_4fdfc8d07b47">'Account Role'!$B$24</definedName>
    <definedName name="_9c99db0f_f85b_4867_9f4b_773a2049f2ad">'Impact Indicators - Section B'!$E$9</definedName>
    <definedName name="_9cc45f22_4486_45fa_ba65_bfb65df72ba8">'Coverage Indicators - Section D'!$AJ$10</definedName>
    <definedName name="_9d5a644f_9e3c_487b_9af4_779a60541f4e">'Reference Records'!$D$44</definedName>
    <definedName name="_9f9fdd59_86c9_4295_b308_3619d68d6aaf">'Reference Records'!$C$122</definedName>
    <definedName name="_9ff47b3a_d28b_411b_a98b_bf4244606f53">'Disaggregation Data'!$F$159</definedName>
    <definedName name="_a03a6191_0fac_4b3d_8708_48fbb91918a6">' Disaggregation - Section E'!$F$326</definedName>
    <definedName name="_a06ae70f_aaf6_4179_9a0c_964df3537fbf" comment="Display Map">'Overview - Section A'!$A$67:$H$80</definedName>
    <definedName name="_a06d7903_f4dc_429c_b13c_c30db338eb1e">'Outcome Indicators - Section C'!$AP$10</definedName>
    <definedName name="_a395564a_2e4f_42b7_9d4d_76ed548224d3">' Disaggregation - Section E'!$A$167</definedName>
    <definedName name="_a3bb9706_a655_4815_ac17_285a5395dd17">'Overview - Section A'!$E$9</definedName>
    <definedName name="_a453bbe4_4a2a_4ee3_9728_f518965085eb" comment="Display Map">'Coverage Indicators - Section D'!$A$9:$AO$40</definedName>
    <definedName name="_a676465c_2e79_4840_afcd_6eb0129d896a">'Outcome Indicators - Section C'!$AN$30</definedName>
    <definedName name="_a6b20fb9_370d_458d_9f1c_8b11b3cb6b04">'Coverage Indicators - Section D'!$AF$10</definedName>
    <definedName name="_a7ecb8b9_6334_4d27_a6e4_bb07adb71898" localSheetId="4">'Overview - Section A'!#REF!</definedName>
    <definedName name="_a7ecb8b9_6334_4d27_a6e4_bb07adb71898" localSheetId="3">'Coverage Indicators - Section D'!#REF!</definedName>
    <definedName name="_a7ecb8b9_6334_4d27_a6e4_bb07adb71898" localSheetId="1">'Impact Indicators - Section B'!#REF!</definedName>
    <definedName name="_a7ecb8b9_6334_4d27_a6e4_bb07adb71898" localSheetId="2">'Outcome Indicators - Section C'!#REF!</definedName>
    <definedName name="_a7ecb8b9_6334_4d27_a6e4_bb07adb71898">'Overview - Section A'!#REF!</definedName>
    <definedName name="_a80237bb_7952_4c04_9a7a_1cdad38cbd16">'Overview - Section A'!$H$50</definedName>
    <definedName name="_a832b80c_0523_4735_817a_20d55c98a2a0" comment="Display Map">' Disaggregation - Section E'!$A$7:$O$158</definedName>
    <definedName name="_a86b22e2_303c_4ca2_a5b4_68500481e301">'Coverage Indicators - Section D'!$P$10</definedName>
    <definedName name="_a89648be_f01a_48dc_be25_9a6736d2a902">'Impact Indicators - Section B'!$D$29</definedName>
    <definedName name="_a8f46077_3c03_49ff_b812_2b8ac08cae66" comment="Display Map">'Reference Records'!$C$95:$H$118</definedName>
    <definedName name="_aa851c4c_b217_403a_b1a9_9bf3e33b8022">'Coverage Indicators - Section D'!$D$10</definedName>
    <definedName name="_abbd2de4_555f_487e_a305_ee28249928f4">'Disaggregation Records'!$A$3</definedName>
    <definedName name="_abcb1332_3cc3_40cb_9eb6_e49185148047">'Account Role'!$B$19</definedName>
    <definedName name="_ac5ba2d1_98f0_4aa2_a6c2_322cafcae1b8">'Reference records(soft deleted)'!$G$34</definedName>
    <definedName name="_aca578a2_431f_4e65_aec3_fe793d0f6c0f">'Coverage Indicators - Section D'!$F$10</definedName>
    <definedName name="_aca742d7_5b19_4aa5_8a32_739546d173c7">'Disaggregation Data'!$L$315</definedName>
    <definedName name="_aca7f1bf_77d4_41d2_b85a_8fc4694aaa5d">'Disaggregation Records'!$E$95</definedName>
    <definedName name="_ad718d62_e2fd_4c3a_a018_8c8f5eec5644">'Reference Records'!$C$4:$C$21</definedName>
    <definedName name="_aef23396_73a2_4449_b64b_574e315ee717">'Disaggregation Records'!$A$59</definedName>
    <definedName name="_af4893e4_fb2a_43c4_a459_75a79635184d">'Disaggregation Records'!$E$3</definedName>
    <definedName name="_b01f6605_c50f_49e5_8841_306b902e21b5">'Reference Records'!$E$122</definedName>
    <definedName name="_b11cf680_a844_40de_8411_c7f96b2201c9">' Disaggregation - Section E'!$F$167</definedName>
    <definedName name="_b184a48f_c367_42e0_abea_de10491cdb89">'Overview - Section A'!$R$119</definedName>
    <definedName name="_b25b57c0_b3c6_4bd0_84af_ecd0c047480e">'Reference Records'!$C$44</definedName>
    <definedName name="_b29140ce_2067_4616_98b2_f6e9312dff45" comment="Display Map">'Reference Records'!$A$292:$C$294</definedName>
    <definedName name="_b29fac7f_0112_4608_9b2f_b935e3a5c47a">'Outcome Indicators - Section C'!#REF!</definedName>
    <definedName name="_b2dcf42e_b53d_4d97_b0ac_dd70231fb7f7">'WPTM - Section F'!$K$93</definedName>
    <definedName name="_b3690b63_c962_4f4f_8079_62ad9538cdac">'WPTM - Section F'!$L$93</definedName>
    <definedName name="_b4a871df_6a0f_4103_a22f_8f40cae6fea8" comment="Display Map">'WPTM - Section F'!$A$92:$L$573</definedName>
    <definedName name="_b4d46ca2_f06b_4572_9f1c_bea02c988104">' Disaggregation - Section E'!$H$326</definedName>
    <definedName name="_b5821112_3c0f_46ea_8691_81e5396982ed">'Reference Records'!$B$275</definedName>
    <definedName name="_b5d7ccdc_a32e_472a_bfb8_713bf102e390">' Disaggregation - Section E'!$V$326</definedName>
    <definedName name="_b5e8f7c0_1f6c_4f34_9e09_d35ca3f3eb39" comment="Display Map">'Reference records(soft deleted)'!$B$171:$G$342</definedName>
    <definedName name="_b630336b_3644_4bf6_8d7c_9c418ad44fc5">'Disaggregation Data'!$D$3</definedName>
    <definedName name="_b68b7d29_cf0f_4ac6_ad8c_f148e1c62ae1">'Coverage Indicators - Section D'!$H$45</definedName>
    <definedName name="_b6919358_cf97_4469_b8d0_568a7fbf797c">'Outcome Indicators - Section C'!$J$30</definedName>
    <definedName name="_b7c884df_0596_4c3a_9650_e479a325ad12">'Impact Indicators - Section B'!$F$9</definedName>
    <definedName name="_b88374ec_47cc_43db_8a49_31b8f7dfbe2a">'Reference Records'!$A$293</definedName>
    <definedName name="_b934b5c4_3a3d_4290_b4f5_665f1fa1d8f9">'Disaggregation Data'!$E$159</definedName>
    <definedName name="_b9568051_a72c_4c87_bd12_0a431f6a32e6">'Disaggregation Data'!$I$159</definedName>
    <definedName name="_b9c6b527_c2c5_4200_bb21_b9257f2bb2c1">' Disaggregation - Section E'!$A$8</definedName>
    <definedName name="_ba991538_8d20_47dc_8a22_03bf80508d2c">'Disaggregation Data'!$F$3</definedName>
    <definedName name="_bcc44ce4_7811_4a37_b19a_adb1c9975c5c">'Overview - Section A'!$O$37</definedName>
    <definedName name="_bd8c6a42_6cde_4c17_9f1a_04e7b83fd063">'Reference Records'!$E$24</definedName>
    <definedName name="_bde8eea6_59dc_41d3_9c11_f259a774807f">'Outcome Indicators - Section C'!$G$30</definedName>
    <definedName name="_bdfc469c_2579_427e_b601_2c7e407ccd8f">'Impact Indicators - Section B'!$AC$9</definedName>
    <definedName name="_be50546c_31c0_486d_bfdf_73f44f0cb8fc">'Coverage Indicators - Section D'!$G$45</definedName>
    <definedName name="_be67395e_f578_42fc_bfe7_912f09db8571">'Disaggregation Records'!$G$3</definedName>
    <definedName name="_bef2cdda_6c4d_45cf_b550_ea24e68795bf">'Overview - Section A'!$M$37</definedName>
    <definedName name="_bf857707_f3ed_43ba_b26e_78e553c3b599">'Outcome Indicators - Section C'!$AP$30</definedName>
    <definedName name="_c021eee3_85ca_4b4c_871f_c2ca4000adb3" comment="Display Map">'Reference Records'!$B$23:$G$40</definedName>
    <definedName name="_c09ae89d_1f51_4131_96da_81f77c2a8612">'Coverage Indicators - Section D'!$AO$10</definedName>
    <definedName name="_c1e3d9da_0aa8_4938_92fd_28ad968bd219">'Reference Records'!$C$24</definedName>
    <definedName name="_c203bb8b_fb5b_4846_b4c2_944ce13f32a1">' Disaggregation - Section E'!$G$167</definedName>
    <definedName name="_c2cb0bb7_8726_465b_941d_b2ba7942b23a">'Outcome Indicators - Section C'!$E$30</definedName>
    <definedName name="_c438aaa1_5662_46ac_b40e_79add5b8ca04">'Overview - Section A'!$C$17:$C$19</definedName>
    <definedName name="_c54b79a9_16fb_4971_a35c_a5374fd294a1">'Coverage Indicators - Section D'!$AN$10</definedName>
    <definedName name="_c68c9230_a81a_494e_9d15_a3b3f7da6cca">'Outcome Indicators - Section C'!$U$10</definedName>
    <definedName name="_c7239f8e_e972_4d0a_ac9c_049341720ca8">'Reference Records'!$H$96</definedName>
    <definedName name="_c811d6c6_78b7_497a_b948_2c1cd9a8b3fc">'Overview - Section A'!$Z$119</definedName>
    <definedName name="_c86327a0_756e_47de_9960_fc50ad31348d">'Reference records(soft deleted)'!$G$6</definedName>
    <definedName name="_c904cc72_9432_420c_93d8_3f5f3946db88">'Disaggregation Data'!$E$315</definedName>
    <definedName name="_c92aee90_9ab7_4c5b_90be_8f181e56b287">'Disaggregation Data'!$P$315</definedName>
    <definedName name="_c9d79eb1_3994_43e1_b6a7_64405b440e20">'Coverage Indicators - Section D'!$AB$10</definedName>
    <definedName name="_ca2f1178_d2c3_4967_b806_edc7d837cc71">'Outcome Indicators - Section C'!$E$10</definedName>
    <definedName name="_ca4ab06b_5324_40ab_a432_1139d7cb9e9a">'Reference Records'!$D$96</definedName>
    <definedName name="_cc652be8_c987_44b0_a7b8_b38f24a774fd">'Account Role'!$A$3</definedName>
    <definedName name="_cf337c18_bbd6_41ea_aeb8_6889dc68b851">'Reference records(soft deleted)'!$D$61</definedName>
    <definedName name="_cfcb4c96_c88e_4a35_803a_a889e9dd7d09" comment="Display Map">'Disaggregation Data'!$D$314:$Q$615</definedName>
    <definedName name="_d0af162b_ba98_4147_a6fc_7c6ff1aaf471">'Disaggregation Data'!$N$159</definedName>
    <definedName name="_d0e6db09_4210_45d4_bc55_3258a5a7becd">'Reference Records'!$M$3:$M$21</definedName>
    <definedName name="_d1020d70_3fc5_4f3c_998e_c1e32cc621f2">' Disaggregation - Section E'!$N$167</definedName>
    <definedName name="_d24f669d_00e1_4357_b04c_2c97c933dfec">'Overview - Section A'!$I$25</definedName>
    <definedName name="_d3a30769_9e61_4d67_be66_32b431300821">' Disaggregation - Section E'!$J$8</definedName>
    <definedName name="_d3eb7cad_d1db_4bc0_b960_bce22b805e0e" comment="Display Map">'Impact Indicators - Section B'!$A$8:$AD$24</definedName>
    <definedName name="_d407dcef_f967_4b37_9b98_a68a901a7a44">'Outcome Indicators - Section C'!$T$10</definedName>
    <definedName name="_d41cf6ed_fe21_4aad_a880_5bf28d133b94">' Disaggregation - Section E'!$AB$326</definedName>
    <definedName name="_d55f73ea_40dd_46a0_b46b_1f915532d5da" comment="Display Map">'Overview - Section A'!$A$18:$C$20</definedName>
    <definedName name="_d57e65c4_25a7_4d64_a885_cf577ee62283">'Impact Indicators - Section B'!$M$29</definedName>
    <definedName name="_d62bbd88_c7fe_4846_8ed9_76818d8946c8">'Reference Records'!$G$4</definedName>
    <definedName name="_d72177c9_4374_45f7_b5a5_f0b6222e9566">'Reference Records'!$E$4</definedName>
    <definedName name="_d87efec4_c031_4381_b43e_3ae3f8a86788">'WPTM - Section F'!$U$8</definedName>
    <definedName name="_d8b44ed0_a865_499e_aa2c_09925ed64c24">'WPTM - Section F'!$A$93</definedName>
    <definedName name="_d8f3b323_94ba_4c08_b760_0447353ff6ee">'Reference Records'!$D$4</definedName>
    <definedName name="_d8fd749f_f8d5_4232_b69a_8b62a79328ac">'Overview - Section A'!$L$37</definedName>
    <definedName name="_d9225ee9_4711_40fa_bb89_6747c9d62bad">'Overview - Section A'!$G$50</definedName>
    <definedName name="_d93c4c11_f795_4c65_88eb_c43040eba27e" comment="Display Map">'Overview - Section A'!$A$91:$J$107</definedName>
    <definedName name="_da1fbc0d_b853_4aec_a0fa_4471ef7dbf35">'Outcome Indicators - Section C'!$AB$10</definedName>
    <definedName name="_daae6694_aad0_48b5_b679_94999f870976">'Reference records(soft deleted)'!$G$94</definedName>
    <definedName name="_db4e2d75_1080_4f7d_bbb6_279cfc0396d6">'Reference Records'!$B$277</definedName>
    <definedName name="_db554049_85ce_4129_b1fc_a4968be4421e">'Reference records(soft deleted)'!$B$61:$B$89</definedName>
    <definedName name="_dbe1d51c_e6c5_4bb2_a9ef_e1ea7c79ffe4">'Disaggregation Data'!$L$159</definedName>
    <definedName name="_dc25d21c_45d9_4b57_9fa2_820fd10faadb">' Disaggregation - Section E'!$E$8</definedName>
    <definedName name="_dc2a7f24_ba27_4952_af95_2f5f2a447e95">'Disaggregation Data'!$F$315</definedName>
    <definedName name="_dd5cbb23_508a_4a49_9ee3_de02706f296e">'Reference Records'!$B$44</definedName>
    <definedName name="_de8310b5_e4d3_4b94_b262_26a424148ac2">'WPTM - Section F'!$C$8</definedName>
    <definedName name="_e0977557_e4c5_4ef4_9559_6de2a1c73a50">'Overview - Section A'!$A$30</definedName>
    <definedName name="_e0bc3c4f_03b9_401c_9444_2ae25857d1f6">'Impact Indicators - Section B'!$J$29</definedName>
    <definedName name="_e1369199_9199_4522_8093_a9305b6b0ad3">' Disaggregation - Section E'!$G$326</definedName>
    <definedName name="_e1b18bf0_c01a_41f9_9d0f_7ff41a4c9212">'Reference records(soft deleted)'!$B$34</definedName>
    <definedName name="_e2f4a6c9_b971_491e_a3b4_1227bbe38c83">'Reference records(soft deleted)'!$D$172</definedName>
    <definedName name="_e3593433_048f_4c41_83d3_f74a839a639f">'Disaggregation Records'!$E$59</definedName>
    <definedName name="_e3fd5f4b_01b0_4087_9e0e_fd0199800be6">'Overview - Section A'!$I$92</definedName>
    <definedName name="_e4b1e3b9_6a2a_43ea_8ece_3c48082dabab">'Reference Records'!$C$96</definedName>
    <definedName name="_e5e0e9c5_229b_41b4_a9b1_b5fd68f1f31c">'Disaggregation Records'!$B$3</definedName>
    <definedName name="_e6620337_bf44_48f3_a7fd_0125cc2c6be7">' Disaggregation - Section E'!$A$326</definedName>
    <definedName name="_e6d95e65_44bf_4846_b78f_816689d6036f">'Disaggregation Records'!$B$59</definedName>
    <definedName name="_e87ea5ec_8175_4472_bb44_1f8c96df1ee4" comment="Display Map">'WPTM - Section F'!$A$7:$Z$88</definedName>
    <definedName name="_e958af96_3743_4cf7_bdb7_42273b92aeda">'WPTM - Section F'!$P$8</definedName>
    <definedName name="_ea0a6aff_050a_4e7c_bb67_efe887a6ff8c">'Reference Records'!$B$96:$B$118</definedName>
    <definedName name="_ea72c56b_d1e9_4c5d_ba1d_cc707a1c7a52">'Reference Records'!$C$277</definedName>
    <definedName name="_eab21347_0473_4b4a_b4eb_6c1a24a63d27">'WPTM - Section F'!$S$8</definedName>
    <definedName name="_eabb6097_6646_49fe_9d42_cce1d696601b">'Overview - Section A'!$A$92</definedName>
    <definedName name="_eac8e410_a131_431a_b1c9_590f4d486ca3">'Impact Indicators - Section B'!$G$29</definedName>
    <definedName name="_eb940844_13db_4509_a1c4_ff0a8c68abd7">'Disaggregation Records'!$F$95</definedName>
    <definedName name="_ec317833_0071_4b2e_932c_62684bcb2384">'Disaggregation Data'!$M$315</definedName>
    <definedName name="_ec76c0ec_f1db_41e2_a79d_43833dafa6c1">'Coverage Indicators - Section D'!$AE$10</definedName>
    <definedName name="_ed09b4d5_db81_4d6b_abe7_cdd26051ea3a">'Impact Indicators - Section B'!$F$29</definedName>
    <definedName name="_ed0f40d6_45a1_4737_908f_0fb3a2e7f6d7">'Reference Records'!$B$280</definedName>
    <definedName name="_edacc156_af86_4bf8_90dd_b9a22fc62817">'Account Role'!$D$3</definedName>
    <definedName name="_eecf7cf0_e9be_48ee_b1b4_c9465f1f4e45">'Outcome Indicators - Section C'!$A$10</definedName>
    <definedName name="_f01d1473_f9e7_453c_95a5_ada7b865eabb">'Overview - Section A'!$H$68</definedName>
    <definedName name="_f1c519aa_961b_42b6_a4f4_d9f451ddf622" comment="Display Map">'Overview - Section A'!$A$49:$H$62</definedName>
    <definedName name="_f1de9552_9dee_457d_a62e_99567a2c1e69">'Outcome Indicators - Section C'!$Z$10</definedName>
    <definedName name="_f2045cc5_f4d7_4b1d_8aeb_d44e7918995b">'Disaggregation Data'!$K$3</definedName>
    <definedName name="_f25f0134_a952_4eb1_bd5d_4a854d76f318">'Outcome Indicators - Section C'!$AL$10</definedName>
    <definedName name="_f2e17f54_33e5_4fb3_8547_527de2a7d0ac">'Overview - Section A'!$C$19:$C$21</definedName>
    <definedName name="_f3654abd_3fbc_41ef_a2e7_0d54ea478341" comment="Display Map">'Disaggregation Records'!$A$2:$G$55</definedName>
    <definedName name="_f3aa8cb8_9b47_4b8e_b8b6_eb980ce8ad79">'Outcome Indicators - Section C'!$D$30</definedName>
    <definedName name="_f58d18c7_1d35_433b_a6a3_d9e3f83484c8">'Impact Indicators - Section B'!$T$9</definedName>
    <definedName name="_f597b0f5_0c73_475b_ae28_45f5ed40876e">'Coverage Indicators - Section D'!$E$10</definedName>
    <definedName name="_f8d7ef06_1dee_470c_8158_06415f88b21a">'Coverage Indicators - Section D'!$N$45</definedName>
    <definedName name="_f8da171f_1ef1_4701_824e_35a927e47c50">'Overview - Section A'!$Q$119</definedName>
    <definedName name="_f9a537b9_3e07_436d_978d_cc0a4695b6eb">' Disaggregation - Section E'!$AD$326</definedName>
    <definedName name="_fba43122_7879_4bc6_ab59_ece879d4dafd">'Coverage Indicators - Section D'!$A$10</definedName>
    <definedName name="_fccfb4fa_0a30_41be_9334_74bc5779fbd3">'Reference Records'!$C$275:$C$276</definedName>
    <definedName name="_fd286dae_26cb_4aad_a5f8_c4e877a2e920" comment="Display Map">'Reference Records'!$A$121:$E$266</definedName>
    <definedName name="_fdaed59b_d483_4f18_8960_9dec90ac9bf3">'Coverage Indicators - Section D'!$AI$10</definedName>
    <definedName name="_fe1fc4f2_e57c_4328_acb9_6e901a0a2e1c">'Reference Records'!$G$96</definedName>
    <definedName name="_fe54ad0d_3f3e_403b_8c5a_3ee1b37390d2">'Disaggregation Data'!$Q$315</definedName>
    <definedName name="_ff85bbe8_e093_4bde_9ecb_ca8f310bef73">'Reference Records'!$B$96:$B$119</definedName>
    <definedName name="_ff85dfd2_7a0e_4ec1_ada1_39980e5d1634">'Impact Indicators - Section B'!$AB$9</definedName>
    <definedName name="_xlnm._FilterDatabase" localSheetId="4" hidden="1">' Disaggregation - Section E'!$A$325:$Q$325</definedName>
    <definedName name="_xlnm._FilterDatabase" localSheetId="11" hidden="1">'Account Role'!$B:$B</definedName>
    <definedName name="_xlnm._FilterDatabase" localSheetId="6" hidden="1">'Print View'!$A$117:$AF$177</definedName>
    <definedName name="AccountRole">OFFSET('Account Role'!$C$3,1,0,MATCH("*",'Account Role'!$C$3:$C$11,-1)-1,1)</definedName>
    <definedName name="AIM_Coverage_Disaggregation__c.AIM_Year__c">apttusmetadata!$AG$2:$AG$25</definedName>
    <definedName name="AIM_Coverage_Indicator__c.AIM_Deactivate_Indicator__c">apttusmetadata!$AE$2</definedName>
    <definedName name="AIM_Coverage_Indicator__c.AIM_Geographic_Coverage__c">apttusmetadata!$AB$2:$AB$3</definedName>
    <definedName name="AIM_Coverage_Indicator__c.AIM_Rating_Cumulation_Type__c">apttusmetadata!$AC$2:$AC$5</definedName>
    <definedName name="AIM_Coverage_Indicator__c.AIM_Year__c">apttusmetadata!$AD$2:$AD$25</definedName>
    <definedName name="AIM_Coverage_Indicator_Targets_Results__c.AIM_Mark_if_target_is_TBD__c">apttusmetadata!$AF$2</definedName>
    <definedName name="AIM_Grant_Revision__c.aim_revision_type__c">apttusmetadata!$AR$2:$AR$5</definedName>
    <definedName name="AIM_Impact_Disaggregation__c.AIM_Baseline_Year__c">apttusmetadata!$AL$2:$AL$25</definedName>
    <definedName name="AIM_Impact_Indicator__c.AIM_Baseline_Year__c">apttusmetadata!$AH$2:$AH$25</definedName>
    <definedName name="AIM_Impact_Indicator__c.AIM_Deactivate_indicator__c">apttusmetadata!$AI$2</definedName>
    <definedName name="AIM_Impact_Indicator_Targets_Results__c.AIM_Mark_if_target_is_TBD__c">apttusmetadata!$AK$2</definedName>
    <definedName name="AIM_Impact_Indicator_Targets_Results__c.AIM_Year_of_Target__c">apttusmetadata!$AJ$2:$AJ$25</definedName>
    <definedName name="AIM_Key_Activity_Milestone__c.AIM_De_activate_Key_Activity__c">apttusmetadata!$AA$2</definedName>
    <definedName name="AIM_Outcome_Disaggregation__c.AIM_Baseline_Year__c">apttusmetadata!$AO$2:$AO$25</definedName>
    <definedName name="AIM_Outcome_Indicator__c.AIM_Baseline_Year__c">apttusmetadata!$AM$2:$AM$25</definedName>
    <definedName name="AIM_Outcome_Indicator__c.AIM_Deactivate_indicator__c">apttusmetadata!$AN$2</definedName>
    <definedName name="AIM_Outcome_Indicator_Targets_Result__c.AIM_Mark_if_target_is_TBD__c">apttusmetadata!$AQ$2</definedName>
    <definedName name="AIM_Outcome_Indicator_Targets_Result__c.AIM_Year_of_Target__c">apttusmetadata!$AP$2:$AP$25</definedName>
    <definedName name="Country">IF('Overview - Section A'!$AN$5="Funding Request",IF('Reference Records'!$B$276&lt;&gt;"",'Reference Records'!$B$276,OFFSET('Reference Records'!$A$289,1,0,MATCH(" ",'Reference Records'!$A$289:$A$290,-1)-1,1)),OFFSET('Reference Records'!$A$293,1,0,MATCH(" ",'Reference Records'!$A$293:$A$295,-1)-1,1))</definedName>
    <definedName name="Coverage_Module">OFFSET('Overview - Section A'!$E$92,1,0,MATCH(" ",'Overview - Section A'!$E$92:$E$115,-1)-1,1)</definedName>
    <definedName name="CoverageColumn">'Reference Records'!$A$44:$A$93</definedName>
    <definedName name="CoverageIndicator">OFFSET('Reference Records'!$E$44,1,0,MATCH("*",'Reference Records'!$E$44:$E$93,-1)-1,1)</definedName>
    <definedName name="CoverageStart">Coverage[Module]</definedName>
    <definedName name="_xlnm.Extract" localSheetId="11">'Account Role'!$C:$C</definedName>
    <definedName name="FundingRequestPR">IF('Overview - Section A'!$AN$5="Funding Request",IF('Reference Records'!$C$276&lt;&gt;"",OFFSET('Account Role'!$C$3,1,0,MATCH(" ",'Account Role'!$C$3:$C$11,-1)-1,1),OFFSET('Account Role'!$C$19,1,0,MATCH(" ",'Account Role'!$C$19:$C$24,-1)-1,1)),'Overview - Section A'!$AN$6)</definedName>
    <definedName name="ImpactIndicator">OFFSET('Reference Records'!$F$4,1,0,MATCH(" ",'Reference Records'!$F$4:$F$21,-1)-1,1)</definedName>
    <definedName name="Intervention_WPTM">OFFSET('Overview - Section A'!$W$119,1,0,MATCH("*",'Overview - Section A'!$W$119:$W$171,-1)-1,1)</definedName>
    <definedName name="KeyActivityColumn">'Overview - Section A'!$E$119:$E$171</definedName>
    <definedName name="KeyActivityStart">WPTM_Intervention[Modules]</definedName>
    <definedName name="List" localSheetId="3">'Coverage Indicators - Section D'!$C$10:$D$42</definedName>
    <definedName name="List">'Account Role'!$B$2:$B$16</definedName>
    <definedName name="ModuleColumn">Intervention[Module]</definedName>
    <definedName name="Modules">OFFSET('Overview - Section A'!$E$92,1,0,MATCH(" ",'Overview - Section A'!$E$92:$E$108,-1)-1,1)</definedName>
    <definedName name="ModuleStart">'Reference Records'!$A$122</definedName>
    <definedName name="OutcomeIndicator">OFFSET('Reference Records'!$F$24,1,0,MATCH(" ",'Reference Records'!$F$24:$F$41,-1)-1,1)</definedName>
    <definedName name="PICKLISTKEYVALUEPAIR">apttusmetadata!$Y$1:$Z$2</definedName>
    <definedName name="_xlnm.Print_Area" localSheetId="4">' Disaggregation - Section E'!$A$1:$V$631</definedName>
    <definedName name="_xlnm.Print_Area" localSheetId="3">'Coverage Indicators - Section D'!$A$1:$V$228</definedName>
    <definedName name="_xlnm.Print_Area" localSheetId="1">'Impact Indicators - Section B'!$A$1:$Q$126</definedName>
    <definedName name="_xlnm.Print_Area" localSheetId="2">'Outcome Indicators - Section C'!$A$1:$Q$30</definedName>
    <definedName name="_xlnm.Print_Area" localSheetId="0">'Overview - Section A'!$A$1:$AC$178</definedName>
    <definedName name="ResponsiblePR">IF('Overview - Section A'!$AN$5="Funding Request",OFFSET('Overview - Section A'!$M$30,1,0,MATCH(" ",'Overview - Section A'!$M$30:$M$31,-1)-1,1),OFFSET('Overview - Section A'!$E$25,1,0,MATCH(" ",'Overview - Section A'!$E$25:$E$27,-1)-1,1))</definedName>
    <definedName name="Subset">OFFSET('Coverage Indicators - Section D'!$AA$10,1,0,MATCH(" ",'Coverage Indicators - Section D'!$AA$10:$AA$42,-1)-1,1)</definedName>
    <definedName name="XAuthorInvalidPicklistData">apttusmetadata!$B$1</definedName>
  </definedNames>
  <calcPr calcId="144525"/>
</workbook>
</file>

<file path=xl/calcChain.xml><?xml version="1.0" encoding="utf-8"?>
<calcChain xmlns="http://schemas.openxmlformats.org/spreadsheetml/2006/main">
  <c r="J615" i="22" l="1"/>
  <c r="J614" i="22"/>
  <c r="J613" i="22"/>
  <c r="J612" i="22"/>
  <c r="J611" i="22"/>
  <c r="J610" i="22"/>
  <c r="J609" i="22"/>
  <c r="J608" i="22"/>
  <c r="J607" i="22"/>
  <c r="J606" i="22"/>
  <c r="J605" i="22"/>
  <c r="J604" i="22"/>
  <c r="J603" i="22"/>
  <c r="J602" i="22"/>
  <c r="J601" i="22"/>
  <c r="J600" i="22"/>
  <c r="J599" i="22"/>
  <c r="J598" i="22"/>
  <c r="J597" i="22"/>
  <c r="J596" i="22"/>
  <c r="J595" i="22"/>
  <c r="J594" i="22"/>
  <c r="J593" i="22"/>
  <c r="J592" i="22"/>
  <c r="J591" i="22"/>
  <c r="J590" i="22"/>
  <c r="J589" i="22"/>
  <c r="J588" i="22"/>
  <c r="J587" i="22"/>
  <c r="J586" i="22"/>
  <c r="J585" i="22"/>
  <c r="J584" i="22"/>
  <c r="J583" i="22"/>
  <c r="J582" i="22"/>
  <c r="J581" i="22"/>
  <c r="J580" i="22"/>
  <c r="J579" i="22"/>
  <c r="J578" i="22"/>
  <c r="J577" i="22"/>
  <c r="J576" i="22"/>
  <c r="J575" i="22"/>
  <c r="J574" i="22"/>
  <c r="J573" i="22"/>
  <c r="J572" i="22"/>
  <c r="J571" i="22"/>
  <c r="J570" i="22"/>
  <c r="J569" i="22"/>
  <c r="J568" i="22"/>
  <c r="J567" i="22"/>
  <c r="J566" i="22"/>
  <c r="J565" i="22"/>
  <c r="J564" i="22"/>
  <c r="J563" i="22"/>
  <c r="J562" i="22"/>
  <c r="J561" i="22"/>
  <c r="J560" i="22"/>
  <c r="J559" i="22"/>
  <c r="J558" i="22"/>
  <c r="J557" i="22"/>
  <c r="J556" i="22"/>
  <c r="J555" i="22"/>
  <c r="J554" i="22"/>
  <c r="J553" i="22"/>
  <c r="J552" i="22"/>
  <c r="J551" i="22"/>
  <c r="J550" i="22"/>
  <c r="J549" i="22"/>
  <c r="J548" i="22"/>
  <c r="J547" i="22"/>
  <c r="J546" i="22"/>
  <c r="J545" i="22"/>
  <c r="J544" i="22"/>
  <c r="J543" i="22"/>
  <c r="J542" i="22"/>
  <c r="J541" i="22"/>
  <c r="J540" i="22"/>
  <c r="J539" i="22"/>
  <c r="J538" i="22"/>
  <c r="J537" i="22"/>
  <c r="J536" i="22"/>
  <c r="J535" i="22"/>
  <c r="J534" i="22"/>
  <c r="J533" i="22"/>
  <c r="J532" i="22"/>
  <c r="J531" i="22"/>
  <c r="J530" i="22"/>
  <c r="J529" i="22"/>
  <c r="J528" i="22"/>
  <c r="J527" i="22"/>
  <c r="J526" i="22"/>
  <c r="J525" i="22"/>
  <c r="J524" i="22"/>
  <c r="J523" i="22"/>
  <c r="J522" i="22"/>
  <c r="J521" i="22"/>
  <c r="J520" i="22"/>
  <c r="J519" i="22"/>
  <c r="J518" i="22"/>
  <c r="J517" i="22"/>
  <c r="J516" i="22"/>
  <c r="J515" i="22"/>
  <c r="J514" i="22"/>
  <c r="J513" i="22"/>
  <c r="J512" i="22"/>
  <c r="J511" i="22"/>
  <c r="J510" i="22"/>
  <c r="J509" i="22"/>
  <c r="J508" i="22"/>
  <c r="J507" i="22"/>
  <c r="J506" i="22"/>
  <c r="J505" i="22"/>
  <c r="J504" i="22"/>
  <c r="J503" i="22"/>
  <c r="J502" i="22"/>
  <c r="J501" i="22"/>
  <c r="J500" i="22"/>
  <c r="J499" i="22"/>
  <c r="J498" i="22"/>
  <c r="J497" i="22"/>
  <c r="J496" i="22"/>
  <c r="J495" i="22"/>
  <c r="J494" i="22"/>
  <c r="J493" i="22"/>
  <c r="J492" i="22"/>
  <c r="J491" i="22"/>
  <c r="J490" i="22"/>
  <c r="J489" i="22"/>
  <c r="J488" i="22"/>
  <c r="J487" i="22"/>
  <c r="J486" i="22"/>
  <c r="J485" i="22"/>
  <c r="J484" i="22"/>
  <c r="J483" i="22"/>
  <c r="J482" i="22"/>
  <c r="J481" i="22"/>
  <c r="J480" i="22"/>
  <c r="J479" i="22"/>
  <c r="J478" i="22"/>
  <c r="J477" i="22"/>
  <c r="J476" i="22"/>
  <c r="J475" i="22"/>
  <c r="J474" i="22"/>
  <c r="J473" i="22"/>
  <c r="J472" i="22"/>
  <c r="J471" i="22"/>
  <c r="J470" i="22"/>
  <c r="J469" i="22"/>
  <c r="J468" i="22"/>
  <c r="J467" i="22"/>
  <c r="J466" i="22"/>
  <c r="J465" i="22"/>
  <c r="J464" i="22"/>
  <c r="J463" i="22"/>
  <c r="J462" i="22"/>
  <c r="J461" i="22"/>
  <c r="J460" i="22"/>
  <c r="J459" i="22"/>
  <c r="J458" i="22"/>
  <c r="J457" i="22"/>
  <c r="J456" i="22"/>
  <c r="J455" i="22"/>
  <c r="J454" i="22"/>
  <c r="J453" i="22"/>
  <c r="J452" i="22"/>
  <c r="J451" i="22"/>
  <c r="J450" i="22"/>
  <c r="J449" i="22"/>
  <c r="J448" i="22"/>
  <c r="J447" i="22"/>
  <c r="J446" i="22"/>
  <c r="J445" i="22"/>
  <c r="J444" i="22"/>
  <c r="J443" i="22"/>
  <c r="J442" i="22"/>
  <c r="J441" i="22"/>
  <c r="J440" i="22"/>
  <c r="J439" i="22"/>
  <c r="J438" i="22"/>
  <c r="J437" i="22"/>
  <c r="J436" i="22"/>
  <c r="J435" i="22"/>
  <c r="J434" i="22"/>
  <c r="J433" i="22"/>
  <c r="J432" i="22"/>
  <c r="J431" i="22"/>
  <c r="J430" i="22"/>
  <c r="J429" i="22"/>
  <c r="J428" i="22"/>
  <c r="J427" i="22"/>
  <c r="J426" i="22"/>
  <c r="J425" i="22"/>
  <c r="J424" i="22"/>
  <c r="J423" i="22"/>
  <c r="J422" i="22"/>
  <c r="J421" i="22"/>
  <c r="J420" i="22"/>
  <c r="J419" i="22"/>
  <c r="J418" i="22"/>
  <c r="J417" i="22"/>
  <c r="J416" i="22"/>
  <c r="J415" i="22"/>
  <c r="J414" i="22"/>
  <c r="J413" i="22"/>
  <c r="J412" i="22"/>
  <c r="J411" i="22"/>
  <c r="J410" i="22"/>
  <c r="J409" i="22"/>
  <c r="J408" i="22"/>
  <c r="J407" i="22"/>
  <c r="J406" i="22"/>
  <c r="J405" i="22"/>
  <c r="J404" i="22"/>
  <c r="J403" i="22"/>
  <c r="J402" i="22"/>
  <c r="J401" i="22"/>
  <c r="J400" i="22"/>
  <c r="J399" i="22"/>
  <c r="J398" i="22"/>
  <c r="J397" i="22"/>
  <c r="J396" i="22"/>
  <c r="J395" i="22"/>
  <c r="J394" i="22"/>
  <c r="J393" i="22"/>
  <c r="J392" i="22"/>
  <c r="J391" i="22"/>
  <c r="J390" i="22"/>
  <c r="J389" i="22"/>
  <c r="J388" i="22"/>
  <c r="J387" i="22"/>
  <c r="J386" i="22"/>
  <c r="J385" i="22"/>
  <c r="J384" i="22"/>
  <c r="J383" i="22"/>
  <c r="J382" i="22"/>
  <c r="J381" i="22"/>
  <c r="J380" i="22"/>
  <c r="J379" i="22"/>
  <c r="J378" i="22"/>
  <c r="J377" i="22"/>
  <c r="J376" i="22"/>
  <c r="J375" i="22"/>
  <c r="J374" i="22"/>
  <c r="J373" i="22"/>
  <c r="J372" i="22"/>
  <c r="J371" i="22"/>
  <c r="J370" i="22"/>
  <c r="J369" i="22"/>
  <c r="J368" i="22"/>
  <c r="J367" i="22"/>
  <c r="J366" i="22"/>
  <c r="J365" i="22"/>
  <c r="J364" i="22"/>
  <c r="J363" i="22"/>
  <c r="J362" i="22"/>
  <c r="J361" i="22"/>
  <c r="J360" i="22"/>
  <c r="J359" i="22"/>
  <c r="J358" i="22"/>
  <c r="J357" i="22"/>
  <c r="J356" i="22"/>
  <c r="J355" i="22"/>
  <c r="J354" i="22"/>
  <c r="J353" i="22"/>
  <c r="J352" i="22"/>
  <c r="J351" i="22"/>
  <c r="J350" i="22"/>
  <c r="J349" i="22"/>
  <c r="J348" i="22"/>
  <c r="J347" i="22"/>
  <c r="J346" i="22"/>
  <c r="J345" i="22"/>
  <c r="J344" i="22"/>
  <c r="J343" i="22"/>
  <c r="J342" i="22"/>
  <c r="J341" i="22"/>
  <c r="J340" i="22"/>
  <c r="J339" i="22"/>
  <c r="J338" i="22"/>
  <c r="J337" i="22"/>
  <c r="J336" i="22"/>
  <c r="J335" i="22"/>
  <c r="J334" i="22"/>
  <c r="J333" i="22"/>
  <c r="J332" i="22"/>
  <c r="J331" i="22"/>
  <c r="J330" i="22"/>
  <c r="J329" i="22"/>
  <c r="J328" i="22"/>
  <c r="J327" i="22"/>
  <c r="J326" i="22"/>
  <c r="J325" i="22"/>
  <c r="J324" i="22"/>
  <c r="J323" i="22"/>
  <c r="J322" i="22"/>
  <c r="J321" i="22"/>
  <c r="J320" i="22"/>
  <c r="J319" i="22"/>
  <c r="J318" i="22"/>
  <c r="J317" i="22"/>
  <c r="J316" i="22"/>
  <c r="J309" i="22"/>
  <c r="J308" i="22"/>
  <c r="J307" i="22"/>
  <c r="J306" i="22"/>
  <c r="J305" i="22"/>
  <c r="J304" i="22"/>
  <c r="J303" i="22"/>
  <c r="J302" i="22"/>
  <c r="J301" i="22"/>
  <c r="J300" i="22"/>
  <c r="J299" i="22"/>
  <c r="J298" i="22"/>
  <c r="J297" i="22"/>
  <c r="J296" i="22"/>
  <c r="J295" i="22"/>
  <c r="J294" i="22"/>
  <c r="J293" i="22"/>
  <c r="J292" i="22"/>
  <c r="J291" i="22"/>
  <c r="J290" i="22"/>
  <c r="J289" i="22"/>
  <c r="J288" i="22"/>
  <c r="J287" i="22"/>
  <c r="J286" i="22"/>
  <c r="J285" i="22"/>
  <c r="J284" i="22"/>
  <c r="J283" i="22"/>
  <c r="J282" i="22"/>
  <c r="J281" i="22"/>
  <c r="J280" i="22"/>
  <c r="J279" i="22"/>
  <c r="J278" i="22"/>
  <c r="J277" i="22"/>
  <c r="J276" i="22"/>
  <c r="J275" i="22"/>
  <c r="J274" i="22"/>
  <c r="J273" i="22"/>
  <c r="J272" i="22"/>
  <c r="J271" i="22"/>
  <c r="J270" i="22"/>
  <c r="J269" i="22"/>
  <c r="J268" i="22"/>
  <c r="J267" i="22"/>
  <c r="J266" i="22"/>
  <c r="J265" i="22"/>
  <c r="J264" i="22"/>
  <c r="J263" i="22"/>
  <c r="J262" i="22"/>
  <c r="J261" i="22"/>
  <c r="J260" i="22"/>
  <c r="J259" i="22"/>
  <c r="J258" i="22"/>
  <c r="J257" i="22"/>
  <c r="J256" i="22"/>
  <c r="J255" i="22"/>
  <c r="J254" i="22"/>
  <c r="J253" i="22"/>
  <c r="J252" i="22"/>
  <c r="J251" i="22"/>
  <c r="J250" i="22"/>
  <c r="J249" i="22"/>
  <c r="J248" i="22"/>
  <c r="J247" i="22"/>
  <c r="J246" i="22"/>
  <c r="J245" i="22"/>
  <c r="J244" i="22"/>
  <c r="J243" i="22"/>
  <c r="J242" i="22"/>
  <c r="J241" i="22"/>
  <c r="J240" i="22"/>
  <c r="J239" i="22"/>
  <c r="J238" i="22"/>
  <c r="J237" i="22"/>
  <c r="J236" i="22"/>
  <c r="J235" i="22"/>
  <c r="J234" i="22"/>
  <c r="J233" i="22"/>
  <c r="J232" i="22"/>
  <c r="J231" i="22"/>
  <c r="J230" i="22"/>
  <c r="J229" i="22"/>
  <c r="J228" i="22"/>
  <c r="J227" i="22"/>
  <c r="J226" i="22"/>
  <c r="J225" i="22"/>
  <c r="J224" i="22"/>
  <c r="J223" i="22"/>
  <c r="J222" i="22"/>
  <c r="J221" i="22"/>
  <c r="J220" i="22"/>
  <c r="J219" i="22"/>
  <c r="J218" i="22"/>
  <c r="J217" i="22"/>
  <c r="J216" i="22"/>
  <c r="J215" i="22"/>
  <c r="J214" i="22"/>
  <c r="J213" i="22"/>
  <c r="J212" i="22"/>
  <c r="J211" i="22"/>
  <c r="J210" i="22"/>
  <c r="J209" i="22"/>
  <c r="J208" i="22"/>
  <c r="J207" i="22"/>
  <c r="J206" i="22"/>
  <c r="J205" i="22"/>
  <c r="J204" i="22"/>
  <c r="J203" i="22"/>
  <c r="J202" i="22"/>
  <c r="J201" i="22"/>
  <c r="J200" i="22"/>
  <c r="J199" i="22"/>
  <c r="J198" i="22"/>
  <c r="J197" i="22"/>
  <c r="J196" i="22"/>
  <c r="J195" i="22"/>
  <c r="J194" i="22"/>
  <c r="J193" i="22"/>
  <c r="J192" i="22"/>
  <c r="J191" i="22"/>
  <c r="J190" i="22"/>
  <c r="J189" i="22"/>
  <c r="J188" i="22"/>
  <c r="J187" i="22"/>
  <c r="J186" i="22"/>
  <c r="J185" i="22"/>
  <c r="J184" i="22"/>
  <c r="J183" i="22"/>
  <c r="J182" i="22"/>
  <c r="J181" i="22"/>
  <c r="J180" i="22"/>
  <c r="J179" i="22"/>
  <c r="J178" i="22"/>
  <c r="J177" i="22"/>
  <c r="J176" i="22"/>
  <c r="J175" i="22"/>
  <c r="J174" i="22"/>
  <c r="J173" i="22"/>
  <c r="J172" i="22"/>
  <c r="J171" i="22"/>
  <c r="J170" i="22"/>
  <c r="J169" i="22"/>
  <c r="J168" i="22"/>
  <c r="J167" i="22"/>
  <c r="J166" i="22"/>
  <c r="J165" i="22"/>
  <c r="J164" i="22"/>
  <c r="J163" i="22"/>
  <c r="J162" i="22"/>
  <c r="J161" i="22"/>
  <c r="J160" i="22"/>
  <c r="J153" i="22"/>
  <c r="J152" i="22"/>
  <c r="J151" i="22"/>
  <c r="J150" i="22"/>
  <c r="J149" i="22"/>
  <c r="J148" i="22"/>
  <c r="J147" i="22"/>
  <c r="J146" i="22"/>
  <c r="J145" i="22"/>
  <c r="J144" i="22"/>
  <c r="J143" i="22"/>
  <c r="J142" i="22"/>
  <c r="J141" i="22"/>
  <c r="J140" i="22"/>
  <c r="J139" i="22"/>
  <c r="J138" i="22"/>
  <c r="J137" i="22"/>
  <c r="J136" i="22"/>
  <c r="J135" i="22"/>
  <c r="J134" i="22"/>
  <c r="J133" i="22"/>
  <c r="J132" i="22"/>
  <c r="J131" i="22"/>
  <c r="J130" i="22"/>
  <c r="J129" i="22"/>
  <c r="J128" i="22"/>
  <c r="J127" i="22"/>
  <c r="J126" i="22"/>
  <c r="J125" i="22"/>
  <c r="J124" i="22"/>
  <c r="J123" i="22"/>
  <c r="J122" i="22"/>
  <c r="J121" i="22"/>
  <c r="J120" i="22"/>
  <c r="J119" i="22"/>
  <c r="J118" i="22"/>
  <c r="J117" i="22"/>
  <c r="J116" i="22"/>
  <c r="J115" i="22"/>
  <c r="J114" i="22"/>
  <c r="J113" i="22"/>
  <c r="J112" i="22"/>
  <c r="J111" i="22"/>
  <c r="J110" i="22"/>
  <c r="J109" i="22"/>
  <c r="J108" i="22"/>
  <c r="J107" i="22"/>
  <c r="J106" i="22"/>
  <c r="J105" i="22"/>
  <c r="J104" i="22"/>
  <c r="J103" i="22"/>
  <c r="J102" i="22"/>
  <c r="J101" i="22"/>
  <c r="J100" i="22"/>
  <c r="J99" i="22"/>
  <c r="J98" i="22"/>
  <c r="J97" i="22"/>
  <c r="J96" i="22"/>
  <c r="J95" i="22"/>
  <c r="J94" i="22"/>
  <c r="J93" i="22"/>
  <c r="J92" i="22"/>
  <c r="J91" i="22"/>
  <c r="J90" i="22"/>
  <c r="J89" i="22"/>
  <c r="J88" i="22"/>
  <c r="J87" i="22"/>
  <c r="J86" i="22"/>
  <c r="J85" i="22"/>
  <c r="J84" i="22"/>
  <c r="J83" i="22"/>
  <c r="J82" i="22"/>
  <c r="J81" i="22"/>
  <c r="J80" i="22"/>
  <c r="J79" i="22"/>
  <c r="J78" i="22"/>
  <c r="J77" i="22"/>
  <c r="J76" i="22"/>
  <c r="J75" i="22"/>
  <c r="J74" i="22"/>
  <c r="J73" i="22"/>
  <c r="J72" i="22"/>
  <c r="J71" i="22"/>
  <c r="J70" i="22"/>
  <c r="J69" i="22"/>
  <c r="J68" i="22"/>
  <c r="J67" i="22"/>
  <c r="J66" i="22"/>
  <c r="J65" i="22"/>
  <c r="J64" i="22"/>
  <c r="J63" i="22"/>
  <c r="J62" i="22"/>
  <c r="J61" i="22"/>
  <c r="J60" i="22"/>
  <c r="J59" i="22"/>
  <c r="J58" i="22"/>
  <c r="J57" i="22"/>
  <c r="J56" i="22"/>
  <c r="J55" i="22"/>
  <c r="J54" i="22"/>
  <c r="J53" i="22"/>
  <c r="J52" i="22"/>
  <c r="J51" i="22"/>
  <c r="J50" i="22"/>
  <c r="J49" i="22"/>
  <c r="J48" i="22"/>
  <c r="J47" i="22"/>
  <c r="J46" i="22"/>
  <c r="J45" i="22"/>
  <c r="J44" i="22"/>
  <c r="J43" i="22"/>
  <c r="J42" i="22"/>
  <c r="J41" i="22"/>
  <c r="J40" i="22"/>
  <c r="J39" i="22"/>
  <c r="J38" i="22"/>
  <c r="J37" i="22"/>
  <c r="J36" i="22"/>
  <c r="J35" i="22"/>
  <c r="J34" i="22"/>
  <c r="J33" i="22"/>
  <c r="J32" i="22"/>
  <c r="J31" i="22"/>
  <c r="J30" i="22"/>
  <c r="J29" i="22"/>
  <c r="J28" i="22"/>
  <c r="J27" i="22"/>
  <c r="J26" i="22"/>
  <c r="J25" i="22"/>
  <c r="J24" i="22"/>
  <c r="J23" i="22"/>
  <c r="J22" i="22"/>
  <c r="J21" i="22"/>
  <c r="J20" i="22"/>
  <c r="J19" i="22"/>
  <c r="J18" i="22"/>
  <c r="J17" i="22"/>
  <c r="J16" i="22"/>
  <c r="J15" i="22"/>
  <c r="J14" i="22"/>
  <c r="J13" i="22"/>
  <c r="J12" i="22"/>
  <c r="J11" i="22"/>
  <c r="J10" i="22"/>
  <c r="J9" i="22"/>
  <c r="J8" i="22"/>
  <c r="J7" i="22"/>
  <c r="J6" i="22"/>
  <c r="J5" i="22"/>
  <c r="J4" i="22"/>
  <c r="F118" i="16"/>
  <c r="F117" i="16"/>
  <c r="F116" i="16"/>
  <c r="F115" i="16"/>
  <c r="F114" i="16"/>
  <c r="F113" i="16"/>
  <c r="F112" i="16"/>
  <c r="F111" i="16"/>
  <c r="F110" i="16"/>
  <c r="F109" i="16"/>
  <c r="F108" i="16"/>
  <c r="F107" i="16"/>
  <c r="F106" i="16"/>
  <c r="F105" i="16"/>
  <c r="F104" i="16"/>
  <c r="F103" i="16"/>
  <c r="F102" i="16"/>
  <c r="F101" i="16"/>
  <c r="F100" i="16"/>
  <c r="F99" i="16"/>
  <c r="F98" i="16"/>
  <c r="F97" i="16"/>
  <c r="C179" i="20"/>
  <c r="C180" i="20" s="1"/>
  <c r="C181" i="20" s="1"/>
  <c r="C182" i="20" s="1"/>
  <c r="D182" i="20" s="1"/>
  <c r="C177" i="20"/>
  <c r="C178" i="20" s="1"/>
  <c r="D178" i="20" s="1"/>
  <c r="C175" i="20"/>
  <c r="C176" i="20" s="1"/>
  <c r="D176" i="20" s="1"/>
  <c r="C171" i="20"/>
  <c r="C172" i="20" s="1"/>
  <c r="C173" i="20" s="1"/>
  <c r="C174" i="20" s="1"/>
  <c r="D174" i="20" s="1"/>
  <c r="C166" i="20"/>
  <c r="C167" i="20" s="1"/>
  <c r="C168" i="20" s="1"/>
  <c r="C169" i="20" s="1"/>
  <c r="C170" i="20" s="1"/>
  <c r="D170" i="20" s="1"/>
  <c r="C159" i="20"/>
  <c r="C151" i="20"/>
  <c r="C152" i="20" s="1"/>
  <c r="C153" i="20" s="1"/>
  <c r="C154" i="20" s="1"/>
  <c r="C155" i="20" s="1"/>
  <c r="C156" i="20" s="1"/>
  <c r="C157" i="20" s="1"/>
  <c r="C158" i="20" s="1"/>
  <c r="D158" i="20" s="1"/>
  <c r="C149" i="20"/>
  <c r="D149" i="20" s="1"/>
  <c r="C135" i="20"/>
  <c r="C133" i="20"/>
  <c r="C134" i="20" s="1"/>
  <c r="D134" i="20" s="1"/>
  <c r="C131" i="20"/>
  <c r="C132" i="20" s="1"/>
  <c r="D132" i="20" s="1"/>
  <c r="C129" i="20"/>
  <c r="D129" i="20" s="1"/>
  <c r="C127" i="20"/>
  <c r="C128" i="20" s="1"/>
  <c r="D128" i="20" s="1"/>
  <c r="C125" i="20"/>
  <c r="C126" i="20" s="1"/>
  <c r="D126" i="20" s="1"/>
  <c r="C123" i="20"/>
  <c r="C124" i="20" s="1"/>
  <c r="D124" i="20" s="1"/>
  <c r="C119" i="20"/>
  <c r="C120" i="20" s="1"/>
  <c r="C121" i="20" s="1"/>
  <c r="C122" i="20" s="1"/>
  <c r="D122" i="20" s="1"/>
  <c r="C115" i="20"/>
  <c r="C116" i="20" s="1"/>
  <c r="C117" i="20" s="1"/>
  <c r="C118" i="20" s="1"/>
  <c r="D118" i="20" s="1"/>
  <c r="C111" i="20"/>
  <c r="C106" i="20"/>
  <c r="C107" i="20" s="1"/>
  <c r="C108" i="20" s="1"/>
  <c r="C109" i="20" s="1"/>
  <c r="C110" i="20" s="1"/>
  <c r="D110" i="20" s="1"/>
  <c r="C100" i="20"/>
  <c r="C101" i="20" s="1"/>
  <c r="C102" i="20" s="1"/>
  <c r="C103" i="20" s="1"/>
  <c r="C104" i="20" s="1"/>
  <c r="C105" i="20" s="1"/>
  <c r="D105" i="20" s="1"/>
  <c r="C96" i="20"/>
  <c r="C97" i="20" s="1"/>
  <c r="C98" i="20" s="1"/>
  <c r="C99" i="20" s="1"/>
  <c r="D99" i="20" s="1"/>
  <c r="C90" i="20"/>
  <c r="C88" i="20"/>
  <c r="C89" i="20" s="1"/>
  <c r="D89" i="20" s="1"/>
  <c r="C84" i="20"/>
  <c r="D84" i="20" s="1"/>
  <c r="C82" i="20"/>
  <c r="C83" i="20" s="1"/>
  <c r="D83" i="20" s="1"/>
  <c r="C80" i="20"/>
  <c r="C78" i="20"/>
  <c r="C79" i="20" s="1"/>
  <c r="D79" i="20" s="1"/>
  <c r="C77" i="20"/>
  <c r="D77" i="20" s="1"/>
  <c r="C73" i="20"/>
  <c r="C69" i="20"/>
  <c r="C70" i="20" s="1"/>
  <c r="C67" i="20"/>
  <c r="C68" i="20" s="1"/>
  <c r="D68" i="20" s="1"/>
  <c r="C60" i="20"/>
  <c r="D60" i="20" s="1"/>
  <c r="C48" i="20"/>
  <c r="C44" i="20"/>
  <c r="C45" i="20" s="1"/>
  <c r="C46" i="20" s="1"/>
  <c r="C47" i="20" s="1"/>
  <c r="D47" i="20" s="1"/>
  <c r="C36" i="20"/>
  <c r="C37" i="20" s="1"/>
  <c r="C38" i="20" s="1"/>
  <c r="C39" i="20" s="1"/>
  <c r="C40" i="20" s="1"/>
  <c r="C41" i="20" s="1"/>
  <c r="C42" i="20" s="1"/>
  <c r="C43" i="20" s="1"/>
  <c r="D43" i="20" s="1"/>
  <c r="C34" i="20"/>
  <c r="C35" i="20" s="1"/>
  <c r="D35" i="20" s="1"/>
  <c r="C32" i="20"/>
  <c r="C25" i="20"/>
  <c r="C26" i="20" s="1"/>
  <c r="C17" i="20"/>
  <c r="C15" i="20"/>
  <c r="C16" i="20" s="1"/>
  <c r="D16" i="20" s="1"/>
  <c r="C12" i="20"/>
  <c r="C13" i="20" s="1"/>
  <c r="C14" i="20" s="1"/>
  <c r="D14" i="20" s="1"/>
  <c r="C10" i="20"/>
  <c r="C8" i="20"/>
  <c r="C9" i="20" s="1"/>
  <c r="D9" i="20" s="1"/>
  <c r="C6" i="20"/>
  <c r="C7" i="20" s="1"/>
  <c r="D7" i="20" s="1"/>
  <c r="C4" i="20"/>
  <c r="C5" i="20" s="1"/>
  <c r="D5" i="20" s="1"/>
  <c r="K43" i="1"/>
  <c r="L43" i="1" s="1"/>
  <c r="K42" i="1"/>
  <c r="T42" i="1" s="1"/>
  <c r="K41" i="1"/>
  <c r="T41" i="1" s="1"/>
  <c r="K40" i="1"/>
  <c r="L40" i="1" s="1"/>
  <c r="K39" i="1"/>
  <c r="L39" i="1" s="1"/>
  <c r="K38" i="1"/>
  <c r="T38" i="1" s="1"/>
  <c r="K573" i="6"/>
  <c r="K572" i="6"/>
  <c r="K571" i="6"/>
  <c r="K570" i="6"/>
  <c r="K569" i="6"/>
  <c r="K568" i="6"/>
  <c r="K567" i="6"/>
  <c r="K566" i="6"/>
  <c r="K565" i="6"/>
  <c r="K564" i="6"/>
  <c r="K563" i="6"/>
  <c r="K562" i="6"/>
  <c r="K561" i="6"/>
  <c r="K560" i="6"/>
  <c r="K559" i="6"/>
  <c r="K558" i="6"/>
  <c r="K557" i="6"/>
  <c r="K556" i="6"/>
  <c r="K555" i="6"/>
  <c r="K554" i="6"/>
  <c r="K553" i="6"/>
  <c r="K552" i="6"/>
  <c r="K551" i="6"/>
  <c r="K550" i="6"/>
  <c r="K549" i="6"/>
  <c r="K548" i="6"/>
  <c r="K547" i="6"/>
  <c r="K546" i="6"/>
  <c r="K545" i="6"/>
  <c r="K544" i="6"/>
  <c r="K543" i="6"/>
  <c r="K542" i="6"/>
  <c r="K541" i="6"/>
  <c r="K540" i="6"/>
  <c r="K539" i="6"/>
  <c r="K538" i="6"/>
  <c r="K537" i="6"/>
  <c r="K536" i="6"/>
  <c r="K535" i="6"/>
  <c r="K534" i="6"/>
  <c r="K533" i="6"/>
  <c r="K532" i="6"/>
  <c r="K531" i="6"/>
  <c r="K530" i="6"/>
  <c r="K529" i="6"/>
  <c r="K528" i="6"/>
  <c r="K527" i="6"/>
  <c r="K526" i="6"/>
  <c r="K525" i="6"/>
  <c r="K524" i="6"/>
  <c r="K523" i="6"/>
  <c r="K522" i="6"/>
  <c r="K521" i="6"/>
  <c r="K520" i="6"/>
  <c r="K519" i="6"/>
  <c r="K518" i="6"/>
  <c r="K517" i="6"/>
  <c r="K516" i="6"/>
  <c r="K515" i="6"/>
  <c r="K514" i="6"/>
  <c r="K513" i="6"/>
  <c r="K512" i="6"/>
  <c r="K511" i="6"/>
  <c r="K510" i="6"/>
  <c r="K509" i="6"/>
  <c r="K508" i="6"/>
  <c r="K507" i="6"/>
  <c r="K506" i="6"/>
  <c r="K505" i="6"/>
  <c r="K504" i="6"/>
  <c r="K503" i="6"/>
  <c r="K502" i="6"/>
  <c r="K501" i="6"/>
  <c r="K500" i="6"/>
  <c r="K499" i="6"/>
  <c r="K498" i="6"/>
  <c r="K497" i="6"/>
  <c r="K496" i="6"/>
  <c r="K495" i="6"/>
  <c r="K494" i="6"/>
  <c r="K493" i="6"/>
  <c r="K492" i="6"/>
  <c r="K491" i="6"/>
  <c r="K490" i="6"/>
  <c r="K489" i="6"/>
  <c r="K488" i="6"/>
  <c r="K487" i="6"/>
  <c r="K486" i="6"/>
  <c r="K485" i="6"/>
  <c r="K484" i="6"/>
  <c r="K483" i="6"/>
  <c r="K482" i="6"/>
  <c r="K481" i="6"/>
  <c r="K480" i="6"/>
  <c r="K479" i="6"/>
  <c r="K478" i="6"/>
  <c r="K477" i="6"/>
  <c r="K476" i="6"/>
  <c r="K475" i="6"/>
  <c r="K474" i="6"/>
  <c r="K473" i="6"/>
  <c r="K472" i="6"/>
  <c r="K471" i="6"/>
  <c r="K470" i="6"/>
  <c r="K469" i="6"/>
  <c r="K468" i="6"/>
  <c r="K467" i="6"/>
  <c r="K466" i="6"/>
  <c r="K465" i="6"/>
  <c r="K464" i="6"/>
  <c r="K463" i="6"/>
  <c r="K462" i="6"/>
  <c r="K461" i="6"/>
  <c r="K460" i="6"/>
  <c r="K459" i="6"/>
  <c r="K458" i="6"/>
  <c r="K457" i="6"/>
  <c r="K456" i="6"/>
  <c r="K455" i="6"/>
  <c r="K454" i="6"/>
  <c r="K453" i="6"/>
  <c r="K452" i="6"/>
  <c r="K451" i="6"/>
  <c r="K450" i="6"/>
  <c r="K449" i="6"/>
  <c r="K448" i="6"/>
  <c r="K447" i="6"/>
  <c r="K446" i="6"/>
  <c r="K445" i="6"/>
  <c r="K444" i="6"/>
  <c r="K443" i="6"/>
  <c r="K442" i="6"/>
  <c r="K441" i="6"/>
  <c r="K440" i="6"/>
  <c r="K439" i="6"/>
  <c r="K438" i="6"/>
  <c r="K437" i="6"/>
  <c r="K436" i="6"/>
  <c r="K435" i="6"/>
  <c r="K434" i="6"/>
  <c r="K433" i="6"/>
  <c r="K432" i="6"/>
  <c r="K431" i="6"/>
  <c r="K430" i="6"/>
  <c r="K429" i="6"/>
  <c r="K428" i="6"/>
  <c r="K427" i="6"/>
  <c r="K426" i="6"/>
  <c r="K425" i="6"/>
  <c r="K424" i="6"/>
  <c r="K423" i="6"/>
  <c r="K422" i="6"/>
  <c r="K421" i="6"/>
  <c r="K420" i="6"/>
  <c r="K419" i="6"/>
  <c r="K418" i="6"/>
  <c r="K417" i="6"/>
  <c r="K416" i="6"/>
  <c r="K415" i="6"/>
  <c r="K414" i="6"/>
  <c r="K413" i="6"/>
  <c r="K412" i="6"/>
  <c r="K411" i="6"/>
  <c r="K410" i="6"/>
  <c r="K409" i="6"/>
  <c r="K408" i="6"/>
  <c r="K407" i="6"/>
  <c r="K406" i="6"/>
  <c r="K405" i="6"/>
  <c r="K404" i="6"/>
  <c r="K403" i="6"/>
  <c r="K402" i="6"/>
  <c r="K401" i="6"/>
  <c r="K400" i="6"/>
  <c r="K399" i="6"/>
  <c r="K398" i="6"/>
  <c r="K397" i="6"/>
  <c r="K396" i="6"/>
  <c r="K395" i="6"/>
  <c r="K394" i="6"/>
  <c r="K393" i="6"/>
  <c r="K392" i="6"/>
  <c r="K391" i="6"/>
  <c r="K390" i="6"/>
  <c r="K389" i="6"/>
  <c r="K388" i="6"/>
  <c r="K387" i="6"/>
  <c r="K386" i="6"/>
  <c r="K385" i="6"/>
  <c r="K384" i="6"/>
  <c r="K383" i="6"/>
  <c r="K382" i="6"/>
  <c r="K381" i="6"/>
  <c r="K380" i="6"/>
  <c r="K379" i="6"/>
  <c r="K378" i="6"/>
  <c r="K377" i="6"/>
  <c r="K376" i="6"/>
  <c r="K375" i="6"/>
  <c r="K374" i="6"/>
  <c r="K373" i="6"/>
  <c r="K372" i="6"/>
  <c r="K371" i="6"/>
  <c r="K370" i="6"/>
  <c r="K369" i="6"/>
  <c r="K368" i="6"/>
  <c r="K367" i="6"/>
  <c r="K366" i="6"/>
  <c r="K365" i="6"/>
  <c r="K364" i="6"/>
  <c r="K363" i="6"/>
  <c r="K362" i="6"/>
  <c r="K361" i="6"/>
  <c r="K360" i="6"/>
  <c r="K359" i="6"/>
  <c r="K358" i="6"/>
  <c r="K357" i="6"/>
  <c r="K356" i="6"/>
  <c r="K355" i="6"/>
  <c r="K354" i="6"/>
  <c r="K353" i="6"/>
  <c r="K352" i="6"/>
  <c r="K351" i="6"/>
  <c r="K350" i="6"/>
  <c r="K349" i="6"/>
  <c r="K348" i="6"/>
  <c r="K347" i="6"/>
  <c r="K346" i="6"/>
  <c r="K345" i="6"/>
  <c r="K344" i="6"/>
  <c r="K343" i="6"/>
  <c r="K342" i="6"/>
  <c r="K341" i="6"/>
  <c r="K340" i="6"/>
  <c r="K339" i="6"/>
  <c r="K338" i="6"/>
  <c r="K337" i="6"/>
  <c r="K336" i="6"/>
  <c r="K335" i="6"/>
  <c r="K334" i="6"/>
  <c r="K333" i="6"/>
  <c r="K332" i="6"/>
  <c r="K331" i="6"/>
  <c r="K330" i="6"/>
  <c r="K329" i="6"/>
  <c r="K328" i="6"/>
  <c r="K327" i="6"/>
  <c r="K326" i="6"/>
  <c r="K325" i="6"/>
  <c r="K324" i="6"/>
  <c r="K323" i="6"/>
  <c r="K322" i="6"/>
  <c r="K321" i="6"/>
  <c r="K320" i="6"/>
  <c r="K319" i="6"/>
  <c r="K318" i="6"/>
  <c r="K317" i="6"/>
  <c r="K316" i="6"/>
  <c r="K315" i="6"/>
  <c r="K314" i="6"/>
  <c r="K313" i="6"/>
  <c r="K312" i="6"/>
  <c r="K311" i="6"/>
  <c r="K310" i="6"/>
  <c r="K309" i="6"/>
  <c r="K308" i="6"/>
  <c r="K307" i="6"/>
  <c r="K306" i="6"/>
  <c r="K305" i="6"/>
  <c r="K304" i="6"/>
  <c r="K303" i="6"/>
  <c r="K302" i="6"/>
  <c r="K301" i="6"/>
  <c r="K300" i="6"/>
  <c r="K299" i="6"/>
  <c r="K298" i="6"/>
  <c r="K297" i="6"/>
  <c r="K296" i="6"/>
  <c r="K295" i="6"/>
  <c r="K294" i="6"/>
  <c r="K293" i="6"/>
  <c r="K292" i="6"/>
  <c r="K291" i="6"/>
  <c r="K290" i="6"/>
  <c r="K289" i="6"/>
  <c r="K288" i="6"/>
  <c r="K287" i="6"/>
  <c r="K286" i="6"/>
  <c r="K285" i="6"/>
  <c r="K284" i="6"/>
  <c r="K283" i="6"/>
  <c r="K282" i="6"/>
  <c r="K281" i="6"/>
  <c r="K280" i="6"/>
  <c r="K279" i="6"/>
  <c r="K278" i="6"/>
  <c r="K277" i="6"/>
  <c r="K276" i="6"/>
  <c r="K275" i="6"/>
  <c r="K274" i="6"/>
  <c r="K273" i="6"/>
  <c r="K272" i="6"/>
  <c r="K271" i="6"/>
  <c r="K270" i="6"/>
  <c r="K269" i="6"/>
  <c r="K268" i="6"/>
  <c r="K267" i="6"/>
  <c r="K266" i="6"/>
  <c r="K265" i="6"/>
  <c r="K264" i="6"/>
  <c r="K263" i="6"/>
  <c r="K262" i="6"/>
  <c r="K261" i="6"/>
  <c r="K260" i="6"/>
  <c r="K259" i="6"/>
  <c r="K258" i="6"/>
  <c r="K257" i="6"/>
  <c r="K256" i="6"/>
  <c r="K255" i="6"/>
  <c r="K254" i="6"/>
  <c r="K253" i="6"/>
  <c r="K252" i="6"/>
  <c r="K251" i="6"/>
  <c r="K250" i="6"/>
  <c r="K249" i="6"/>
  <c r="K248" i="6"/>
  <c r="K247" i="6"/>
  <c r="K246" i="6"/>
  <c r="K245" i="6"/>
  <c r="K244" i="6"/>
  <c r="K243" i="6"/>
  <c r="K242" i="6"/>
  <c r="K241" i="6"/>
  <c r="K240" i="6"/>
  <c r="K239" i="6"/>
  <c r="K238" i="6"/>
  <c r="K237" i="6"/>
  <c r="K236" i="6"/>
  <c r="K235" i="6"/>
  <c r="K234" i="6"/>
  <c r="K233" i="6"/>
  <c r="K232" i="6"/>
  <c r="K231" i="6"/>
  <c r="K230" i="6"/>
  <c r="K229" i="6"/>
  <c r="K228" i="6"/>
  <c r="K227" i="6"/>
  <c r="K226" i="6"/>
  <c r="K225" i="6"/>
  <c r="K224" i="6"/>
  <c r="K223" i="6"/>
  <c r="K222" i="6"/>
  <c r="K221" i="6"/>
  <c r="K220" i="6"/>
  <c r="K219" i="6"/>
  <c r="K218" i="6"/>
  <c r="K217" i="6"/>
  <c r="K216" i="6"/>
  <c r="K215" i="6"/>
  <c r="K214" i="6"/>
  <c r="K213" i="6"/>
  <c r="K212" i="6"/>
  <c r="K211" i="6"/>
  <c r="K210" i="6"/>
  <c r="K209" i="6"/>
  <c r="K208" i="6"/>
  <c r="K207" i="6"/>
  <c r="K206" i="6"/>
  <c r="K205" i="6"/>
  <c r="K204" i="6"/>
  <c r="K203" i="6"/>
  <c r="K202" i="6"/>
  <c r="K201" i="6"/>
  <c r="K200" i="6"/>
  <c r="K199" i="6"/>
  <c r="K198" i="6"/>
  <c r="K197" i="6"/>
  <c r="K196" i="6"/>
  <c r="K195" i="6"/>
  <c r="K194" i="6"/>
  <c r="K193" i="6"/>
  <c r="K192" i="6"/>
  <c r="K191" i="6"/>
  <c r="K190" i="6"/>
  <c r="K189" i="6"/>
  <c r="K188" i="6"/>
  <c r="K187" i="6"/>
  <c r="K186" i="6"/>
  <c r="K185" i="6"/>
  <c r="K184" i="6"/>
  <c r="K183" i="6"/>
  <c r="K182" i="6"/>
  <c r="K181" i="6"/>
  <c r="K180" i="6"/>
  <c r="K179" i="6"/>
  <c r="K178" i="6"/>
  <c r="K177" i="6"/>
  <c r="K176" i="6"/>
  <c r="K175" i="6"/>
  <c r="K174" i="6"/>
  <c r="K173" i="6"/>
  <c r="K172" i="6"/>
  <c r="K171" i="6"/>
  <c r="K170" i="6"/>
  <c r="K169" i="6"/>
  <c r="K168" i="6"/>
  <c r="K167" i="6"/>
  <c r="K166" i="6"/>
  <c r="K165" i="6"/>
  <c r="K164" i="6"/>
  <c r="K163" i="6"/>
  <c r="K162" i="6"/>
  <c r="K161" i="6"/>
  <c r="K160" i="6"/>
  <c r="K159" i="6"/>
  <c r="K158" i="6"/>
  <c r="K157" i="6"/>
  <c r="K156" i="6"/>
  <c r="K155" i="6"/>
  <c r="K154" i="6"/>
  <c r="K153" i="6"/>
  <c r="K152" i="6"/>
  <c r="K151" i="6"/>
  <c r="K150" i="6"/>
  <c r="K149" i="6"/>
  <c r="K148" i="6"/>
  <c r="K147" i="6"/>
  <c r="K146" i="6"/>
  <c r="K145" i="6"/>
  <c r="K144" i="6"/>
  <c r="K143" i="6"/>
  <c r="K142" i="6"/>
  <c r="K141" i="6"/>
  <c r="K140" i="6"/>
  <c r="K139" i="6"/>
  <c r="K138" i="6"/>
  <c r="K137" i="6"/>
  <c r="K136" i="6"/>
  <c r="K135" i="6"/>
  <c r="K134" i="6"/>
  <c r="K133" i="6"/>
  <c r="K132" i="6"/>
  <c r="K131" i="6"/>
  <c r="K130" i="6"/>
  <c r="K129" i="6"/>
  <c r="K128" i="6"/>
  <c r="K127" i="6"/>
  <c r="K126" i="6"/>
  <c r="K125" i="6"/>
  <c r="K124" i="6"/>
  <c r="K123" i="6"/>
  <c r="K122" i="6"/>
  <c r="K121" i="6"/>
  <c r="K120" i="6"/>
  <c r="K119" i="6"/>
  <c r="K118" i="6"/>
  <c r="K117" i="6"/>
  <c r="K116" i="6"/>
  <c r="K115" i="6"/>
  <c r="K114" i="6"/>
  <c r="K113" i="6"/>
  <c r="K112" i="6"/>
  <c r="K111" i="6"/>
  <c r="K110" i="6"/>
  <c r="K109" i="6"/>
  <c r="K108" i="6"/>
  <c r="K107" i="6"/>
  <c r="K106" i="6"/>
  <c r="K105" i="6"/>
  <c r="K104" i="6"/>
  <c r="K103" i="6"/>
  <c r="K102" i="6"/>
  <c r="K101" i="6"/>
  <c r="K100" i="6"/>
  <c r="K99" i="6"/>
  <c r="K98" i="6"/>
  <c r="K97" i="6"/>
  <c r="K96" i="6"/>
  <c r="K95" i="6"/>
  <c r="K94" i="6"/>
  <c r="J573" i="6"/>
  <c r="J572" i="6"/>
  <c r="J571" i="6"/>
  <c r="J570" i="6"/>
  <c r="J569" i="6"/>
  <c r="J568" i="6"/>
  <c r="J567" i="6"/>
  <c r="J566" i="6"/>
  <c r="J565" i="6"/>
  <c r="J564" i="6"/>
  <c r="J563" i="6"/>
  <c r="J562" i="6"/>
  <c r="J561" i="6"/>
  <c r="J560" i="6"/>
  <c r="J559" i="6"/>
  <c r="J558" i="6"/>
  <c r="J557" i="6"/>
  <c r="J556" i="6"/>
  <c r="J555" i="6"/>
  <c r="J554" i="6"/>
  <c r="J553" i="6"/>
  <c r="J552" i="6"/>
  <c r="J551" i="6"/>
  <c r="J550" i="6"/>
  <c r="J549" i="6"/>
  <c r="J548" i="6"/>
  <c r="J547" i="6"/>
  <c r="J546" i="6"/>
  <c r="J545" i="6"/>
  <c r="J544" i="6"/>
  <c r="J543" i="6"/>
  <c r="J542" i="6"/>
  <c r="J541" i="6"/>
  <c r="J540" i="6"/>
  <c r="J539" i="6"/>
  <c r="J538" i="6"/>
  <c r="J537" i="6"/>
  <c r="J536" i="6"/>
  <c r="J535" i="6"/>
  <c r="J534" i="6"/>
  <c r="J533" i="6"/>
  <c r="J532" i="6"/>
  <c r="J531" i="6"/>
  <c r="J530" i="6"/>
  <c r="J529" i="6"/>
  <c r="J528" i="6"/>
  <c r="J527" i="6"/>
  <c r="J526" i="6"/>
  <c r="J525" i="6"/>
  <c r="J524" i="6"/>
  <c r="J523" i="6"/>
  <c r="J522" i="6"/>
  <c r="J521" i="6"/>
  <c r="J520" i="6"/>
  <c r="J519" i="6"/>
  <c r="J518" i="6"/>
  <c r="J517" i="6"/>
  <c r="J516" i="6"/>
  <c r="J515" i="6"/>
  <c r="J514" i="6"/>
  <c r="J513" i="6"/>
  <c r="J512" i="6"/>
  <c r="J511" i="6"/>
  <c r="J510" i="6"/>
  <c r="J509" i="6"/>
  <c r="J508" i="6"/>
  <c r="J507" i="6"/>
  <c r="J506" i="6"/>
  <c r="J505" i="6"/>
  <c r="J504" i="6"/>
  <c r="J503" i="6"/>
  <c r="J502" i="6"/>
  <c r="J501" i="6"/>
  <c r="J500" i="6"/>
  <c r="J499" i="6"/>
  <c r="J498" i="6"/>
  <c r="J497" i="6"/>
  <c r="J496" i="6"/>
  <c r="J495" i="6"/>
  <c r="J494" i="6"/>
  <c r="J493" i="6"/>
  <c r="J492" i="6"/>
  <c r="J491" i="6"/>
  <c r="J490" i="6"/>
  <c r="J489" i="6"/>
  <c r="J488" i="6"/>
  <c r="J487" i="6"/>
  <c r="J486" i="6"/>
  <c r="J485" i="6"/>
  <c r="J484" i="6"/>
  <c r="J483" i="6"/>
  <c r="J482" i="6"/>
  <c r="J481" i="6"/>
  <c r="J480" i="6"/>
  <c r="J479" i="6"/>
  <c r="J478" i="6"/>
  <c r="J477" i="6"/>
  <c r="J476" i="6"/>
  <c r="J475" i="6"/>
  <c r="J474" i="6"/>
  <c r="J473" i="6"/>
  <c r="J472" i="6"/>
  <c r="J471" i="6"/>
  <c r="J470" i="6"/>
  <c r="J469" i="6"/>
  <c r="J468" i="6"/>
  <c r="J467" i="6"/>
  <c r="J466" i="6"/>
  <c r="J465" i="6"/>
  <c r="J464" i="6"/>
  <c r="J463" i="6"/>
  <c r="J462" i="6"/>
  <c r="J461" i="6"/>
  <c r="J460" i="6"/>
  <c r="J459" i="6"/>
  <c r="J458" i="6"/>
  <c r="J457" i="6"/>
  <c r="J456" i="6"/>
  <c r="J455" i="6"/>
  <c r="J454" i="6"/>
  <c r="J453" i="6"/>
  <c r="J452" i="6"/>
  <c r="J451" i="6"/>
  <c r="J450" i="6"/>
  <c r="J449" i="6"/>
  <c r="J448" i="6"/>
  <c r="J447" i="6"/>
  <c r="J446" i="6"/>
  <c r="J445" i="6"/>
  <c r="J444" i="6"/>
  <c r="J443" i="6"/>
  <c r="J442" i="6"/>
  <c r="J441" i="6"/>
  <c r="J440" i="6"/>
  <c r="J439" i="6"/>
  <c r="J438" i="6"/>
  <c r="J437" i="6"/>
  <c r="J436" i="6"/>
  <c r="J435" i="6"/>
  <c r="J434" i="6"/>
  <c r="J433" i="6"/>
  <c r="J432" i="6"/>
  <c r="J431" i="6"/>
  <c r="J430" i="6"/>
  <c r="J429" i="6"/>
  <c r="J428" i="6"/>
  <c r="J427" i="6"/>
  <c r="J426" i="6"/>
  <c r="J425" i="6"/>
  <c r="J424" i="6"/>
  <c r="J423" i="6"/>
  <c r="J422" i="6"/>
  <c r="J421" i="6"/>
  <c r="J420" i="6"/>
  <c r="J419" i="6"/>
  <c r="J418" i="6"/>
  <c r="J417" i="6"/>
  <c r="J416" i="6"/>
  <c r="J415" i="6"/>
  <c r="J414" i="6"/>
  <c r="J413" i="6"/>
  <c r="J412" i="6"/>
  <c r="J411" i="6"/>
  <c r="J410" i="6"/>
  <c r="J409" i="6"/>
  <c r="J408" i="6"/>
  <c r="J407" i="6"/>
  <c r="J406" i="6"/>
  <c r="J405" i="6"/>
  <c r="J404" i="6"/>
  <c r="J403" i="6"/>
  <c r="J402" i="6"/>
  <c r="J401" i="6"/>
  <c r="J400" i="6"/>
  <c r="J399" i="6"/>
  <c r="J398" i="6"/>
  <c r="J397" i="6"/>
  <c r="J396" i="6"/>
  <c r="J395" i="6"/>
  <c r="J394" i="6"/>
  <c r="J393" i="6"/>
  <c r="J392" i="6"/>
  <c r="J391" i="6"/>
  <c r="J390" i="6"/>
  <c r="J389" i="6"/>
  <c r="J388" i="6"/>
  <c r="J387" i="6"/>
  <c r="J386" i="6"/>
  <c r="J385" i="6"/>
  <c r="J384" i="6"/>
  <c r="J383" i="6"/>
  <c r="J382" i="6"/>
  <c r="J381" i="6"/>
  <c r="J380" i="6"/>
  <c r="J379" i="6"/>
  <c r="J378" i="6"/>
  <c r="J377" i="6"/>
  <c r="J376" i="6"/>
  <c r="J375" i="6"/>
  <c r="J374" i="6"/>
  <c r="J373" i="6"/>
  <c r="J372" i="6"/>
  <c r="J371" i="6"/>
  <c r="J370" i="6"/>
  <c r="J369" i="6"/>
  <c r="J368" i="6"/>
  <c r="J367" i="6"/>
  <c r="J366" i="6"/>
  <c r="J365" i="6"/>
  <c r="J364" i="6"/>
  <c r="J363" i="6"/>
  <c r="J362" i="6"/>
  <c r="J361" i="6"/>
  <c r="J360" i="6"/>
  <c r="J359" i="6"/>
  <c r="J358" i="6"/>
  <c r="J357" i="6"/>
  <c r="J356" i="6"/>
  <c r="J355" i="6"/>
  <c r="J354" i="6"/>
  <c r="J353" i="6"/>
  <c r="J352" i="6"/>
  <c r="J351" i="6"/>
  <c r="J350" i="6"/>
  <c r="J349" i="6"/>
  <c r="J348" i="6"/>
  <c r="J347" i="6"/>
  <c r="J346" i="6"/>
  <c r="J345" i="6"/>
  <c r="J344" i="6"/>
  <c r="J343" i="6"/>
  <c r="J342" i="6"/>
  <c r="J341" i="6"/>
  <c r="J340" i="6"/>
  <c r="J339" i="6"/>
  <c r="J338" i="6"/>
  <c r="J337" i="6"/>
  <c r="J336" i="6"/>
  <c r="J335" i="6"/>
  <c r="J334" i="6"/>
  <c r="J333" i="6"/>
  <c r="J332" i="6"/>
  <c r="J331" i="6"/>
  <c r="J330" i="6"/>
  <c r="J329" i="6"/>
  <c r="J328" i="6"/>
  <c r="J327" i="6"/>
  <c r="J326" i="6"/>
  <c r="J325" i="6"/>
  <c r="J324" i="6"/>
  <c r="J323" i="6"/>
  <c r="J322" i="6"/>
  <c r="J321" i="6"/>
  <c r="J320" i="6"/>
  <c r="J319" i="6"/>
  <c r="J318" i="6"/>
  <c r="J317" i="6"/>
  <c r="J316" i="6"/>
  <c r="J315" i="6"/>
  <c r="J314" i="6"/>
  <c r="J313" i="6"/>
  <c r="J312" i="6"/>
  <c r="J311" i="6"/>
  <c r="J310" i="6"/>
  <c r="J309" i="6"/>
  <c r="J308" i="6"/>
  <c r="J307" i="6"/>
  <c r="J306" i="6"/>
  <c r="J305" i="6"/>
  <c r="J304" i="6"/>
  <c r="J303" i="6"/>
  <c r="J302" i="6"/>
  <c r="J301" i="6"/>
  <c r="J300" i="6"/>
  <c r="J299" i="6"/>
  <c r="J298" i="6"/>
  <c r="J297" i="6"/>
  <c r="J296" i="6"/>
  <c r="J295" i="6"/>
  <c r="J294" i="6"/>
  <c r="J293" i="6"/>
  <c r="J292" i="6"/>
  <c r="J291" i="6"/>
  <c r="J290" i="6"/>
  <c r="J289" i="6"/>
  <c r="J288" i="6"/>
  <c r="J287" i="6"/>
  <c r="J286" i="6"/>
  <c r="J285" i="6"/>
  <c r="J284" i="6"/>
  <c r="J283" i="6"/>
  <c r="J282" i="6"/>
  <c r="J281" i="6"/>
  <c r="J280" i="6"/>
  <c r="J279" i="6"/>
  <c r="J278" i="6"/>
  <c r="J277" i="6"/>
  <c r="J276" i="6"/>
  <c r="J275" i="6"/>
  <c r="J274" i="6"/>
  <c r="J273" i="6"/>
  <c r="J272" i="6"/>
  <c r="J271" i="6"/>
  <c r="J270" i="6"/>
  <c r="J269" i="6"/>
  <c r="J268" i="6"/>
  <c r="J267" i="6"/>
  <c r="J266" i="6"/>
  <c r="J265" i="6"/>
  <c r="J264" i="6"/>
  <c r="J263" i="6"/>
  <c r="J262" i="6"/>
  <c r="J261" i="6"/>
  <c r="J260" i="6"/>
  <c r="J259" i="6"/>
  <c r="J258" i="6"/>
  <c r="J257" i="6"/>
  <c r="J256" i="6"/>
  <c r="J255" i="6"/>
  <c r="J254" i="6"/>
  <c r="J253" i="6"/>
  <c r="J252" i="6"/>
  <c r="J251" i="6"/>
  <c r="J250" i="6"/>
  <c r="J249" i="6"/>
  <c r="J248" i="6"/>
  <c r="J247" i="6"/>
  <c r="J246" i="6"/>
  <c r="J245" i="6"/>
  <c r="J244" i="6"/>
  <c r="J243" i="6"/>
  <c r="J242" i="6"/>
  <c r="J241" i="6"/>
  <c r="J240" i="6"/>
  <c r="J239" i="6"/>
  <c r="J238" i="6"/>
  <c r="J237" i="6"/>
  <c r="J236" i="6"/>
  <c r="J235" i="6"/>
  <c r="J234" i="6"/>
  <c r="J233" i="6"/>
  <c r="J232" i="6"/>
  <c r="J231" i="6"/>
  <c r="J230" i="6"/>
  <c r="J229" i="6"/>
  <c r="J228" i="6"/>
  <c r="J227" i="6"/>
  <c r="J226" i="6"/>
  <c r="J225" i="6"/>
  <c r="J224" i="6"/>
  <c r="J223" i="6"/>
  <c r="J222" i="6"/>
  <c r="J221" i="6"/>
  <c r="J220" i="6"/>
  <c r="J219" i="6"/>
  <c r="J218" i="6"/>
  <c r="J217" i="6"/>
  <c r="J216" i="6"/>
  <c r="J215" i="6"/>
  <c r="J214" i="6"/>
  <c r="J213" i="6"/>
  <c r="J212" i="6"/>
  <c r="J211" i="6"/>
  <c r="J210" i="6"/>
  <c r="J209" i="6"/>
  <c r="J208" i="6"/>
  <c r="J207" i="6"/>
  <c r="J206" i="6"/>
  <c r="J205" i="6"/>
  <c r="J204" i="6"/>
  <c r="J203" i="6"/>
  <c r="J202" i="6"/>
  <c r="J201" i="6"/>
  <c r="J200" i="6"/>
  <c r="J199" i="6"/>
  <c r="J198" i="6"/>
  <c r="J197" i="6"/>
  <c r="J196" i="6"/>
  <c r="J195" i="6"/>
  <c r="J194" i="6"/>
  <c r="J193" i="6"/>
  <c r="J192" i="6"/>
  <c r="J191" i="6"/>
  <c r="J190" i="6"/>
  <c r="J189" i="6"/>
  <c r="J188" i="6"/>
  <c r="J187" i="6"/>
  <c r="J186" i="6"/>
  <c r="J185" i="6"/>
  <c r="J184" i="6"/>
  <c r="J183" i="6"/>
  <c r="J182" i="6"/>
  <c r="J181" i="6"/>
  <c r="J180" i="6"/>
  <c r="J179" i="6"/>
  <c r="J178" i="6"/>
  <c r="J177" i="6"/>
  <c r="J176" i="6"/>
  <c r="J175" i="6"/>
  <c r="J174" i="6"/>
  <c r="J173" i="6"/>
  <c r="J172" i="6"/>
  <c r="J171" i="6"/>
  <c r="J170" i="6"/>
  <c r="J169" i="6"/>
  <c r="J168" i="6"/>
  <c r="J167" i="6"/>
  <c r="J166" i="6"/>
  <c r="J165" i="6"/>
  <c r="J164" i="6"/>
  <c r="J163" i="6"/>
  <c r="J162" i="6"/>
  <c r="J161" i="6"/>
  <c r="J160" i="6"/>
  <c r="J159" i="6"/>
  <c r="J158" i="6"/>
  <c r="J157" i="6"/>
  <c r="J156" i="6"/>
  <c r="J155" i="6"/>
  <c r="J154" i="6"/>
  <c r="J153" i="6"/>
  <c r="J152" i="6"/>
  <c r="J151" i="6"/>
  <c r="J150" i="6"/>
  <c r="J149" i="6"/>
  <c r="J148" i="6"/>
  <c r="J147" i="6"/>
  <c r="J146" i="6"/>
  <c r="J145" i="6"/>
  <c r="J144" i="6"/>
  <c r="J143" i="6"/>
  <c r="J142" i="6"/>
  <c r="J141" i="6"/>
  <c r="J140" i="6"/>
  <c r="J139" i="6"/>
  <c r="J138" i="6"/>
  <c r="J137" i="6"/>
  <c r="J136" i="6"/>
  <c r="J135" i="6"/>
  <c r="J134" i="6"/>
  <c r="J133" i="6"/>
  <c r="J132" i="6"/>
  <c r="J131" i="6"/>
  <c r="J130" i="6"/>
  <c r="J129" i="6"/>
  <c r="J128" i="6"/>
  <c r="J127" i="6"/>
  <c r="J126" i="6"/>
  <c r="J125" i="6"/>
  <c r="J124" i="6"/>
  <c r="J123" i="6"/>
  <c r="J122" i="6"/>
  <c r="J121" i="6"/>
  <c r="J120" i="6"/>
  <c r="J119" i="6"/>
  <c r="J118" i="6"/>
  <c r="J117" i="6"/>
  <c r="J116" i="6"/>
  <c r="J115" i="6"/>
  <c r="J114" i="6"/>
  <c r="J113" i="6"/>
  <c r="J112" i="6"/>
  <c r="J111" i="6"/>
  <c r="J110" i="6"/>
  <c r="J109" i="6"/>
  <c r="J108" i="6"/>
  <c r="J107" i="6"/>
  <c r="J106" i="6"/>
  <c r="J105" i="6"/>
  <c r="J104" i="6"/>
  <c r="J103" i="6"/>
  <c r="J102" i="6"/>
  <c r="J101" i="6"/>
  <c r="J100" i="6"/>
  <c r="J99" i="6"/>
  <c r="J98" i="6"/>
  <c r="J97" i="6"/>
  <c r="J96" i="6"/>
  <c r="J95" i="6"/>
  <c r="J94" i="6"/>
  <c r="I573" i="6"/>
  <c r="I572" i="6"/>
  <c r="I571" i="6"/>
  <c r="I570" i="6"/>
  <c r="I569" i="6"/>
  <c r="I568" i="6"/>
  <c r="I567" i="6"/>
  <c r="I566" i="6"/>
  <c r="I565" i="6"/>
  <c r="I564" i="6"/>
  <c r="I563" i="6"/>
  <c r="I562" i="6"/>
  <c r="I561" i="6"/>
  <c r="I560" i="6"/>
  <c r="I559" i="6"/>
  <c r="I558" i="6"/>
  <c r="I557" i="6"/>
  <c r="I556" i="6"/>
  <c r="I555" i="6"/>
  <c r="I554" i="6"/>
  <c r="I553" i="6"/>
  <c r="I552" i="6"/>
  <c r="I551" i="6"/>
  <c r="I550" i="6"/>
  <c r="I549" i="6"/>
  <c r="I548" i="6"/>
  <c r="I547" i="6"/>
  <c r="I546" i="6"/>
  <c r="I545" i="6"/>
  <c r="I544" i="6"/>
  <c r="I543" i="6"/>
  <c r="I542" i="6"/>
  <c r="I541" i="6"/>
  <c r="I540" i="6"/>
  <c r="I539" i="6"/>
  <c r="I538" i="6"/>
  <c r="I537" i="6"/>
  <c r="I536" i="6"/>
  <c r="I535" i="6"/>
  <c r="I534" i="6"/>
  <c r="I533" i="6"/>
  <c r="I532" i="6"/>
  <c r="I531" i="6"/>
  <c r="I530" i="6"/>
  <c r="I529" i="6"/>
  <c r="I528" i="6"/>
  <c r="I527" i="6"/>
  <c r="I526" i="6"/>
  <c r="I525" i="6"/>
  <c r="I524" i="6"/>
  <c r="I523" i="6"/>
  <c r="I522" i="6"/>
  <c r="I521" i="6"/>
  <c r="I520" i="6"/>
  <c r="I519" i="6"/>
  <c r="I518" i="6"/>
  <c r="I517" i="6"/>
  <c r="I516" i="6"/>
  <c r="I515" i="6"/>
  <c r="I514" i="6"/>
  <c r="I513" i="6"/>
  <c r="I512" i="6"/>
  <c r="I511" i="6"/>
  <c r="I510" i="6"/>
  <c r="I509" i="6"/>
  <c r="I508" i="6"/>
  <c r="I507" i="6"/>
  <c r="I506" i="6"/>
  <c r="I505" i="6"/>
  <c r="I504" i="6"/>
  <c r="I503" i="6"/>
  <c r="I502" i="6"/>
  <c r="I501" i="6"/>
  <c r="I500" i="6"/>
  <c r="I499" i="6"/>
  <c r="I498" i="6"/>
  <c r="I497" i="6"/>
  <c r="I496" i="6"/>
  <c r="I495" i="6"/>
  <c r="I494" i="6"/>
  <c r="I493" i="6"/>
  <c r="I492" i="6"/>
  <c r="I491" i="6"/>
  <c r="I490" i="6"/>
  <c r="I489" i="6"/>
  <c r="I488" i="6"/>
  <c r="I487" i="6"/>
  <c r="I486" i="6"/>
  <c r="I485" i="6"/>
  <c r="I484" i="6"/>
  <c r="I483" i="6"/>
  <c r="I482" i="6"/>
  <c r="I481" i="6"/>
  <c r="I480" i="6"/>
  <c r="I479" i="6"/>
  <c r="I478" i="6"/>
  <c r="I477" i="6"/>
  <c r="I476" i="6"/>
  <c r="I475" i="6"/>
  <c r="I474" i="6"/>
  <c r="I473" i="6"/>
  <c r="I472" i="6"/>
  <c r="I471" i="6"/>
  <c r="I470" i="6"/>
  <c r="I469" i="6"/>
  <c r="I468" i="6"/>
  <c r="I467" i="6"/>
  <c r="I466" i="6"/>
  <c r="I465" i="6"/>
  <c r="I464" i="6"/>
  <c r="I463" i="6"/>
  <c r="I462" i="6"/>
  <c r="I461" i="6"/>
  <c r="I460" i="6"/>
  <c r="I459" i="6"/>
  <c r="I458" i="6"/>
  <c r="I457" i="6"/>
  <c r="I456" i="6"/>
  <c r="I455" i="6"/>
  <c r="I454" i="6"/>
  <c r="I453" i="6"/>
  <c r="I452" i="6"/>
  <c r="I451" i="6"/>
  <c r="I450" i="6"/>
  <c r="I449" i="6"/>
  <c r="I448" i="6"/>
  <c r="I447" i="6"/>
  <c r="I446" i="6"/>
  <c r="I445" i="6"/>
  <c r="I444" i="6"/>
  <c r="I443" i="6"/>
  <c r="I442" i="6"/>
  <c r="I441" i="6"/>
  <c r="I440" i="6"/>
  <c r="I439" i="6"/>
  <c r="I438" i="6"/>
  <c r="I437" i="6"/>
  <c r="I436" i="6"/>
  <c r="I435" i="6"/>
  <c r="I434" i="6"/>
  <c r="I433" i="6"/>
  <c r="I432" i="6"/>
  <c r="I431" i="6"/>
  <c r="I430" i="6"/>
  <c r="I429" i="6"/>
  <c r="I428" i="6"/>
  <c r="I427" i="6"/>
  <c r="I426" i="6"/>
  <c r="I425" i="6"/>
  <c r="I424" i="6"/>
  <c r="I423" i="6"/>
  <c r="I422" i="6"/>
  <c r="I421" i="6"/>
  <c r="I420" i="6"/>
  <c r="I419" i="6"/>
  <c r="I418" i="6"/>
  <c r="I417" i="6"/>
  <c r="I416" i="6"/>
  <c r="I415" i="6"/>
  <c r="I414" i="6"/>
  <c r="I413" i="6"/>
  <c r="I412" i="6"/>
  <c r="I411" i="6"/>
  <c r="I410" i="6"/>
  <c r="I409" i="6"/>
  <c r="I408" i="6"/>
  <c r="I407" i="6"/>
  <c r="I406" i="6"/>
  <c r="I405" i="6"/>
  <c r="I404" i="6"/>
  <c r="I403" i="6"/>
  <c r="I402" i="6"/>
  <c r="I401" i="6"/>
  <c r="I400" i="6"/>
  <c r="I399" i="6"/>
  <c r="I398" i="6"/>
  <c r="I397" i="6"/>
  <c r="I396" i="6"/>
  <c r="I395" i="6"/>
  <c r="I394" i="6"/>
  <c r="I393" i="6"/>
  <c r="I392" i="6"/>
  <c r="I391" i="6"/>
  <c r="I390" i="6"/>
  <c r="I389" i="6"/>
  <c r="I388" i="6"/>
  <c r="I387" i="6"/>
  <c r="I386" i="6"/>
  <c r="I385" i="6"/>
  <c r="I384" i="6"/>
  <c r="I383" i="6"/>
  <c r="I382" i="6"/>
  <c r="I381" i="6"/>
  <c r="I380" i="6"/>
  <c r="I379" i="6"/>
  <c r="I378" i="6"/>
  <c r="I377" i="6"/>
  <c r="I376" i="6"/>
  <c r="I375" i="6"/>
  <c r="I374" i="6"/>
  <c r="I373" i="6"/>
  <c r="I372" i="6"/>
  <c r="I371" i="6"/>
  <c r="I370" i="6"/>
  <c r="I369" i="6"/>
  <c r="I368" i="6"/>
  <c r="I367" i="6"/>
  <c r="I366" i="6"/>
  <c r="I365" i="6"/>
  <c r="I364" i="6"/>
  <c r="I363" i="6"/>
  <c r="I362" i="6"/>
  <c r="I361" i="6"/>
  <c r="I360" i="6"/>
  <c r="I359" i="6"/>
  <c r="I358" i="6"/>
  <c r="I357" i="6"/>
  <c r="I356" i="6"/>
  <c r="I355" i="6"/>
  <c r="I354" i="6"/>
  <c r="I353" i="6"/>
  <c r="I352" i="6"/>
  <c r="I351" i="6"/>
  <c r="I350" i="6"/>
  <c r="I349" i="6"/>
  <c r="I348" i="6"/>
  <c r="I347" i="6"/>
  <c r="I346" i="6"/>
  <c r="I345" i="6"/>
  <c r="I344" i="6"/>
  <c r="I343" i="6"/>
  <c r="I342" i="6"/>
  <c r="I341" i="6"/>
  <c r="I340" i="6"/>
  <c r="I339" i="6"/>
  <c r="I338" i="6"/>
  <c r="I337" i="6"/>
  <c r="I336" i="6"/>
  <c r="I335" i="6"/>
  <c r="I334" i="6"/>
  <c r="I333" i="6"/>
  <c r="I332" i="6"/>
  <c r="I331" i="6"/>
  <c r="I330" i="6"/>
  <c r="I329" i="6"/>
  <c r="I328" i="6"/>
  <c r="I327" i="6"/>
  <c r="I326" i="6"/>
  <c r="I325" i="6"/>
  <c r="I324" i="6"/>
  <c r="I323" i="6"/>
  <c r="I322" i="6"/>
  <c r="I321" i="6"/>
  <c r="I320" i="6"/>
  <c r="I319" i="6"/>
  <c r="I318" i="6"/>
  <c r="I317" i="6"/>
  <c r="I316" i="6"/>
  <c r="I315" i="6"/>
  <c r="I314" i="6"/>
  <c r="I313" i="6"/>
  <c r="I312" i="6"/>
  <c r="I311" i="6"/>
  <c r="I310" i="6"/>
  <c r="I309" i="6"/>
  <c r="I308" i="6"/>
  <c r="I307" i="6"/>
  <c r="I306" i="6"/>
  <c r="I305" i="6"/>
  <c r="I304" i="6"/>
  <c r="I303" i="6"/>
  <c r="I302" i="6"/>
  <c r="I301" i="6"/>
  <c r="I300" i="6"/>
  <c r="I299" i="6"/>
  <c r="I298" i="6"/>
  <c r="I297" i="6"/>
  <c r="I296" i="6"/>
  <c r="I295" i="6"/>
  <c r="I294" i="6"/>
  <c r="I293" i="6"/>
  <c r="I292" i="6"/>
  <c r="I291" i="6"/>
  <c r="I290" i="6"/>
  <c r="I289" i="6"/>
  <c r="I288" i="6"/>
  <c r="I287" i="6"/>
  <c r="I286" i="6"/>
  <c r="I285" i="6"/>
  <c r="I284" i="6"/>
  <c r="I283" i="6"/>
  <c r="I282" i="6"/>
  <c r="I281" i="6"/>
  <c r="I280" i="6"/>
  <c r="I279" i="6"/>
  <c r="I278" i="6"/>
  <c r="I277" i="6"/>
  <c r="I276" i="6"/>
  <c r="I275" i="6"/>
  <c r="I274" i="6"/>
  <c r="I273" i="6"/>
  <c r="I272" i="6"/>
  <c r="I271" i="6"/>
  <c r="I270" i="6"/>
  <c r="I269" i="6"/>
  <c r="I268" i="6"/>
  <c r="I267" i="6"/>
  <c r="I266" i="6"/>
  <c r="I265" i="6"/>
  <c r="I264" i="6"/>
  <c r="I263" i="6"/>
  <c r="I262" i="6"/>
  <c r="I261" i="6"/>
  <c r="I260" i="6"/>
  <c r="I259" i="6"/>
  <c r="I258" i="6"/>
  <c r="I257" i="6"/>
  <c r="I256" i="6"/>
  <c r="I255" i="6"/>
  <c r="I254" i="6"/>
  <c r="I253" i="6"/>
  <c r="I252" i="6"/>
  <c r="I251" i="6"/>
  <c r="I250" i="6"/>
  <c r="I249" i="6"/>
  <c r="I248" i="6"/>
  <c r="I247" i="6"/>
  <c r="I246" i="6"/>
  <c r="I245" i="6"/>
  <c r="I244" i="6"/>
  <c r="I243" i="6"/>
  <c r="I242" i="6"/>
  <c r="I241" i="6"/>
  <c r="I240" i="6"/>
  <c r="I239" i="6"/>
  <c r="I238" i="6"/>
  <c r="I237" i="6"/>
  <c r="I236" i="6"/>
  <c r="I235" i="6"/>
  <c r="I234" i="6"/>
  <c r="I233" i="6"/>
  <c r="I232" i="6"/>
  <c r="I231" i="6"/>
  <c r="I230" i="6"/>
  <c r="I229" i="6"/>
  <c r="I228" i="6"/>
  <c r="I227" i="6"/>
  <c r="I226" i="6"/>
  <c r="I225" i="6"/>
  <c r="I224" i="6"/>
  <c r="I223" i="6"/>
  <c r="I222" i="6"/>
  <c r="I221" i="6"/>
  <c r="I220" i="6"/>
  <c r="I219" i="6"/>
  <c r="I218" i="6"/>
  <c r="I217" i="6"/>
  <c r="I216" i="6"/>
  <c r="I215" i="6"/>
  <c r="I214" i="6"/>
  <c r="I213" i="6"/>
  <c r="I212" i="6"/>
  <c r="I211" i="6"/>
  <c r="I210" i="6"/>
  <c r="I209" i="6"/>
  <c r="I208" i="6"/>
  <c r="I207" i="6"/>
  <c r="I206" i="6"/>
  <c r="I205" i="6"/>
  <c r="I204" i="6"/>
  <c r="I203" i="6"/>
  <c r="I202" i="6"/>
  <c r="I201" i="6"/>
  <c r="I200" i="6"/>
  <c r="I199" i="6"/>
  <c r="I198" i="6"/>
  <c r="I197" i="6"/>
  <c r="I196" i="6"/>
  <c r="I195" i="6"/>
  <c r="I194" i="6"/>
  <c r="I193" i="6"/>
  <c r="I192" i="6"/>
  <c r="I191" i="6"/>
  <c r="I190" i="6"/>
  <c r="I189" i="6"/>
  <c r="I188" i="6"/>
  <c r="I187" i="6"/>
  <c r="I186" i="6"/>
  <c r="I185" i="6"/>
  <c r="I184" i="6"/>
  <c r="I183" i="6"/>
  <c r="I182" i="6"/>
  <c r="I181" i="6"/>
  <c r="I180" i="6"/>
  <c r="I179" i="6"/>
  <c r="I178" i="6"/>
  <c r="I177" i="6"/>
  <c r="I176" i="6"/>
  <c r="I175" i="6"/>
  <c r="I174" i="6"/>
  <c r="I173" i="6"/>
  <c r="I172" i="6"/>
  <c r="I171" i="6"/>
  <c r="I170" i="6"/>
  <c r="I169" i="6"/>
  <c r="I168" i="6"/>
  <c r="I167" i="6"/>
  <c r="I166" i="6"/>
  <c r="I165" i="6"/>
  <c r="I164" i="6"/>
  <c r="I163" i="6"/>
  <c r="I162" i="6"/>
  <c r="I161" i="6"/>
  <c r="I160" i="6"/>
  <c r="I159" i="6"/>
  <c r="I158" i="6"/>
  <c r="I157" i="6"/>
  <c r="I156" i="6"/>
  <c r="I155" i="6"/>
  <c r="I154" i="6"/>
  <c r="I153" i="6"/>
  <c r="I152" i="6"/>
  <c r="I151" i="6"/>
  <c r="I150" i="6"/>
  <c r="I149" i="6"/>
  <c r="I148" i="6"/>
  <c r="I147" i="6"/>
  <c r="I146" i="6"/>
  <c r="I145" i="6"/>
  <c r="I144" i="6"/>
  <c r="I143" i="6"/>
  <c r="I142" i="6"/>
  <c r="I141" i="6"/>
  <c r="I140" i="6"/>
  <c r="I139" i="6"/>
  <c r="I138" i="6"/>
  <c r="I137" i="6"/>
  <c r="I136" i="6"/>
  <c r="I135" i="6"/>
  <c r="I134" i="6"/>
  <c r="I133" i="6"/>
  <c r="I132" i="6"/>
  <c r="I131" i="6"/>
  <c r="I130" i="6"/>
  <c r="I129" i="6"/>
  <c r="I128" i="6"/>
  <c r="I127" i="6"/>
  <c r="I126" i="6"/>
  <c r="I125" i="6"/>
  <c r="I124" i="6"/>
  <c r="I123" i="6"/>
  <c r="I122" i="6"/>
  <c r="I121" i="6"/>
  <c r="I120" i="6"/>
  <c r="I119" i="6"/>
  <c r="I118" i="6"/>
  <c r="I117" i="6"/>
  <c r="I116" i="6"/>
  <c r="I115" i="6"/>
  <c r="I114" i="6"/>
  <c r="I113" i="6"/>
  <c r="I112" i="6"/>
  <c r="I111" i="6"/>
  <c r="I110" i="6"/>
  <c r="I109" i="6"/>
  <c r="I108" i="6"/>
  <c r="I107" i="6"/>
  <c r="I106" i="6"/>
  <c r="I105" i="6"/>
  <c r="I104" i="6"/>
  <c r="I103" i="6"/>
  <c r="I102" i="6"/>
  <c r="I101" i="6"/>
  <c r="I100" i="6"/>
  <c r="I99" i="6"/>
  <c r="I98" i="6"/>
  <c r="I97" i="6"/>
  <c r="I96" i="6"/>
  <c r="I95" i="6"/>
  <c r="I94" i="6"/>
  <c r="F573" i="6"/>
  <c r="F572" i="6"/>
  <c r="F571" i="6"/>
  <c r="F570" i="6"/>
  <c r="F569" i="6"/>
  <c r="F568" i="6"/>
  <c r="F567" i="6"/>
  <c r="F566" i="6"/>
  <c r="F565" i="6"/>
  <c r="F564" i="6"/>
  <c r="F563" i="6"/>
  <c r="F562" i="6"/>
  <c r="F561" i="6"/>
  <c r="F560" i="6"/>
  <c r="F559" i="6"/>
  <c r="F558" i="6"/>
  <c r="F557" i="6"/>
  <c r="F556" i="6"/>
  <c r="F555" i="6"/>
  <c r="F554" i="6"/>
  <c r="F553" i="6"/>
  <c r="F552" i="6"/>
  <c r="F551" i="6"/>
  <c r="F550" i="6"/>
  <c r="F549" i="6"/>
  <c r="F548" i="6"/>
  <c r="F547" i="6"/>
  <c r="F546" i="6"/>
  <c r="F545" i="6"/>
  <c r="F544" i="6"/>
  <c r="F543" i="6"/>
  <c r="F542" i="6"/>
  <c r="F541" i="6"/>
  <c r="F540" i="6"/>
  <c r="F539" i="6"/>
  <c r="F538" i="6"/>
  <c r="F537" i="6"/>
  <c r="F536" i="6"/>
  <c r="F535" i="6"/>
  <c r="F534" i="6"/>
  <c r="F533" i="6"/>
  <c r="F532" i="6"/>
  <c r="F531" i="6"/>
  <c r="F530" i="6"/>
  <c r="F529" i="6"/>
  <c r="F528" i="6"/>
  <c r="F527" i="6"/>
  <c r="F526" i="6"/>
  <c r="F525" i="6"/>
  <c r="F524" i="6"/>
  <c r="F523" i="6"/>
  <c r="F522" i="6"/>
  <c r="F521" i="6"/>
  <c r="F520" i="6"/>
  <c r="F519" i="6"/>
  <c r="F518" i="6"/>
  <c r="F517" i="6"/>
  <c r="F516" i="6"/>
  <c r="F515" i="6"/>
  <c r="F514" i="6"/>
  <c r="F513" i="6"/>
  <c r="F512" i="6"/>
  <c r="F511" i="6"/>
  <c r="F510" i="6"/>
  <c r="F509" i="6"/>
  <c r="F508" i="6"/>
  <c r="F507" i="6"/>
  <c r="F506" i="6"/>
  <c r="F505" i="6"/>
  <c r="F504" i="6"/>
  <c r="F503" i="6"/>
  <c r="F502" i="6"/>
  <c r="F501" i="6"/>
  <c r="F500" i="6"/>
  <c r="F499" i="6"/>
  <c r="F498" i="6"/>
  <c r="F497" i="6"/>
  <c r="F496" i="6"/>
  <c r="F495" i="6"/>
  <c r="F494" i="6"/>
  <c r="F493" i="6"/>
  <c r="F492" i="6"/>
  <c r="F491" i="6"/>
  <c r="F490" i="6"/>
  <c r="F489" i="6"/>
  <c r="F488" i="6"/>
  <c r="F487" i="6"/>
  <c r="F486" i="6"/>
  <c r="F485" i="6"/>
  <c r="F484" i="6"/>
  <c r="F483" i="6"/>
  <c r="F482" i="6"/>
  <c r="F481" i="6"/>
  <c r="F480" i="6"/>
  <c r="F479" i="6"/>
  <c r="F478" i="6"/>
  <c r="F477" i="6"/>
  <c r="F476" i="6"/>
  <c r="F475" i="6"/>
  <c r="F474" i="6"/>
  <c r="F473" i="6"/>
  <c r="F472" i="6"/>
  <c r="F471" i="6"/>
  <c r="F470" i="6"/>
  <c r="F469" i="6"/>
  <c r="F468" i="6"/>
  <c r="F467" i="6"/>
  <c r="F466" i="6"/>
  <c r="F465" i="6"/>
  <c r="F464" i="6"/>
  <c r="F463" i="6"/>
  <c r="F462" i="6"/>
  <c r="F461" i="6"/>
  <c r="F460" i="6"/>
  <c r="F459" i="6"/>
  <c r="F458" i="6"/>
  <c r="F457" i="6"/>
  <c r="F456" i="6"/>
  <c r="F455" i="6"/>
  <c r="F454" i="6"/>
  <c r="F453" i="6"/>
  <c r="F452" i="6"/>
  <c r="F451" i="6"/>
  <c r="F450" i="6"/>
  <c r="F449" i="6"/>
  <c r="F448" i="6"/>
  <c r="F447" i="6"/>
  <c r="F446" i="6"/>
  <c r="F445" i="6"/>
  <c r="F444" i="6"/>
  <c r="F443" i="6"/>
  <c r="F442" i="6"/>
  <c r="F441" i="6"/>
  <c r="F440" i="6"/>
  <c r="F439" i="6"/>
  <c r="F438" i="6"/>
  <c r="F437" i="6"/>
  <c r="F436" i="6"/>
  <c r="F435" i="6"/>
  <c r="F434" i="6"/>
  <c r="F433" i="6"/>
  <c r="F432" i="6"/>
  <c r="F431" i="6"/>
  <c r="F430" i="6"/>
  <c r="F429" i="6"/>
  <c r="F428" i="6"/>
  <c r="F427" i="6"/>
  <c r="F426" i="6"/>
  <c r="F425" i="6"/>
  <c r="F424" i="6"/>
  <c r="F423" i="6"/>
  <c r="F422" i="6"/>
  <c r="F421" i="6"/>
  <c r="F420" i="6"/>
  <c r="F419" i="6"/>
  <c r="F418" i="6"/>
  <c r="F417" i="6"/>
  <c r="F416" i="6"/>
  <c r="F415" i="6"/>
  <c r="F414" i="6"/>
  <c r="F413" i="6"/>
  <c r="F412" i="6"/>
  <c r="F411" i="6"/>
  <c r="F410" i="6"/>
  <c r="F409" i="6"/>
  <c r="F408" i="6"/>
  <c r="F407" i="6"/>
  <c r="F406" i="6"/>
  <c r="F405" i="6"/>
  <c r="F404" i="6"/>
  <c r="F403" i="6"/>
  <c r="F402" i="6"/>
  <c r="F401" i="6"/>
  <c r="F400" i="6"/>
  <c r="F399" i="6"/>
  <c r="F398" i="6"/>
  <c r="F397" i="6"/>
  <c r="F396" i="6"/>
  <c r="F395" i="6"/>
  <c r="F394" i="6"/>
  <c r="F393" i="6"/>
  <c r="F392" i="6"/>
  <c r="F391" i="6"/>
  <c r="F390" i="6"/>
  <c r="F389" i="6"/>
  <c r="F388" i="6"/>
  <c r="F387" i="6"/>
  <c r="F386" i="6"/>
  <c r="F385" i="6"/>
  <c r="F384" i="6"/>
  <c r="F383" i="6"/>
  <c r="F382" i="6"/>
  <c r="F381" i="6"/>
  <c r="F380" i="6"/>
  <c r="F379" i="6"/>
  <c r="F378" i="6"/>
  <c r="F377" i="6"/>
  <c r="F376" i="6"/>
  <c r="F375" i="6"/>
  <c r="F374" i="6"/>
  <c r="F373" i="6"/>
  <c r="F372" i="6"/>
  <c r="F371" i="6"/>
  <c r="F370" i="6"/>
  <c r="F369" i="6"/>
  <c r="F368" i="6"/>
  <c r="F367" i="6"/>
  <c r="F366" i="6"/>
  <c r="F365" i="6"/>
  <c r="F364" i="6"/>
  <c r="F363" i="6"/>
  <c r="F362" i="6"/>
  <c r="F361" i="6"/>
  <c r="F360" i="6"/>
  <c r="F359" i="6"/>
  <c r="F358" i="6"/>
  <c r="F357" i="6"/>
  <c r="F356" i="6"/>
  <c r="F355" i="6"/>
  <c r="F354" i="6"/>
  <c r="F353" i="6"/>
  <c r="F352" i="6"/>
  <c r="F351" i="6"/>
  <c r="F350" i="6"/>
  <c r="F349" i="6"/>
  <c r="F348" i="6"/>
  <c r="F347" i="6"/>
  <c r="F346" i="6"/>
  <c r="F345" i="6"/>
  <c r="F344" i="6"/>
  <c r="F343" i="6"/>
  <c r="F342" i="6"/>
  <c r="F341" i="6"/>
  <c r="F340" i="6"/>
  <c r="F339" i="6"/>
  <c r="F338" i="6"/>
  <c r="F337" i="6"/>
  <c r="F336" i="6"/>
  <c r="F335" i="6"/>
  <c r="F334" i="6"/>
  <c r="F333" i="6"/>
  <c r="F332" i="6"/>
  <c r="F331" i="6"/>
  <c r="F330" i="6"/>
  <c r="F329" i="6"/>
  <c r="F328" i="6"/>
  <c r="F327" i="6"/>
  <c r="F326" i="6"/>
  <c r="F325" i="6"/>
  <c r="F324" i="6"/>
  <c r="F323" i="6"/>
  <c r="F322" i="6"/>
  <c r="F321" i="6"/>
  <c r="F320" i="6"/>
  <c r="F319" i="6"/>
  <c r="F318" i="6"/>
  <c r="F317" i="6"/>
  <c r="F316" i="6"/>
  <c r="F315" i="6"/>
  <c r="F314" i="6"/>
  <c r="F313" i="6"/>
  <c r="F312" i="6"/>
  <c r="F311" i="6"/>
  <c r="F310" i="6"/>
  <c r="F309" i="6"/>
  <c r="F308" i="6"/>
  <c r="F307" i="6"/>
  <c r="F306" i="6"/>
  <c r="F305" i="6"/>
  <c r="F304" i="6"/>
  <c r="F303" i="6"/>
  <c r="F302" i="6"/>
  <c r="F301" i="6"/>
  <c r="F300" i="6"/>
  <c r="F299" i="6"/>
  <c r="F298" i="6"/>
  <c r="F297" i="6"/>
  <c r="F296" i="6"/>
  <c r="F295" i="6"/>
  <c r="F294" i="6"/>
  <c r="F293" i="6"/>
  <c r="F292" i="6"/>
  <c r="F291" i="6"/>
  <c r="F290" i="6"/>
  <c r="F289" i="6"/>
  <c r="F288" i="6"/>
  <c r="F287" i="6"/>
  <c r="F286" i="6"/>
  <c r="F285" i="6"/>
  <c r="F284" i="6"/>
  <c r="F283" i="6"/>
  <c r="F282" i="6"/>
  <c r="F281" i="6"/>
  <c r="F280" i="6"/>
  <c r="F279" i="6"/>
  <c r="F278" i="6"/>
  <c r="F277" i="6"/>
  <c r="F276" i="6"/>
  <c r="F275" i="6"/>
  <c r="F274" i="6"/>
  <c r="F273" i="6"/>
  <c r="F272" i="6"/>
  <c r="F271" i="6"/>
  <c r="F270" i="6"/>
  <c r="F269" i="6"/>
  <c r="F268" i="6"/>
  <c r="F267" i="6"/>
  <c r="F266" i="6"/>
  <c r="F265" i="6"/>
  <c r="F264" i="6"/>
  <c r="F263" i="6"/>
  <c r="F262" i="6"/>
  <c r="F261" i="6"/>
  <c r="F260" i="6"/>
  <c r="F259" i="6"/>
  <c r="F258" i="6"/>
  <c r="F257" i="6"/>
  <c r="F256" i="6"/>
  <c r="F255" i="6"/>
  <c r="F254" i="6"/>
  <c r="F253" i="6"/>
  <c r="F252" i="6"/>
  <c r="F251" i="6"/>
  <c r="F250" i="6"/>
  <c r="F249" i="6"/>
  <c r="F248" i="6"/>
  <c r="F247" i="6"/>
  <c r="F246" i="6"/>
  <c r="F245" i="6"/>
  <c r="F244" i="6"/>
  <c r="F243" i="6"/>
  <c r="F242" i="6"/>
  <c r="F241" i="6"/>
  <c r="F240" i="6"/>
  <c r="F239" i="6"/>
  <c r="F238" i="6"/>
  <c r="F237" i="6"/>
  <c r="F236" i="6"/>
  <c r="F235" i="6"/>
  <c r="F234" i="6"/>
  <c r="F233" i="6"/>
  <c r="F232" i="6"/>
  <c r="F231" i="6"/>
  <c r="F230" i="6"/>
  <c r="F229" i="6"/>
  <c r="F228" i="6"/>
  <c r="F227" i="6"/>
  <c r="F226" i="6"/>
  <c r="F225" i="6"/>
  <c r="F224" i="6"/>
  <c r="F223" i="6"/>
  <c r="F222" i="6"/>
  <c r="F221" i="6"/>
  <c r="F220" i="6"/>
  <c r="F219" i="6"/>
  <c r="F218" i="6"/>
  <c r="F217" i="6"/>
  <c r="F216" i="6"/>
  <c r="F215" i="6"/>
  <c r="F214" i="6"/>
  <c r="F213" i="6"/>
  <c r="F212" i="6"/>
  <c r="F211" i="6"/>
  <c r="F210" i="6"/>
  <c r="F209" i="6"/>
  <c r="F208" i="6"/>
  <c r="F207" i="6"/>
  <c r="F206" i="6"/>
  <c r="F205" i="6"/>
  <c r="F204" i="6"/>
  <c r="F203" i="6"/>
  <c r="F202" i="6"/>
  <c r="F201" i="6"/>
  <c r="F200" i="6"/>
  <c r="F199" i="6"/>
  <c r="F198" i="6"/>
  <c r="F197" i="6"/>
  <c r="F196" i="6"/>
  <c r="F195" i="6"/>
  <c r="F194" i="6"/>
  <c r="F193" i="6"/>
  <c r="F192" i="6"/>
  <c r="F191" i="6"/>
  <c r="F190" i="6"/>
  <c r="F189" i="6"/>
  <c r="F188" i="6"/>
  <c r="F187" i="6"/>
  <c r="F186" i="6"/>
  <c r="F185" i="6"/>
  <c r="F184" i="6"/>
  <c r="F183" i="6"/>
  <c r="F182" i="6"/>
  <c r="F181" i="6"/>
  <c r="F180" i="6"/>
  <c r="F179" i="6"/>
  <c r="F178" i="6"/>
  <c r="F177" i="6"/>
  <c r="F176" i="6"/>
  <c r="F175" i="6"/>
  <c r="F174" i="6"/>
  <c r="F173" i="6"/>
  <c r="F172" i="6"/>
  <c r="F171" i="6"/>
  <c r="F170" i="6"/>
  <c r="F169" i="6"/>
  <c r="F168" i="6"/>
  <c r="F167" i="6"/>
  <c r="F166" i="6"/>
  <c r="F165" i="6"/>
  <c r="F164" i="6"/>
  <c r="F163" i="6"/>
  <c r="F162" i="6"/>
  <c r="F161" i="6"/>
  <c r="F160" i="6"/>
  <c r="F159" i="6"/>
  <c r="F158" i="6"/>
  <c r="F157" i="6"/>
  <c r="F156" i="6"/>
  <c r="F155" i="6"/>
  <c r="F154" i="6"/>
  <c r="F153" i="6"/>
  <c r="F152" i="6"/>
  <c r="F151" i="6"/>
  <c r="F150" i="6"/>
  <c r="F149" i="6"/>
  <c r="F148" i="6"/>
  <c r="F147" i="6"/>
  <c r="F146" i="6"/>
  <c r="F145" i="6"/>
  <c r="F144" i="6"/>
  <c r="F143" i="6"/>
  <c r="F142" i="6"/>
  <c r="F141" i="6"/>
  <c r="F140" i="6"/>
  <c r="F139" i="6"/>
  <c r="F138" i="6"/>
  <c r="F137" i="6"/>
  <c r="F136" i="6"/>
  <c r="F135" i="6"/>
  <c r="F134" i="6"/>
  <c r="F133" i="6"/>
  <c r="F132" i="6"/>
  <c r="F131" i="6"/>
  <c r="F130" i="6"/>
  <c r="F129" i="6"/>
  <c r="F128" i="6"/>
  <c r="F127" i="6"/>
  <c r="F126" i="6"/>
  <c r="F125" i="6"/>
  <c r="F124" i="6"/>
  <c r="F123" i="6"/>
  <c r="F122" i="6"/>
  <c r="F121" i="6"/>
  <c r="F120" i="6"/>
  <c r="F119" i="6"/>
  <c r="F118" i="6"/>
  <c r="F117" i="6"/>
  <c r="F116" i="6"/>
  <c r="F115" i="6"/>
  <c r="F114" i="6"/>
  <c r="F113" i="6"/>
  <c r="F112" i="6"/>
  <c r="F111" i="6"/>
  <c r="F110" i="6"/>
  <c r="F109" i="6"/>
  <c r="F108" i="6"/>
  <c r="F107" i="6"/>
  <c r="F106" i="6"/>
  <c r="F105" i="6"/>
  <c r="F104" i="6"/>
  <c r="F103" i="6"/>
  <c r="F102" i="6"/>
  <c r="F101" i="6"/>
  <c r="F100" i="6"/>
  <c r="F99" i="6"/>
  <c r="F98" i="6"/>
  <c r="F97" i="6"/>
  <c r="F96" i="6"/>
  <c r="F95" i="6"/>
  <c r="F94" i="6"/>
  <c r="B573" i="6"/>
  <c r="B572" i="6"/>
  <c r="B571" i="6"/>
  <c r="B570" i="6"/>
  <c r="B569" i="6"/>
  <c r="B568" i="6"/>
  <c r="B567" i="6"/>
  <c r="B566" i="6"/>
  <c r="B565" i="6"/>
  <c r="B564" i="6"/>
  <c r="B563" i="6"/>
  <c r="B562" i="6"/>
  <c r="B561" i="6"/>
  <c r="B560" i="6"/>
  <c r="B559" i="6"/>
  <c r="B558" i="6"/>
  <c r="B557" i="6"/>
  <c r="B556" i="6"/>
  <c r="B555" i="6"/>
  <c r="B554" i="6"/>
  <c r="B553" i="6"/>
  <c r="B552" i="6"/>
  <c r="B551" i="6"/>
  <c r="B550" i="6"/>
  <c r="B549" i="6"/>
  <c r="B548" i="6"/>
  <c r="B547" i="6"/>
  <c r="B546" i="6"/>
  <c r="B545" i="6"/>
  <c r="B544" i="6"/>
  <c r="B543" i="6"/>
  <c r="B542" i="6"/>
  <c r="B541" i="6"/>
  <c r="B540" i="6"/>
  <c r="B539" i="6"/>
  <c r="B538" i="6"/>
  <c r="B537" i="6"/>
  <c r="B536" i="6"/>
  <c r="B535" i="6"/>
  <c r="B534" i="6"/>
  <c r="B533" i="6"/>
  <c r="B532" i="6"/>
  <c r="B531" i="6"/>
  <c r="B530" i="6"/>
  <c r="B529" i="6"/>
  <c r="B528" i="6"/>
  <c r="B527" i="6"/>
  <c r="B526" i="6"/>
  <c r="B525" i="6"/>
  <c r="B524" i="6"/>
  <c r="B523" i="6"/>
  <c r="B522" i="6"/>
  <c r="B521" i="6"/>
  <c r="B520" i="6"/>
  <c r="B519" i="6"/>
  <c r="B518" i="6"/>
  <c r="B517" i="6"/>
  <c r="B516" i="6"/>
  <c r="B515" i="6"/>
  <c r="B514" i="6"/>
  <c r="B513" i="6"/>
  <c r="B512" i="6"/>
  <c r="B511" i="6"/>
  <c r="B510" i="6"/>
  <c r="B509" i="6"/>
  <c r="B508" i="6"/>
  <c r="B507" i="6"/>
  <c r="B506" i="6"/>
  <c r="B505" i="6"/>
  <c r="B504" i="6"/>
  <c r="B503" i="6"/>
  <c r="B502" i="6"/>
  <c r="B501" i="6"/>
  <c r="B500" i="6"/>
  <c r="B499" i="6"/>
  <c r="B498" i="6"/>
  <c r="B497" i="6"/>
  <c r="B496" i="6"/>
  <c r="B495" i="6"/>
  <c r="B494" i="6"/>
  <c r="B493" i="6"/>
  <c r="B492" i="6"/>
  <c r="B491" i="6"/>
  <c r="B490" i="6"/>
  <c r="B489" i="6"/>
  <c r="B488" i="6"/>
  <c r="B487" i="6"/>
  <c r="B486" i="6"/>
  <c r="B485" i="6"/>
  <c r="B484" i="6"/>
  <c r="B483" i="6"/>
  <c r="B482" i="6"/>
  <c r="B481" i="6"/>
  <c r="B480" i="6"/>
  <c r="B479" i="6"/>
  <c r="B478" i="6"/>
  <c r="B477" i="6"/>
  <c r="B476" i="6"/>
  <c r="B475" i="6"/>
  <c r="B474" i="6"/>
  <c r="B473" i="6"/>
  <c r="B472" i="6"/>
  <c r="B471" i="6"/>
  <c r="B470" i="6"/>
  <c r="B469" i="6"/>
  <c r="B468" i="6"/>
  <c r="B467" i="6"/>
  <c r="B466" i="6"/>
  <c r="B465" i="6"/>
  <c r="B464" i="6"/>
  <c r="B463" i="6"/>
  <c r="B462" i="6"/>
  <c r="B461" i="6"/>
  <c r="B460" i="6"/>
  <c r="B459" i="6"/>
  <c r="B458" i="6"/>
  <c r="B457" i="6"/>
  <c r="B456" i="6"/>
  <c r="B455" i="6"/>
  <c r="B454" i="6"/>
  <c r="B453" i="6"/>
  <c r="B452" i="6"/>
  <c r="B451" i="6"/>
  <c r="B450" i="6"/>
  <c r="B449" i="6"/>
  <c r="B448" i="6"/>
  <c r="B447" i="6"/>
  <c r="B446" i="6"/>
  <c r="B445" i="6"/>
  <c r="B444" i="6"/>
  <c r="B443" i="6"/>
  <c r="B442" i="6"/>
  <c r="B441" i="6"/>
  <c r="B440" i="6"/>
  <c r="B439" i="6"/>
  <c r="B438" i="6"/>
  <c r="B437" i="6"/>
  <c r="B436" i="6"/>
  <c r="B435" i="6"/>
  <c r="B434" i="6"/>
  <c r="B433" i="6"/>
  <c r="B432" i="6"/>
  <c r="B431" i="6"/>
  <c r="B430" i="6"/>
  <c r="B429" i="6"/>
  <c r="B428" i="6"/>
  <c r="B427" i="6"/>
  <c r="B426" i="6"/>
  <c r="B425" i="6"/>
  <c r="B424" i="6"/>
  <c r="B423" i="6"/>
  <c r="B422" i="6"/>
  <c r="B421" i="6"/>
  <c r="B420" i="6"/>
  <c r="B419" i="6"/>
  <c r="B418" i="6"/>
  <c r="B417" i="6"/>
  <c r="B416" i="6"/>
  <c r="B415" i="6"/>
  <c r="B414" i="6"/>
  <c r="B413" i="6"/>
  <c r="B412" i="6"/>
  <c r="B411" i="6"/>
  <c r="B410" i="6"/>
  <c r="B409" i="6"/>
  <c r="B408" i="6"/>
  <c r="B407" i="6"/>
  <c r="B406" i="6"/>
  <c r="B405" i="6"/>
  <c r="B404" i="6"/>
  <c r="B403" i="6"/>
  <c r="B402" i="6"/>
  <c r="B401" i="6"/>
  <c r="B400" i="6"/>
  <c r="B399" i="6"/>
  <c r="B398" i="6"/>
  <c r="B397" i="6"/>
  <c r="B396" i="6"/>
  <c r="B395" i="6"/>
  <c r="B394" i="6"/>
  <c r="B393" i="6"/>
  <c r="B392" i="6"/>
  <c r="B391" i="6"/>
  <c r="B390" i="6"/>
  <c r="B389" i="6"/>
  <c r="B388" i="6"/>
  <c r="B387" i="6"/>
  <c r="B386" i="6"/>
  <c r="B385" i="6"/>
  <c r="B384" i="6"/>
  <c r="B383" i="6"/>
  <c r="B382" i="6"/>
  <c r="B381" i="6"/>
  <c r="B380" i="6"/>
  <c r="B379" i="6"/>
  <c r="B378" i="6"/>
  <c r="B377" i="6"/>
  <c r="B376" i="6"/>
  <c r="B375" i="6"/>
  <c r="B374" i="6"/>
  <c r="B373" i="6"/>
  <c r="B372" i="6"/>
  <c r="B371" i="6"/>
  <c r="B370" i="6"/>
  <c r="B369" i="6"/>
  <c r="B368" i="6"/>
  <c r="B367" i="6"/>
  <c r="B366" i="6"/>
  <c r="B365" i="6"/>
  <c r="B364" i="6"/>
  <c r="B363" i="6"/>
  <c r="B362" i="6"/>
  <c r="B361" i="6"/>
  <c r="B360" i="6"/>
  <c r="B359" i="6"/>
  <c r="B358" i="6"/>
  <c r="B357" i="6"/>
  <c r="B356" i="6"/>
  <c r="B355" i="6"/>
  <c r="B354" i="6"/>
  <c r="B353" i="6"/>
  <c r="B352" i="6"/>
  <c r="B351" i="6"/>
  <c r="B350" i="6"/>
  <c r="B349" i="6"/>
  <c r="B348" i="6"/>
  <c r="B347" i="6"/>
  <c r="B346" i="6"/>
  <c r="B345" i="6"/>
  <c r="B344" i="6"/>
  <c r="B343" i="6"/>
  <c r="B342" i="6"/>
  <c r="B341" i="6"/>
  <c r="B340" i="6"/>
  <c r="B339" i="6"/>
  <c r="B338" i="6"/>
  <c r="B337" i="6"/>
  <c r="B336" i="6"/>
  <c r="B335" i="6"/>
  <c r="B334" i="6"/>
  <c r="B333" i="6"/>
  <c r="B332" i="6"/>
  <c r="B331" i="6"/>
  <c r="B330" i="6"/>
  <c r="B329" i="6"/>
  <c r="B328" i="6"/>
  <c r="B327" i="6"/>
  <c r="B326" i="6"/>
  <c r="B325" i="6"/>
  <c r="B324" i="6"/>
  <c r="B323" i="6"/>
  <c r="B322" i="6"/>
  <c r="B321" i="6"/>
  <c r="B320" i="6"/>
  <c r="B319" i="6"/>
  <c r="B318" i="6"/>
  <c r="B317" i="6"/>
  <c r="B316" i="6"/>
  <c r="B315" i="6"/>
  <c r="B314" i="6"/>
  <c r="B313" i="6"/>
  <c r="B312" i="6"/>
  <c r="B311" i="6"/>
  <c r="B310" i="6"/>
  <c r="B309" i="6"/>
  <c r="B308" i="6"/>
  <c r="B307" i="6"/>
  <c r="B306" i="6"/>
  <c r="B305" i="6"/>
  <c r="B304" i="6"/>
  <c r="B303" i="6"/>
  <c r="B302" i="6"/>
  <c r="B301" i="6"/>
  <c r="B300" i="6"/>
  <c r="B299" i="6"/>
  <c r="B298" i="6"/>
  <c r="B297" i="6"/>
  <c r="B296" i="6"/>
  <c r="B295" i="6"/>
  <c r="B294" i="6"/>
  <c r="B293" i="6"/>
  <c r="B292" i="6"/>
  <c r="B291" i="6"/>
  <c r="B290" i="6"/>
  <c r="B289" i="6"/>
  <c r="B288" i="6"/>
  <c r="B287" i="6"/>
  <c r="B286" i="6"/>
  <c r="B285" i="6"/>
  <c r="B284" i="6"/>
  <c r="B283" i="6"/>
  <c r="B282" i="6"/>
  <c r="B281" i="6"/>
  <c r="B280" i="6"/>
  <c r="B279" i="6"/>
  <c r="B278" i="6"/>
  <c r="B277" i="6"/>
  <c r="B276" i="6"/>
  <c r="B275" i="6"/>
  <c r="B274" i="6"/>
  <c r="B273" i="6"/>
  <c r="B272" i="6"/>
  <c r="B271" i="6"/>
  <c r="B270" i="6"/>
  <c r="B269" i="6"/>
  <c r="B268" i="6"/>
  <c r="B267" i="6"/>
  <c r="B266" i="6"/>
  <c r="B265" i="6"/>
  <c r="B264" i="6"/>
  <c r="B263" i="6"/>
  <c r="B262" i="6"/>
  <c r="B261" i="6"/>
  <c r="B260" i="6"/>
  <c r="B259" i="6"/>
  <c r="B258" i="6"/>
  <c r="B257" i="6"/>
  <c r="B256" i="6"/>
  <c r="B255" i="6"/>
  <c r="B254" i="6"/>
  <c r="B253" i="6"/>
  <c r="B252" i="6"/>
  <c r="B251" i="6"/>
  <c r="B250" i="6"/>
  <c r="B249" i="6"/>
  <c r="B248" i="6"/>
  <c r="B247" i="6"/>
  <c r="B246" i="6"/>
  <c r="B245" i="6"/>
  <c r="B244" i="6"/>
  <c r="B243" i="6"/>
  <c r="B242" i="6"/>
  <c r="B241" i="6"/>
  <c r="B240" i="6"/>
  <c r="B239" i="6"/>
  <c r="B238" i="6"/>
  <c r="B237" i="6"/>
  <c r="B236" i="6"/>
  <c r="B235" i="6"/>
  <c r="B234" i="6"/>
  <c r="B233" i="6"/>
  <c r="B232" i="6"/>
  <c r="B231" i="6"/>
  <c r="B230" i="6"/>
  <c r="B229" i="6"/>
  <c r="B228" i="6"/>
  <c r="B227" i="6"/>
  <c r="B226" i="6"/>
  <c r="B225" i="6"/>
  <c r="B224" i="6"/>
  <c r="B223" i="6"/>
  <c r="B222" i="6"/>
  <c r="B221" i="6"/>
  <c r="B220" i="6"/>
  <c r="B219" i="6"/>
  <c r="B218" i="6"/>
  <c r="B217" i="6"/>
  <c r="B216" i="6"/>
  <c r="B215" i="6"/>
  <c r="B214" i="6"/>
  <c r="B213" i="6"/>
  <c r="B212" i="6"/>
  <c r="B211" i="6"/>
  <c r="B210" i="6"/>
  <c r="B209" i="6"/>
  <c r="B208" i="6"/>
  <c r="B207" i="6"/>
  <c r="B206" i="6"/>
  <c r="B205" i="6"/>
  <c r="B204" i="6"/>
  <c r="B203" i="6"/>
  <c r="B202" i="6"/>
  <c r="B201" i="6"/>
  <c r="B200" i="6"/>
  <c r="B199" i="6"/>
  <c r="B198" i="6"/>
  <c r="B197" i="6"/>
  <c r="B196" i="6"/>
  <c r="B195" i="6"/>
  <c r="B194" i="6"/>
  <c r="B193" i="6"/>
  <c r="B192" i="6"/>
  <c r="B191" i="6"/>
  <c r="B190" i="6"/>
  <c r="B189" i="6"/>
  <c r="B188" i="6"/>
  <c r="B187" i="6"/>
  <c r="B186" i="6"/>
  <c r="B185" i="6"/>
  <c r="B184" i="6"/>
  <c r="B183" i="6"/>
  <c r="B182" i="6"/>
  <c r="B181" i="6"/>
  <c r="B180" i="6"/>
  <c r="B179" i="6"/>
  <c r="B178" i="6"/>
  <c r="B177" i="6"/>
  <c r="B176" i="6"/>
  <c r="B175" i="6"/>
  <c r="B174" i="6"/>
  <c r="B173" i="6"/>
  <c r="B172" i="6"/>
  <c r="B171" i="6"/>
  <c r="B170" i="6"/>
  <c r="B169" i="6"/>
  <c r="B168" i="6"/>
  <c r="B167" i="6"/>
  <c r="B166" i="6"/>
  <c r="B165" i="6"/>
  <c r="B164" i="6"/>
  <c r="B163" i="6"/>
  <c r="B162" i="6"/>
  <c r="B161" i="6"/>
  <c r="B160" i="6"/>
  <c r="B159" i="6"/>
  <c r="B158" i="6"/>
  <c r="B157" i="6"/>
  <c r="B156" i="6"/>
  <c r="B155" i="6"/>
  <c r="B154" i="6"/>
  <c r="B153" i="6"/>
  <c r="B152" i="6"/>
  <c r="B151" i="6"/>
  <c r="B150" i="6"/>
  <c r="B149" i="6"/>
  <c r="B148" i="6"/>
  <c r="B147" i="6"/>
  <c r="B146" i="6"/>
  <c r="B145" i="6"/>
  <c r="B144" i="6"/>
  <c r="B143" i="6"/>
  <c r="B142" i="6"/>
  <c r="B141" i="6"/>
  <c r="B140" i="6"/>
  <c r="B139" i="6"/>
  <c r="B138" i="6"/>
  <c r="B137" i="6"/>
  <c r="B136" i="6"/>
  <c r="B135" i="6"/>
  <c r="B134" i="6"/>
  <c r="B133" i="6"/>
  <c r="B132" i="6"/>
  <c r="B131" i="6"/>
  <c r="B130" i="6"/>
  <c r="B129" i="6"/>
  <c r="B128" i="6"/>
  <c r="B127" i="6"/>
  <c r="B126" i="6"/>
  <c r="B125" i="6"/>
  <c r="B124" i="6"/>
  <c r="B123" i="6"/>
  <c r="B122" i="6"/>
  <c r="B121" i="6"/>
  <c r="B120" i="6"/>
  <c r="B119" i="6"/>
  <c r="B118" i="6"/>
  <c r="B117" i="6"/>
  <c r="B116" i="6"/>
  <c r="B115" i="6"/>
  <c r="B114" i="6"/>
  <c r="B113" i="6"/>
  <c r="B112" i="6"/>
  <c r="B111" i="6"/>
  <c r="B110" i="6"/>
  <c r="B109" i="6"/>
  <c r="B108" i="6"/>
  <c r="B107" i="6"/>
  <c r="B106" i="6"/>
  <c r="B105" i="6"/>
  <c r="B104" i="6"/>
  <c r="B103" i="6"/>
  <c r="B102" i="6"/>
  <c r="B101" i="6"/>
  <c r="B100" i="6"/>
  <c r="B99" i="6"/>
  <c r="B98" i="6"/>
  <c r="B97" i="6"/>
  <c r="B96" i="6"/>
  <c r="B95" i="6"/>
  <c r="B94" i="6"/>
  <c r="R88" i="6"/>
  <c r="R87" i="6"/>
  <c r="R86" i="6"/>
  <c r="R85" i="6"/>
  <c r="R84" i="6"/>
  <c r="R83" i="6"/>
  <c r="R82" i="6"/>
  <c r="R81" i="6"/>
  <c r="R80" i="6"/>
  <c r="R79" i="6"/>
  <c r="R78" i="6"/>
  <c r="R77" i="6"/>
  <c r="R76" i="6"/>
  <c r="R75" i="6"/>
  <c r="R74" i="6"/>
  <c r="R73" i="6"/>
  <c r="R72" i="6"/>
  <c r="R71" i="6"/>
  <c r="R70" i="6"/>
  <c r="R69" i="6"/>
  <c r="R68" i="6"/>
  <c r="R67" i="6"/>
  <c r="R66" i="6"/>
  <c r="R65" i="6"/>
  <c r="R64" i="6"/>
  <c r="R63" i="6"/>
  <c r="R62" i="6"/>
  <c r="R61" i="6"/>
  <c r="R60" i="6"/>
  <c r="R59" i="6"/>
  <c r="R58" i="6"/>
  <c r="R57" i="6"/>
  <c r="R56" i="6"/>
  <c r="R55" i="6"/>
  <c r="R54" i="6"/>
  <c r="R53" i="6"/>
  <c r="R52" i="6"/>
  <c r="R51" i="6"/>
  <c r="R50" i="6"/>
  <c r="R49" i="6"/>
  <c r="R48" i="6"/>
  <c r="R47" i="6"/>
  <c r="R46" i="6"/>
  <c r="R45" i="6"/>
  <c r="R44" i="6"/>
  <c r="R43" i="6"/>
  <c r="R42" i="6"/>
  <c r="R41" i="6"/>
  <c r="R40" i="6"/>
  <c r="R39" i="6"/>
  <c r="R38" i="6"/>
  <c r="R37" i="6"/>
  <c r="R36" i="6"/>
  <c r="R35" i="6"/>
  <c r="R34" i="6"/>
  <c r="R33" i="6"/>
  <c r="R32" i="6"/>
  <c r="R31" i="6"/>
  <c r="R30" i="6"/>
  <c r="R29" i="6"/>
  <c r="R28" i="6"/>
  <c r="R27" i="6"/>
  <c r="R26" i="6"/>
  <c r="R25" i="6"/>
  <c r="R24" i="6"/>
  <c r="R23" i="6"/>
  <c r="R22" i="6"/>
  <c r="R21" i="6"/>
  <c r="R20" i="6"/>
  <c r="R19" i="6"/>
  <c r="R18" i="6"/>
  <c r="R17" i="6"/>
  <c r="R16" i="6"/>
  <c r="R15" i="6"/>
  <c r="R14" i="6"/>
  <c r="R13" i="6"/>
  <c r="R12" i="6"/>
  <c r="R11" i="6"/>
  <c r="R10" i="6"/>
  <c r="R9" i="6"/>
  <c r="N88" i="6"/>
  <c r="V88" i="6" s="1"/>
  <c r="N87" i="6"/>
  <c r="S87" i="6" s="1"/>
  <c r="N86" i="6"/>
  <c r="N85" i="6"/>
  <c r="V85" i="6" s="1"/>
  <c r="N84" i="6"/>
  <c r="V84" i="6" s="1"/>
  <c r="N83" i="6"/>
  <c r="V83" i="6" s="1"/>
  <c r="N82" i="6"/>
  <c r="N81" i="6"/>
  <c r="S81" i="6" s="1"/>
  <c r="N80" i="6"/>
  <c r="V80" i="6" s="1"/>
  <c r="N79" i="6"/>
  <c r="V79" i="6" s="1"/>
  <c r="N78" i="6"/>
  <c r="N77" i="6"/>
  <c r="S77" i="6" s="1"/>
  <c r="N76" i="6"/>
  <c r="V76" i="6" s="1"/>
  <c r="N75" i="6"/>
  <c r="V75" i="6" s="1"/>
  <c r="N74" i="6"/>
  <c r="N73" i="6"/>
  <c r="V73" i="6" s="1"/>
  <c r="N72" i="6"/>
  <c r="V72" i="6" s="1"/>
  <c r="N71" i="6"/>
  <c r="V71" i="6" s="1"/>
  <c r="N70" i="6"/>
  <c r="N69" i="6"/>
  <c r="V69" i="6" s="1"/>
  <c r="N68" i="6"/>
  <c r="V68" i="6" s="1"/>
  <c r="N67" i="6"/>
  <c r="V67" i="6" s="1"/>
  <c r="N66" i="6"/>
  <c r="N65" i="6"/>
  <c r="S65" i="6" s="1"/>
  <c r="N64" i="6"/>
  <c r="V64" i="6" s="1"/>
  <c r="N63" i="6"/>
  <c r="V63" i="6" s="1"/>
  <c r="N62" i="6"/>
  <c r="N61" i="6"/>
  <c r="V61" i="6" s="1"/>
  <c r="N60" i="6"/>
  <c r="V60" i="6" s="1"/>
  <c r="N59" i="6"/>
  <c r="V59" i="6" s="1"/>
  <c r="N58" i="6"/>
  <c r="N57" i="6"/>
  <c r="V57" i="6" s="1"/>
  <c r="N56" i="6"/>
  <c r="V56" i="6" s="1"/>
  <c r="N55" i="6"/>
  <c r="S55" i="6" s="1"/>
  <c r="N54" i="6"/>
  <c r="N53" i="6"/>
  <c r="V53" i="6" s="1"/>
  <c r="N52" i="6"/>
  <c r="V52" i="6" s="1"/>
  <c r="N51" i="6"/>
  <c r="V51" i="6" s="1"/>
  <c r="N50" i="6"/>
  <c r="N49" i="6"/>
  <c r="S49" i="6" s="1"/>
  <c r="N48" i="6"/>
  <c r="V48" i="6" s="1"/>
  <c r="N47" i="6"/>
  <c r="S47" i="6" s="1"/>
  <c r="N46" i="6"/>
  <c r="N45" i="6"/>
  <c r="V45" i="6" s="1"/>
  <c r="N44" i="6"/>
  <c r="V44" i="6" s="1"/>
  <c r="N43" i="6"/>
  <c r="V43" i="6" s="1"/>
  <c r="N42" i="6"/>
  <c r="N41" i="6"/>
  <c r="S41" i="6" s="1"/>
  <c r="N40" i="6"/>
  <c r="V40" i="6" s="1"/>
  <c r="N39" i="6"/>
  <c r="V39" i="6" s="1"/>
  <c r="N38" i="6"/>
  <c r="N37" i="6"/>
  <c r="V37" i="6" s="1"/>
  <c r="N36" i="6"/>
  <c r="V36" i="6" s="1"/>
  <c r="N35" i="6"/>
  <c r="V35" i="6" s="1"/>
  <c r="N34" i="6"/>
  <c r="V34" i="6" s="1"/>
  <c r="N33" i="6"/>
  <c r="S33" i="6" s="1"/>
  <c r="N32" i="6"/>
  <c r="V32" i="6" s="1"/>
  <c r="N31" i="6"/>
  <c r="S31" i="6" s="1"/>
  <c r="N30" i="6"/>
  <c r="V30" i="6" s="1"/>
  <c r="N29" i="6"/>
  <c r="S29" i="6" s="1"/>
  <c r="N28" i="6"/>
  <c r="V28" i="6" s="1"/>
  <c r="N27" i="6"/>
  <c r="S27" i="6" s="1"/>
  <c r="N26" i="6"/>
  <c r="V26" i="6" s="1"/>
  <c r="N25" i="6"/>
  <c r="S25" i="6" s="1"/>
  <c r="N24" i="6"/>
  <c r="V24" i="6" s="1"/>
  <c r="N23" i="6"/>
  <c r="S23" i="6" s="1"/>
  <c r="N22" i="6"/>
  <c r="V22" i="6" s="1"/>
  <c r="N21" i="6"/>
  <c r="V21" i="6" s="1"/>
  <c r="N20" i="6"/>
  <c r="V20" i="6" s="1"/>
  <c r="N19" i="6"/>
  <c r="V19" i="6" s="1"/>
  <c r="N18" i="6"/>
  <c r="V18" i="6" s="1"/>
  <c r="N17" i="6"/>
  <c r="S17" i="6" s="1"/>
  <c r="N16" i="6"/>
  <c r="V16" i="6" s="1"/>
  <c r="N15" i="6"/>
  <c r="S15" i="6" s="1"/>
  <c r="N14" i="6"/>
  <c r="V14" i="6" s="1"/>
  <c r="N13" i="6"/>
  <c r="S13" i="6" s="1"/>
  <c r="N12" i="6"/>
  <c r="V12" i="6" s="1"/>
  <c r="N11" i="6"/>
  <c r="S11" i="6" s="1"/>
  <c r="N10" i="6"/>
  <c r="V10" i="6" s="1"/>
  <c r="N9" i="6"/>
  <c r="S9" i="6" s="1"/>
  <c r="F88" i="6"/>
  <c r="F87" i="6"/>
  <c r="F86" i="6"/>
  <c r="F85" i="6"/>
  <c r="F84" i="6"/>
  <c r="F83" i="6"/>
  <c r="F82" i="6"/>
  <c r="F81" i="6"/>
  <c r="F80" i="6"/>
  <c r="F79" i="6"/>
  <c r="F78" i="6"/>
  <c r="F77" i="6"/>
  <c r="F76" i="6"/>
  <c r="F75" i="6"/>
  <c r="F74" i="6"/>
  <c r="F73" i="6"/>
  <c r="F72" i="6"/>
  <c r="F71" i="6"/>
  <c r="F70" i="6"/>
  <c r="F69" i="6"/>
  <c r="F68" i="6"/>
  <c r="F67" i="6"/>
  <c r="F66" i="6"/>
  <c r="F65" i="6"/>
  <c r="F64" i="6"/>
  <c r="F63" i="6"/>
  <c r="F62" i="6"/>
  <c r="F61" i="6"/>
  <c r="F60" i="6"/>
  <c r="F59" i="6"/>
  <c r="F58" i="6"/>
  <c r="F57" i="6"/>
  <c r="F56" i="6"/>
  <c r="F55" i="6"/>
  <c r="F54" i="6"/>
  <c r="F53" i="6"/>
  <c r="F52" i="6"/>
  <c r="F51" i="6"/>
  <c r="F50" i="6"/>
  <c r="F49" i="6"/>
  <c r="F48" i="6"/>
  <c r="F47" i="6"/>
  <c r="F46" i="6"/>
  <c r="F45" i="6"/>
  <c r="F44" i="6"/>
  <c r="F43" i="6"/>
  <c r="F42" i="6"/>
  <c r="F41" i="6"/>
  <c r="F40" i="6"/>
  <c r="F39" i="6"/>
  <c r="F38" i="6"/>
  <c r="F37" i="6"/>
  <c r="F36" i="6"/>
  <c r="F35" i="6"/>
  <c r="F34" i="6"/>
  <c r="F33" i="6"/>
  <c r="F32" i="6"/>
  <c r="F31" i="6"/>
  <c r="F30" i="6"/>
  <c r="F29" i="6"/>
  <c r="F28" i="6"/>
  <c r="F27" i="6"/>
  <c r="F26" i="6"/>
  <c r="F25" i="6"/>
  <c r="F24" i="6"/>
  <c r="F23" i="6"/>
  <c r="F22" i="6"/>
  <c r="F21" i="6"/>
  <c r="F20" i="6"/>
  <c r="F19" i="6"/>
  <c r="F18" i="6"/>
  <c r="F17" i="6"/>
  <c r="F16" i="6"/>
  <c r="F15" i="6"/>
  <c r="F14" i="6"/>
  <c r="F13" i="6"/>
  <c r="F12" i="6"/>
  <c r="F11" i="6"/>
  <c r="F10" i="6"/>
  <c r="F9" i="6"/>
  <c r="E88" i="6"/>
  <c r="E87" i="6"/>
  <c r="E86" i="6"/>
  <c r="E85" i="6"/>
  <c r="E84" i="6"/>
  <c r="E83" i="6"/>
  <c r="E82" i="6"/>
  <c r="E81" i="6"/>
  <c r="E80" i="6"/>
  <c r="E79" i="6"/>
  <c r="E78" i="6"/>
  <c r="E77" i="6"/>
  <c r="E76" i="6"/>
  <c r="E75" i="6"/>
  <c r="E74" i="6"/>
  <c r="E73" i="6"/>
  <c r="E72" i="6"/>
  <c r="E71" i="6"/>
  <c r="E70" i="6"/>
  <c r="E69" i="6"/>
  <c r="E68" i="6"/>
  <c r="E67" i="6"/>
  <c r="E66" i="6"/>
  <c r="E65" i="6"/>
  <c r="E64" i="6"/>
  <c r="E63" i="6"/>
  <c r="E62" i="6"/>
  <c r="E61" i="6"/>
  <c r="E60" i="6"/>
  <c r="E59" i="6"/>
  <c r="E58" i="6"/>
  <c r="E57" i="6"/>
  <c r="E56" i="6"/>
  <c r="E55" i="6"/>
  <c r="E54" i="6"/>
  <c r="E53" i="6"/>
  <c r="E52" i="6"/>
  <c r="E51" i="6"/>
  <c r="E50" i="6"/>
  <c r="E49" i="6"/>
  <c r="E48" i="6"/>
  <c r="E47" i="6"/>
  <c r="E46" i="6"/>
  <c r="E45" i="6"/>
  <c r="E44" i="6"/>
  <c r="E43" i="6"/>
  <c r="E42" i="6"/>
  <c r="E41" i="6"/>
  <c r="E40" i="6"/>
  <c r="E39" i="6"/>
  <c r="E38" i="6"/>
  <c r="E37" i="6"/>
  <c r="E36" i="6"/>
  <c r="E35" i="6"/>
  <c r="E34" i="6"/>
  <c r="E33" i="6"/>
  <c r="E32" i="6"/>
  <c r="E31" i="6"/>
  <c r="E30" i="6"/>
  <c r="E29" i="6"/>
  <c r="E28" i="6"/>
  <c r="E27" i="6"/>
  <c r="E26" i="6"/>
  <c r="E25" i="6"/>
  <c r="E24" i="6"/>
  <c r="E23" i="6"/>
  <c r="E22" i="6"/>
  <c r="E21" i="6"/>
  <c r="E20" i="6"/>
  <c r="E19" i="6"/>
  <c r="E18" i="6"/>
  <c r="E17" i="6"/>
  <c r="E16" i="6"/>
  <c r="E15" i="6"/>
  <c r="E14" i="6"/>
  <c r="E13" i="6"/>
  <c r="E12" i="6"/>
  <c r="E11" i="6"/>
  <c r="E10" i="6"/>
  <c r="E9" i="6"/>
  <c r="C88" i="6"/>
  <c r="C87" i="6"/>
  <c r="C86" i="6"/>
  <c r="C85" i="6"/>
  <c r="C84" i="6"/>
  <c r="C83" i="6"/>
  <c r="C82" i="6"/>
  <c r="C81" i="6"/>
  <c r="C80" i="6"/>
  <c r="C79" i="6"/>
  <c r="C78" i="6"/>
  <c r="C77" i="6"/>
  <c r="C76" i="6"/>
  <c r="C75" i="6"/>
  <c r="C74" i="6"/>
  <c r="C73" i="6"/>
  <c r="C72" i="6"/>
  <c r="C71" i="6"/>
  <c r="C70" i="6"/>
  <c r="C69" i="6"/>
  <c r="C68" i="6"/>
  <c r="C67" i="6"/>
  <c r="C66" i="6"/>
  <c r="C65" i="6"/>
  <c r="C64" i="6"/>
  <c r="C63" i="6"/>
  <c r="C62" i="6"/>
  <c r="C61" i="6"/>
  <c r="C60" i="6"/>
  <c r="C59" i="6"/>
  <c r="C58" i="6"/>
  <c r="C57" i="6"/>
  <c r="C56" i="6"/>
  <c r="C55" i="6"/>
  <c r="C54" i="6"/>
  <c r="C53" i="6"/>
  <c r="C52" i="6"/>
  <c r="C51" i="6"/>
  <c r="C50" i="6"/>
  <c r="C49" i="6"/>
  <c r="C48" i="6"/>
  <c r="C47" i="6"/>
  <c r="C46" i="6"/>
  <c r="C45" i="6"/>
  <c r="C44" i="6"/>
  <c r="C43" i="6"/>
  <c r="C42" i="6"/>
  <c r="C41" i="6"/>
  <c r="C40" i="6"/>
  <c r="C39" i="6"/>
  <c r="C38" i="6"/>
  <c r="C37" i="6"/>
  <c r="C36" i="6"/>
  <c r="C35" i="6"/>
  <c r="C34" i="6"/>
  <c r="C33" i="6"/>
  <c r="C32" i="6"/>
  <c r="C31" i="6"/>
  <c r="C30" i="6"/>
  <c r="C29" i="6"/>
  <c r="C28" i="6"/>
  <c r="C27" i="6"/>
  <c r="C26" i="6"/>
  <c r="C25" i="6"/>
  <c r="C24" i="6"/>
  <c r="C23" i="6"/>
  <c r="C22" i="6"/>
  <c r="C21" i="6"/>
  <c r="C20" i="6"/>
  <c r="C19" i="6"/>
  <c r="C18" i="6"/>
  <c r="C17" i="6"/>
  <c r="C16" i="6"/>
  <c r="C15" i="6"/>
  <c r="C14" i="6"/>
  <c r="C13" i="6"/>
  <c r="C12" i="6"/>
  <c r="C11" i="6"/>
  <c r="C10" i="6"/>
  <c r="C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11" i="6"/>
  <c r="B10" i="6"/>
  <c r="B9" i="6"/>
  <c r="L225" i="5"/>
  <c r="L224" i="5"/>
  <c r="L223" i="5"/>
  <c r="L222" i="5"/>
  <c r="L221" i="5"/>
  <c r="L220" i="5"/>
  <c r="L219" i="5"/>
  <c r="L218" i="5"/>
  <c r="L217" i="5"/>
  <c r="L216" i="5"/>
  <c r="L215" i="5"/>
  <c r="L214" i="5"/>
  <c r="L213" i="5"/>
  <c r="L212" i="5"/>
  <c r="L211" i="5"/>
  <c r="L210" i="5"/>
  <c r="L209" i="5"/>
  <c r="L208" i="5"/>
  <c r="L207" i="5"/>
  <c r="L206" i="5"/>
  <c r="L205" i="5"/>
  <c r="L204" i="5"/>
  <c r="L203" i="5"/>
  <c r="L202" i="5"/>
  <c r="L201" i="5"/>
  <c r="L200" i="5"/>
  <c r="L199" i="5"/>
  <c r="L198" i="5"/>
  <c r="L197" i="5"/>
  <c r="L196" i="5"/>
  <c r="L195" i="5"/>
  <c r="L194" i="5"/>
  <c r="L193" i="5"/>
  <c r="L192" i="5"/>
  <c r="L191" i="5"/>
  <c r="L190" i="5"/>
  <c r="L189" i="5"/>
  <c r="L188" i="5"/>
  <c r="L187" i="5"/>
  <c r="L186" i="5"/>
  <c r="L185" i="5"/>
  <c r="L184" i="5"/>
  <c r="L183" i="5"/>
  <c r="L182" i="5"/>
  <c r="L181" i="5"/>
  <c r="L180" i="5"/>
  <c r="L179" i="5"/>
  <c r="L178" i="5"/>
  <c r="L177" i="5"/>
  <c r="L176" i="5"/>
  <c r="L175" i="5"/>
  <c r="L174" i="5"/>
  <c r="L173" i="5"/>
  <c r="L172" i="5"/>
  <c r="L171" i="5"/>
  <c r="L170" i="5"/>
  <c r="L169" i="5"/>
  <c r="L168" i="5"/>
  <c r="L167" i="5"/>
  <c r="L166" i="5"/>
  <c r="L165" i="5"/>
  <c r="L164" i="5"/>
  <c r="L163" i="5"/>
  <c r="L162" i="5"/>
  <c r="L161" i="5"/>
  <c r="L160" i="5"/>
  <c r="L159" i="5"/>
  <c r="L158" i="5"/>
  <c r="L157" i="5"/>
  <c r="L156" i="5"/>
  <c r="L155" i="5"/>
  <c r="L154" i="5"/>
  <c r="L153" i="5"/>
  <c r="L152" i="5"/>
  <c r="L151" i="5"/>
  <c r="L150" i="5"/>
  <c r="L149" i="5"/>
  <c r="L148" i="5"/>
  <c r="L147" i="5"/>
  <c r="L146" i="5"/>
  <c r="L145" i="5"/>
  <c r="L144" i="5"/>
  <c r="L143" i="5"/>
  <c r="L142" i="5"/>
  <c r="L141" i="5"/>
  <c r="L140" i="5"/>
  <c r="L139" i="5"/>
  <c r="L138" i="5"/>
  <c r="L137" i="5"/>
  <c r="L136" i="5"/>
  <c r="L135" i="5"/>
  <c r="L134" i="5"/>
  <c r="L133" i="5"/>
  <c r="L132" i="5"/>
  <c r="L131" i="5"/>
  <c r="L130" i="5"/>
  <c r="L129" i="5"/>
  <c r="L128" i="5"/>
  <c r="L127" i="5"/>
  <c r="L126" i="5"/>
  <c r="L125" i="5"/>
  <c r="L124" i="5"/>
  <c r="L123" i="5"/>
  <c r="L122" i="5"/>
  <c r="L121" i="5"/>
  <c r="L120" i="5"/>
  <c r="L119" i="5"/>
  <c r="L118" i="5"/>
  <c r="L117" i="5"/>
  <c r="L116" i="5"/>
  <c r="L115" i="5"/>
  <c r="L114" i="5"/>
  <c r="L113" i="5"/>
  <c r="L112" i="5"/>
  <c r="L111" i="5"/>
  <c r="L110" i="5"/>
  <c r="L109" i="5"/>
  <c r="L108" i="5"/>
  <c r="L107" i="5"/>
  <c r="L106" i="5"/>
  <c r="L105" i="5"/>
  <c r="L104" i="5"/>
  <c r="L103" i="5"/>
  <c r="L102" i="5"/>
  <c r="L101" i="5"/>
  <c r="L100" i="5"/>
  <c r="L99" i="5"/>
  <c r="L98" i="5"/>
  <c r="L97" i="5"/>
  <c r="L96" i="5"/>
  <c r="L95" i="5"/>
  <c r="L94" i="5"/>
  <c r="L93" i="5"/>
  <c r="L92" i="5"/>
  <c r="L91" i="5"/>
  <c r="L90" i="5"/>
  <c r="L89" i="5"/>
  <c r="L88" i="5"/>
  <c r="L87" i="5"/>
  <c r="L86" i="5"/>
  <c r="L85" i="5"/>
  <c r="L84" i="5"/>
  <c r="L83" i="5"/>
  <c r="L82" i="5"/>
  <c r="L81" i="5"/>
  <c r="L80" i="5"/>
  <c r="L79" i="5"/>
  <c r="L78" i="5"/>
  <c r="L77" i="5"/>
  <c r="L76" i="5"/>
  <c r="L75" i="5"/>
  <c r="L74" i="5"/>
  <c r="L73" i="5"/>
  <c r="L72" i="5"/>
  <c r="L71" i="5"/>
  <c r="L70" i="5"/>
  <c r="L69" i="5"/>
  <c r="L68" i="5"/>
  <c r="L67" i="5"/>
  <c r="L66" i="5"/>
  <c r="L65" i="5"/>
  <c r="L64" i="5"/>
  <c r="L63" i="5"/>
  <c r="L62" i="5"/>
  <c r="L61" i="5"/>
  <c r="L60" i="5"/>
  <c r="L59" i="5"/>
  <c r="L58" i="5"/>
  <c r="L57" i="5"/>
  <c r="L56" i="5"/>
  <c r="L55" i="5"/>
  <c r="L54" i="5"/>
  <c r="L53" i="5"/>
  <c r="L52" i="5"/>
  <c r="L51" i="5"/>
  <c r="L50" i="5"/>
  <c r="L49" i="5"/>
  <c r="L48" i="5"/>
  <c r="L47" i="5"/>
  <c r="L46" i="5"/>
  <c r="G225" i="5"/>
  <c r="G224" i="5"/>
  <c r="G223" i="5"/>
  <c r="G222" i="5"/>
  <c r="G221" i="5"/>
  <c r="G220" i="5"/>
  <c r="G219" i="5"/>
  <c r="G218" i="5"/>
  <c r="G217" i="5"/>
  <c r="G216" i="5"/>
  <c r="G215" i="5"/>
  <c r="G214" i="5"/>
  <c r="G213" i="5"/>
  <c r="G212" i="5"/>
  <c r="G211" i="5"/>
  <c r="G210" i="5"/>
  <c r="G209" i="5"/>
  <c r="G208" i="5"/>
  <c r="G207" i="5"/>
  <c r="G206" i="5"/>
  <c r="G205" i="5"/>
  <c r="G204" i="5"/>
  <c r="G203" i="5"/>
  <c r="G202" i="5"/>
  <c r="G201" i="5"/>
  <c r="G200" i="5"/>
  <c r="G199" i="5"/>
  <c r="G198" i="5"/>
  <c r="G197" i="5"/>
  <c r="G196" i="5"/>
  <c r="G195" i="5"/>
  <c r="G194" i="5"/>
  <c r="G193" i="5"/>
  <c r="G192" i="5"/>
  <c r="G191" i="5"/>
  <c r="G190" i="5"/>
  <c r="G189" i="5"/>
  <c r="G188" i="5"/>
  <c r="G187" i="5"/>
  <c r="G186" i="5"/>
  <c r="G185" i="5"/>
  <c r="G184" i="5"/>
  <c r="G183" i="5"/>
  <c r="G182" i="5"/>
  <c r="G181" i="5"/>
  <c r="G180" i="5"/>
  <c r="G179" i="5"/>
  <c r="G178" i="5"/>
  <c r="G177" i="5"/>
  <c r="G176" i="5"/>
  <c r="G175" i="5"/>
  <c r="G174" i="5"/>
  <c r="G173" i="5"/>
  <c r="G172" i="5"/>
  <c r="G171" i="5"/>
  <c r="G170" i="5"/>
  <c r="G169" i="5"/>
  <c r="G168" i="5"/>
  <c r="G167" i="5"/>
  <c r="G166" i="5"/>
  <c r="G165" i="5"/>
  <c r="G164" i="5"/>
  <c r="G163" i="5"/>
  <c r="G162" i="5"/>
  <c r="G161" i="5"/>
  <c r="G160" i="5"/>
  <c r="G159" i="5"/>
  <c r="G158" i="5"/>
  <c r="G157" i="5"/>
  <c r="G156" i="5"/>
  <c r="G155" i="5"/>
  <c r="G154" i="5"/>
  <c r="G153" i="5"/>
  <c r="G152" i="5"/>
  <c r="G151" i="5"/>
  <c r="G150" i="5"/>
  <c r="G149" i="5"/>
  <c r="G148" i="5"/>
  <c r="G147" i="5"/>
  <c r="G146" i="5"/>
  <c r="G145" i="5"/>
  <c r="G144" i="5"/>
  <c r="G143" i="5"/>
  <c r="G142" i="5"/>
  <c r="G141" i="5"/>
  <c r="G140" i="5"/>
  <c r="G139" i="5"/>
  <c r="G138" i="5"/>
  <c r="G137" i="5"/>
  <c r="G136" i="5"/>
  <c r="G135" i="5"/>
  <c r="G134" i="5"/>
  <c r="G133" i="5"/>
  <c r="G132" i="5"/>
  <c r="G131" i="5"/>
  <c r="G130" i="5"/>
  <c r="G129" i="5"/>
  <c r="G128" i="5"/>
  <c r="G127" i="5"/>
  <c r="G126" i="5"/>
  <c r="G125" i="5"/>
  <c r="G124" i="5"/>
  <c r="G123" i="5"/>
  <c r="G122" i="5"/>
  <c r="G121" i="5"/>
  <c r="G120" i="5"/>
  <c r="G119" i="5"/>
  <c r="G118" i="5"/>
  <c r="G117" i="5"/>
  <c r="G116" i="5"/>
  <c r="G115" i="5"/>
  <c r="G114" i="5"/>
  <c r="G113" i="5"/>
  <c r="G112" i="5"/>
  <c r="G111" i="5"/>
  <c r="G110" i="5"/>
  <c r="G109" i="5"/>
  <c r="G108" i="5"/>
  <c r="G107" i="5"/>
  <c r="G106" i="5"/>
  <c r="G105" i="5"/>
  <c r="G104" i="5"/>
  <c r="G103" i="5"/>
  <c r="G102" i="5"/>
  <c r="G101" i="5"/>
  <c r="G100" i="5"/>
  <c r="G99" i="5"/>
  <c r="G98" i="5"/>
  <c r="G97" i="5"/>
  <c r="G96" i="5"/>
  <c r="G95" i="5"/>
  <c r="G94" i="5"/>
  <c r="G93" i="5"/>
  <c r="G92" i="5"/>
  <c r="G91" i="5"/>
  <c r="G90" i="5"/>
  <c r="G89" i="5"/>
  <c r="G88" i="5"/>
  <c r="G87" i="5"/>
  <c r="G86" i="5"/>
  <c r="G85" i="5"/>
  <c r="G84" i="5"/>
  <c r="G83" i="5"/>
  <c r="G82" i="5"/>
  <c r="G81" i="5"/>
  <c r="G80" i="5"/>
  <c r="G79" i="5"/>
  <c r="G78" i="5"/>
  <c r="G77" i="5"/>
  <c r="G76" i="5"/>
  <c r="G75" i="5"/>
  <c r="G74" i="5"/>
  <c r="G73" i="5"/>
  <c r="G72" i="5"/>
  <c r="G71" i="5"/>
  <c r="G70" i="5"/>
  <c r="G69" i="5"/>
  <c r="G68" i="5"/>
  <c r="G67" i="5"/>
  <c r="G66" i="5"/>
  <c r="G65" i="5"/>
  <c r="G64" i="5"/>
  <c r="G63" i="5"/>
  <c r="G62" i="5"/>
  <c r="G61" i="5"/>
  <c r="G60" i="5"/>
  <c r="G59" i="5"/>
  <c r="G58" i="5"/>
  <c r="G57" i="5"/>
  <c r="G56" i="5"/>
  <c r="G55" i="5"/>
  <c r="G54" i="5"/>
  <c r="G53" i="5"/>
  <c r="G52" i="5"/>
  <c r="G51" i="5"/>
  <c r="G50" i="5"/>
  <c r="G49" i="5"/>
  <c r="G48" i="5"/>
  <c r="G47" i="5"/>
  <c r="G46" i="5"/>
  <c r="C225" i="5"/>
  <c r="C224" i="5"/>
  <c r="C223" i="5"/>
  <c r="C222" i="5"/>
  <c r="C221" i="5"/>
  <c r="C219" i="5"/>
  <c r="C218" i="5"/>
  <c r="C217" i="5"/>
  <c r="C216" i="5"/>
  <c r="C215" i="5"/>
  <c r="C213" i="5"/>
  <c r="C212" i="5"/>
  <c r="C211" i="5"/>
  <c r="C210" i="5"/>
  <c r="C209" i="5"/>
  <c r="C207" i="5"/>
  <c r="C206" i="5"/>
  <c r="C205" i="5"/>
  <c r="C204" i="5"/>
  <c r="C203" i="5"/>
  <c r="C201" i="5"/>
  <c r="C200" i="5"/>
  <c r="C199" i="5"/>
  <c r="C198" i="5"/>
  <c r="C197" i="5"/>
  <c r="C195" i="5"/>
  <c r="C194" i="5"/>
  <c r="C193" i="5"/>
  <c r="C192" i="5"/>
  <c r="C191" i="5"/>
  <c r="C189" i="5"/>
  <c r="C188" i="5"/>
  <c r="C187" i="5"/>
  <c r="C186" i="5"/>
  <c r="C185" i="5"/>
  <c r="C183" i="5"/>
  <c r="C182" i="5"/>
  <c r="C181" i="5"/>
  <c r="C180" i="5"/>
  <c r="C179" i="5"/>
  <c r="C177" i="5"/>
  <c r="C176" i="5"/>
  <c r="C175" i="5"/>
  <c r="C174" i="5"/>
  <c r="C173" i="5"/>
  <c r="C171" i="5"/>
  <c r="C170" i="5"/>
  <c r="C169" i="5"/>
  <c r="C168" i="5"/>
  <c r="C167" i="5"/>
  <c r="C165" i="5"/>
  <c r="C164" i="5"/>
  <c r="C163" i="5"/>
  <c r="C162" i="5"/>
  <c r="C161" i="5"/>
  <c r="C159" i="5"/>
  <c r="C158" i="5"/>
  <c r="C157" i="5"/>
  <c r="C156" i="5"/>
  <c r="C155" i="5"/>
  <c r="C153" i="5"/>
  <c r="C152" i="5"/>
  <c r="C151" i="5"/>
  <c r="C150" i="5"/>
  <c r="C149" i="5"/>
  <c r="C147" i="5"/>
  <c r="C146" i="5"/>
  <c r="C145" i="5"/>
  <c r="C144" i="5"/>
  <c r="C143" i="5"/>
  <c r="C141" i="5"/>
  <c r="C140" i="5"/>
  <c r="C139" i="5"/>
  <c r="C138" i="5"/>
  <c r="C137" i="5"/>
  <c r="C135" i="5"/>
  <c r="C134" i="5"/>
  <c r="C133" i="5"/>
  <c r="C132" i="5"/>
  <c r="C131" i="5"/>
  <c r="C129" i="5"/>
  <c r="C128" i="5"/>
  <c r="C127" i="5"/>
  <c r="C126" i="5"/>
  <c r="C125" i="5"/>
  <c r="C123" i="5"/>
  <c r="C122" i="5"/>
  <c r="C121" i="5"/>
  <c r="C120" i="5"/>
  <c r="C119" i="5"/>
  <c r="C117" i="5"/>
  <c r="C116" i="5"/>
  <c r="C115" i="5"/>
  <c r="C114" i="5"/>
  <c r="C113" i="5"/>
  <c r="C111" i="5"/>
  <c r="C110" i="5"/>
  <c r="C109" i="5"/>
  <c r="C108" i="5"/>
  <c r="C107" i="5"/>
  <c r="C105" i="5"/>
  <c r="C104" i="5"/>
  <c r="C103" i="5"/>
  <c r="C102" i="5"/>
  <c r="C101" i="5"/>
  <c r="C99" i="5"/>
  <c r="C98" i="5"/>
  <c r="C97" i="5"/>
  <c r="C96" i="5"/>
  <c r="C95" i="5"/>
  <c r="C93" i="5"/>
  <c r="C92" i="5"/>
  <c r="C91" i="5"/>
  <c r="C90" i="5"/>
  <c r="C89" i="5"/>
  <c r="C87" i="5"/>
  <c r="C86" i="5"/>
  <c r="C85" i="5"/>
  <c r="C84" i="5"/>
  <c r="C83" i="5"/>
  <c r="C81" i="5"/>
  <c r="C80" i="5"/>
  <c r="C79" i="5"/>
  <c r="C78" i="5"/>
  <c r="C77" i="5"/>
  <c r="C75" i="5"/>
  <c r="C74" i="5"/>
  <c r="C73" i="5"/>
  <c r="C72" i="5"/>
  <c r="C71" i="5"/>
  <c r="C69" i="5"/>
  <c r="C68" i="5"/>
  <c r="C67" i="5"/>
  <c r="C66" i="5"/>
  <c r="C65" i="5"/>
  <c r="C63" i="5"/>
  <c r="C62" i="5"/>
  <c r="C61" i="5"/>
  <c r="C60" i="5"/>
  <c r="C59" i="5"/>
  <c r="C57" i="5"/>
  <c r="C56" i="5"/>
  <c r="C55" i="5"/>
  <c r="C54" i="5"/>
  <c r="C53" i="5"/>
  <c r="C51" i="5"/>
  <c r="C50" i="5"/>
  <c r="C49" i="5"/>
  <c r="C48" i="5"/>
  <c r="C47" i="5"/>
  <c r="AB40" i="5"/>
  <c r="AB39" i="5"/>
  <c r="AB38" i="5"/>
  <c r="AB37" i="5"/>
  <c r="AB36" i="5"/>
  <c r="AB35" i="5"/>
  <c r="AB34" i="5"/>
  <c r="AB33" i="5"/>
  <c r="AB32" i="5"/>
  <c r="AB31" i="5"/>
  <c r="AB30" i="5"/>
  <c r="AB29" i="5"/>
  <c r="AB28" i="5"/>
  <c r="AB27" i="5"/>
  <c r="AB26" i="5"/>
  <c r="AB25" i="5"/>
  <c r="AB24" i="5"/>
  <c r="AB23" i="5"/>
  <c r="AB22" i="5"/>
  <c r="AB21" i="5"/>
  <c r="AB20" i="5"/>
  <c r="AB19" i="5"/>
  <c r="AB18" i="5"/>
  <c r="AB17" i="5"/>
  <c r="AB16" i="5"/>
  <c r="AB15" i="5"/>
  <c r="AB14" i="5"/>
  <c r="AB13" i="5"/>
  <c r="AB12" i="5"/>
  <c r="AB11" i="5"/>
  <c r="AH40" i="5"/>
  <c r="AH39" i="5"/>
  <c r="AH38" i="5"/>
  <c r="AH37" i="5"/>
  <c r="AH36" i="5"/>
  <c r="AH35" i="5"/>
  <c r="AH34" i="5"/>
  <c r="AH33" i="5"/>
  <c r="AH32" i="5"/>
  <c r="AH31" i="5"/>
  <c r="AH30" i="5"/>
  <c r="AH29" i="5"/>
  <c r="AH28" i="5"/>
  <c r="AH27" i="5"/>
  <c r="AH26" i="5"/>
  <c r="AH25" i="5"/>
  <c r="AH24" i="5"/>
  <c r="AH23" i="5"/>
  <c r="AH22" i="5"/>
  <c r="AH21" i="5"/>
  <c r="AH20" i="5"/>
  <c r="AH19" i="5"/>
  <c r="AH18" i="5"/>
  <c r="AH17" i="5"/>
  <c r="AH16" i="5"/>
  <c r="T15" i="5"/>
  <c r="AH15" i="5" s="1"/>
  <c r="T14" i="5"/>
  <c r="AH14" i="5" s="1"/>
  <c r="T13" i="5"/>
  <c r="AH13" i="5" s="1"/>
  <c r="T12" i="5"/>
  <c r="AH12" i="5" s="1"/>
  <c r="T11" i="5"/>
  <c r="AH11" i="5" s="1"/>
  <c r="S40" i="5"/>
  <c r="S39" i="5"/>
  <c r="S38" i="5"/>
  <c r="S37" i="5"/>
  <c r="S36" i="5"/>
  <c r="S35" i="5"/>
  <c r="S34" i="5"/>
  <c r="S33" i="5"/>
  <c r="S32" i="5"/>
  <c r="S31" i="5"/>
  <c r="S30" i="5"/>
  <c r="S29" i="5"/>
  <c r="S28" i="5"/>
  <c r="S27" i="5"/>
  <c r="S26" i="5"/>
  <c r="S25" i="5"/>
  <c r="S24" i="5"/>
  <c r="S23" i="5"/>
  <c r="S22" i="5"/>
  <c r="S21" i="5"/>
  <c r="S20" i="5"/>
  <c r="S19" i="5"/>
  <c r="S18" i="5"/>
  <c r="S17" i="5"/>
  <c r="S16" i="5"/>
  <c r="S15" i="5"/>
  <c r="S14" i="5"/>
  <c r="S13" i="5"/>
  <c r="S12" i="5"/>
  <c r="S11" i="5"/>
  <c r="N40" i="5"/>
  <c r="N39" i="5"/>
  <c r="N38" i="5"/>
  <c r="N37" i="5"/>
  <c r="N36" i="5"/>
  <c r="N35" i="5"/>
  <c r="N34" i="5"/>
  <c r="N33" i="5"/>
  <c r="N32" i="5"/>
  <c r="N31" i="5"/>
  <c r="N30" i="5"/>
  <c r="N29" i="5"/>
  <c r="N28" i="5"/>
  <c r="N27" i="5"/>
  <c r="N26" i="5"/>
  <c r="N25" i="5"/>
  <c r="N24" i="5"/>
  <c r="N23" i="5"/>
  <c r="N22" i="5"/>
  <c r="N21" i="5"/>
  <c r="N20" i="5"/>
  <c r="N19" i="5"/>
  <c r="N18" i="5"/>
  <c r="N17" i="5"/>
  <c r="N16" i="5"/>
  <c r="N15" i="5"/>
  <c r="N14" i="5"/>
  <c r="N13" i="5"/>
  <c r="N12" i="5"/>
  <c r="N11" i="5"/>
  <c r="G40" i="5"/>
  <c r="G39" i="5"/>
  <c r="G38" i="5"/>
  <c r="G37" i="5"/>
  <c r="G36" i="5"/>
  <c r="G35" i="5"/>
  <c r="G34" i="5"/>
  <c r="G33" i="5"/>
  <c r="G32" i="5"/>
  <c r="G31" i="5"/>
  <c r="G30" i="5"/>
  <c r="G29" i="5"/>
  <c r="G28" i="5"/>
  <c r="G27" i="5"/>
  <c r="G26" i="5"/>
  <c r="G25" i="5"/>
  <c r="G24" i="5"/>
  <c r="G23" i="5"/>
  <c r="G22" i="5"/>
  <c r="G21" i="5"/>
  <c r="G20" i="5"/>
  <c r="G19" i="5"/>
  <c r="G18" i="5"/>
  <c r="G17" i="5"/>
  <c r="G16" i="5"/>
  <c r="G15" i="5"/>
  <c r="G14" i="5"/>
  <c r="G13" i="5"/>
  <c r="G12" i="5"/>
  <c r="G11" i="5"/>
  <c r="C40" i="5"/>
  <c r="C39" i="5"/>
  <c r="AG39" i="5" s="1" a="1"/>
  <c r="AG39" i="5" s="1"/>
  <c r="C38" i="5"/>
  <c r="B38" i="5" s="1"/>
  <c r="X38" i="5" s="1"/>
  <c r="C37" i="5"/>
  <c r="AG37" i="5" s="1" a="1"/>
  <c r="AG37" i="5" s="1"/>
  <c r="C36" i="5"/>
  <c r="C35" i="5"/>
  <c r="C34" i="5"/>
  <c r="B34" i="5" s="1"/>
  <c r="X34" i="5" s="1"/>
  <c r="C33" i="5"/>
  <c r="AG33" i="5" s="1" a="1"/>
  <c r="AG33" i="5" s="1"/>
  <c r="C32" i="5"/>
  <c r="C31" i="5"/>
  <c r="AC31" i="5" s="1"/>
  <c r="C30" i="5"/>
  <c r="B30" i="5" s="1"/>
  <c r="X30" i="5" s="1"/>
  <c r="C29" i="5"/>
  <c r="C28" i="5"/>
  <c r="C27" i="5"/>
  <c r="C26" i="5"/>
  <c r="B26" i="5" s="1"/>
  <c r="X26" i="5" s="1"/>
  <c r="C25" i="5"/>
  <c r="AG25" i="5" s="1" a="1"/>
  <c r="AG25" i="5" s="1"/>
  <c r="C24" i="5"/>
  <c r="C23" i="5"/>
  <c r="AG23" i="5" s="1" a="1"/>
  <c r="AG23" i="5" s="1"/>
  <c r="C22" i="5"/>
  <c r="B22" i="5" s="1"/>
  <c r="X22" i="5" s="1"/>
  <c r="C21" i="5"/>
  <c r="C20" i="5"/>
  <c r="B20" i="5" s="1"/>
  <c r="C19" i="5"/>
  <c r="C18" i="5"/>
  <c r="B18" i="5" s="1"/>
  <c r="X18" i="5" s="1"/>
  <c r="C17" i="5"/>
  <c r="C16" i="5"/>
  <c r="AC15" i="5"/>
  <c r="X14" i="5"/>
  <c r="X13" i="5"/>
  <c r="T25" i="10"/>
  <c r="T24" i="10"/>
  <c r="T23" i="10"/>
  <c r="T22" i="10"/>
  <c r="T21" i="10"/>
  <c r="T20" i="10"/>
  <c r="T19" i="10"/>
  <c r="T18" i="10"/>
  <c r="T17" i="10"/>
  <c r="T16" i="10"/>
  <c r="T15" i="10"/>
  <c r="T14" i="10"/>
  <c r="T13" i="10"/>
  <c r="T12" i="10"/>
  <c r="T11" i="10"/>
  <c r="Q25" i="10"/>
  <c r="Y25" i="10" s="1"/>
  <c r="Q24" i="10"/>
  <c r="Y24" i="10" s="1"/>
  <c r="Q23" i="10"/>
  <c r="Y23" i="10" s="1"/>
  <c r="Q22" i="10"/>
  <c r="Y22" i="10" s="1"/>
  <c r="Q21" i="10"/>
  <c r="Y21" i="10" s="1"/>
  <c r="Q20" i="10"/>
  <c r="Y20" i="10" s="1"/>
  <c r="Q19" i="10"/>
  <c r="Y19" i="10" s="1"/>
  <c r="Q18" i="10"/>
  <c r="Y18" i="10" s="1"/>
  <c r="Q17" i="10"/>
  <c r="Y17" i="10" s="1"/>
  <c r="Q16" i="10"/>
  <c r="Y16" i="10" s="1"/>
  <c r="Q15" i="10"/>
  <c r="Y15" i="10" s="1"/>
  <c r="Q14" i="10"/>
  <c r="Y14" i="10" s="1"/>
  <c r="Y13" i="10"/>
  <c r="Y12" i="10"/>
  <c r="Y11" i="10"/>
  <c r="I25" i="10"/>
  <c r="I24" i="10"/>
  <c r="I23" i="10"/>
  <c r="I22" i="10"/>
  <c r="I21" i="10"/>
  <c r="I20" i="10"/>
  <c r="I19" i="10"/>
  <c r="I18" i="10"/>
  <c r="I17" i="10"/>
  <c r="I16" i="10"/>
  <c r="I15" i="10"/>
  <c r="I14" i="10"/>
  <c r="I13" i="10"/>
  <c r="I12" i="10"/>
  <c r="I11" i="10"/>
  <c r="H25" i="10"/>
  <c r="H24" i="10"/>
  <c r="H23" i="10"/>
  <c r="H22" i="10"/>
  <c r="H21" i="10"/>
  <c r="H20" i="10"/>
  <c r="H19" i="10"/>
  <c r="H18" i="10"/>
  <c r="H17" i="10"/>
  <c r="H16" i="10"/>
  <c r="H15" i="10"/>
  <c r="H14" i="10"/>
  <c r="H13" i="10"/>
  <c r="H12" i="10"/>
  <c r="B25" i="10"/>
  <c r="U25" i="10" s="1"/>
  <c r="B24" i="10"/>
  <c r="X24" i="10" s="1" a="1"/>
  <c r="X24" i="10" s="1"/>
  <c r="B23" i="10"/>
  <c r="B22" i="10"/>
  <c r="U22" i="10" s="1"/>
  <c r="B21" i="10"/>
  <c r="B20" i="10"/>
  <c r="X20" i="10" s="1" a="1"/>
  <c r="X20" i="10" s="1"/>
  <c r="B19" i="10"/>
  <c r="G19" i="10" s="1" a="1"/>
  <c r="G19" i="10" s="1"/>
  <c r="S19" i="10" s="1"/>
  <c r="B18" i="10"/>
  <c r="U18" i="10" s="1"/>
  <c r="B17" i="10"/>
  <c r="B16" i="10"/>
  <c r="X16" i="10" s="1" a="1"/>
  <c r="X16" i="10" s="1"/>
  <c r="B15" i="10"/>
  <c r="V15" i="10" s="1"/>
  <c r="L57" i="10" s="1"/>
  <c r="B14" i="10"/>
  <c r="G14" i="10" s="1" a="1"/>
  <c r="G14" i="10" s="1"/>
  <c r="S14" i="10" s="1"/>
  <c r="U13" i="10"/>
  <c r="X12" i="10" a="1"/>
  <c r="X12" i="10" s="1"/>
  <c r="V11" i="10"/>
  <c r="L36" i="10" s="1"/>
  <c r="L119" i="12"/>
  <c r="L118" i="12"/>
  <c r="L117" i="12"/>
  <c r="L116" i="12"/>
  <c r="L115" i="12"/>
  <c r="L114" i="12"/>
  <c r="L113" i="12"/>
  <c r="L112" i="12"/>
  <c r="L111" i="12"/>
  <c r="L110" i="12"/>
  <c r="L109" i="12"/>
  <c r="L108" i="12"/>
  <c r="L107" i="12"/>
  <c r="L106" i="12"/>
  <c r="L105" i="12"/>
  <c r="L104" i="12"/>
  <c r="L103" i="12"/>
  <c r="L102" i="12"/>
  <c r="L101" i="12"/>
  <c r="L100" i="12"/>
  <c r="L99" i="12"/>
  <c r="L98" i="12"/>
  <c r="L97" i="12"/>
  <c r="L96" i="12"/>
  <c r="L95" i="12"/>
  <c r="L94" i="12"/>
  <c r="L93" i="12"/>
  <c r="L92" i="12"/>
  <c r="L91" i="12"/>
  <c r="L90" i="12"/>
  <c r="L89" i="12"/>
  <c r="L88" i="12"/>
  <c r="L87" i="12"/>
  <c r="L86" i="12"/>
  <c r="L85" i="12"/>
  <c r="L84" i="12"/>
  <c r="L83" i="12"/>
  <c r="L82" i="12"/>
  <c r="L81" i="12"/>
  <c r="L80" i="12"/>
  <c r="L79" i="12"/>
  <c r="L78" i="12"/>
  <c r="L77" i="12"/>
  <c r="L76" i="12"/>
  <c r="L75" i="12"/>
  <c r="L74" i="12"/>
  <c r="L73" i="12"/>
  <c r="L72" i="12"/>
  <c r="L71" i="12"/>
  <c r="L70" i="12"/>
  <c r="L69" i="12"/>
  <c r="L68" i="12"/>
  <c r="L67" i="12"/>
  <c r="L66" i="12"/>
  <c r="L65" i="12"/>
  <c r="L64" i="12"/>
  <c r="L63" i="12"/>
  <c r="L62" i="12"/>
  <c r="L61" i="12"/>
  <c r="L60" i="12"/>
  <c r="L59" i="12"/>
  <c r="L58" i="12"/>
  <c r="L57" i="12"/>
  <c r="L56" i="12"/>
  <c r="L55" i="12"/>
  <c r="L54" i="12"/>
  <c r="L53" i="12"/>
  <c r="L52" i="12"/>
  <c r="L51" i="12"/>
  <c r="L50" i="12"/>
  <c r="L49" i="12"/>
  <c r="L48" i="12"/>
  <c r="L47" i="12"/>
  <c r="L46" i="12"/>
  <c r="L45" i="12"/>
  <c r="L44" i="12"/>
  <c r="L43" i="12"/>
  <c r="L42" i="12"/>
  <c r="L41" i="12"/>
  <c r="L40" i="12"/>
  <c r="L39" i="12"/>
  <c r="L37" i="12"/>
  <c r="L36" i="12"/>
  <c r="L35" i="12"/>
  <c r="L34" i="12"/>
  <c r="L33" i="12"/>
  <c r="L31" i="12"/>
  <c r="L30" i="12"/>
  <c r="F119" i="12"/>
  <c r="F118" i="12"/>
  <c r="F117" i="12"/>
  <c r="F116" i="12"/>
  <c r="F115" i="12"/>
  <c r="F114" i="12"/>
  <c r="F113" i="12"/>
  <c r="F112" i="12"/>
  <c r="F111" i="12"/>
  <c r="F110" i="12"/>
  <c r="F109" i="12"/>
  <c r="F108" i="12"/>
  <c r="F107" i="12"/>
  <c r="F106" i="12"/>
  <c r="F105" i="12"/>
  <c r="F104" i="12"/>
  <c r="F103" i="12"/>
  <c r="F102" i="12"/>
  <c r="F101" i="12"/>
  <c r="F100" i="12"/>
  <c r="F99" i="12"/>
  <c r="F98" i="12"/>
  <c r="F97" i="12"/>
  <c r="F96" i="12"/>
  <c r="F95" i="12"/>
  <c r="F94" i="12"/>
  <c r="F93" i="12"/>
  <c r="F92" i="12"/>
  <c r="F91" i="12"/>
  <c r="F90" i="12"/>
  <c r="F89" i="12"/>
  <c r="F88" i="12"/>
  <c r="F87" i="12"/>
  <c r="F86" i="12"/>
  <c r="F85" i="12"/>
  <c r="F84" i="12"/>
  <c r="F83" i="12"/>
  <c r="F82" i="12"/>
  <c r="F81" i="12"/>
  <c r="F80" i="12"/>
  <c r="F79" i="12"/>
  <c r="F78" i="12"/>
  <c r="F77" i="12"/>
  <c r="F76" i="12"/>
  <c r="F75" i="12"/>
  <c r="F74" i="12"/>
  <c r="F73" i="12"/>
  <c r="F72" i="12"/>
  <c r="F71" i="12"/>
  <c r="F70" i="12"/>
  <c r="F69" i="12"/>
  <c r="F68" i="12"/>
  <c r="F67" i="12"/>
  <c r="F66" i="12"/>
  <c r="F65" i="12"/>
  <c r="F64" i="12"/>
  <c r="F63" i="12"/>
  <c r="F62" i="12"/>
  <c r="F61" i="12"/>
  <c r="F60" i="12"/>
  <c r="F59" i="12"/>
  <c r="F58" i="12"/>
  <c r="F57" i="12"/>
  <c r="F56" i="12"/>
  <c r="F55" i="12"/>
  <c r="F54" i="12"/>
  <c r="F53" i="12"/>
  <c r="F52" i="12"/>
  <c r="F51" i="12"/>
  <c r="F50" i="12"/>
  <c r="F49" i="12"/>
  <c r="F48" i="12"/>
  <c r="F47" i="12"/>
  <c r="F46" i="12"/>
  <c r="F45" i="12"/>
  <c r="F44" i="12"/>
  <c r="F43" i="12"/>
  <c r="F42" i="12"/>
  <c r="F41" i="12"/>
  <c r="F40" i="12"/>
  <c r="F39" i="12"/>
  <c r="F37" i="12"/>
  <c r="F36" i="12"/>
  <c r="F35" i="12"/>
  <c r="F34" i="12"/>
  <c r="F33" i="12"/>
  <c r="C114" i="12"/>
  <c r="C108" i="12"/>
  <c r="C109" i="12" s="1"/>
  <c r="C102" i="12"/>
  <c r="C103" i="12" s="1"/>
  <c r="C104" i="12" s="1"/>
  <c r="C105" i="12" s="1"/>
  <c r="C106" i="12" s="1"/>
  <c r="C107" i="12" s="1"/>
  <c r="I107" i="12" s="1"/>
  <c r="C96" i="12"/>
  <c r="C90" i="12"/>
  <c r="C91" i="12" s="1"/>
  <c r="C92" i="12" s="1"/>
  <c r="C93" i="12" s="1"/>
  <c r="C94" i="12" s="1"/>
  <c r="C95" i="12" s="1"/>
  <c r="I95" i="12" s="1"/>
  <c r="C84" i="12"/>
  <c r="C85" i="12" s="1"/>
  <c r="C78" i="12"/>
  <c r="C79" i="12" s="1"/>
  <c r="C80" i="12" s="1"/>
  <c r="C81" i="12" s="1"/>
  <c r="C82" i="12" s="1"/>
  <c r="C72" i="12"/>
  <c r="C73" i="12" s="1"/>
  <c r="C66" i="12"/>
  <c r="C67" i="12" s="1"/>
  <c r="C68" i="12" s="1"/>
  <c r="C69" i="12" s="1"/>
  <c r="C70" i="12" s="1"/>
  <c r="C60" i="12"/>
  <c r="C61" i="12" s="1"/>
  <c r="C54" i="12"/>
  <c r="C55" i="12" s="1"/>
  <c r="C56" i="12" s="1"/>
  <c r="C48" i="12"/>
  <c r="C49" i="12" s="1"/>
  <c r="C42" i="12"/>
  <c r="C43" i="12" s="1"/>
  <c r="C44" i="12" s="1"/>
  <c r="C36" i="12"/>
  <c r="C37" i="12" s="1"/>
  <c r="C30" i="12"/>
  <c r="B119" i="12"/>
  <c r="B118" i="12"/>
  <c r="B117" i="12"/>
  <c r="B116" i="12"/>
  <c r="B115" i="12"/>
  <c r="B113" i="12"/>
  <c r="B112" i="12"/>
  <c r="B111" i="12"/>
  <c r="B110" i="12"/>
  <c r="B109" i="12"/>
  <c r="B107" i="12"/>
  <c r="B106" i="12"/>
  <c r="B105" i="12"/>
  <c r="B104" i="12"/>
  <c r="B103" i="12"/>
  <c r="B101" i="12"/>
  <c r="B100" i="12"/>
  <c r="B99" i="12"/>
  <c r="B98" i="12"/>
  <c r="B97" i="12"/>
  <c r="B95" i="12"/>
  <c r="B94" i="12"/>
  <c r="B93" i="12"/>
  <c r="B92" i="12"/>
  <c r="B91" i="12"/>
  <c r="B89" i="12"/>
  <c r="B88" i="12"/>
  <c r="B87" i="12"/>
  <c r="B86" i="12"/>
  <c r="B85" i="12"/>
  <c r="B83" i="12"/>
  <c r="B82" i="12"/>
  <c r="B81" i="12"/>
  <c r="B80" i="12"/>
  <c r="B79" i="12"/>
  <c r="B77" i="12"/>
  <c r="B76" i="12"/>
  <c r="B75" i="12"/>
  <c r="B74" i="12"/>
  <c r="B73" i="12"/>
  <c r="B71" i="12"/>
  <c r="B70" i="12"/>
  <c r="B69" i="12"/>
  <c r="B68" i="12"/>
  <c r="B67" i="12"/>
  <c r="B65" i="12"/>
  <c r="B64" i="12"/>
  <c r="B63" i="12"/>
  <c r="B62" i="12"/>
  <c r="B61" i="12"/>
  <c r="B59" i="12"/>
  <c r="B58" i="12"/>
  <c r="B57" i="12"/>
  <c r="B56" i="12"/>
  <c r="B55" i="12"/>
  <c r="B53" i="12"/>
  <c r="B52" i="12"/>
  <c r="B51" i="12"/>
  <c r="B50" i="12"/>
  <c r="B49" i="12"/>
  <c r="B47" i="12"/>
  <c r="B46" i="12"/>
  <c r="B45" i="12"/>
  <c r="B44" i="12"/>
  <c r="B43" i="12"/>
  <c r="B41" i="12"/>
  <c r="B40" i="12"/>
  <c r="B39" i="12"/>
  <c r="B38" i="12"/>
  <c r="B37" i="12"/>
  <c r="B35" i="12"/>
  <c r="B34" i="12"/>
  <c r="B33" i="12"/>
  <c r="B32" i="12"/>
  <c r="B31" i="12"/>
  <c r="Z169" i="1"/>
  <c r="Z168" i="1"/>
  <c r="Z167" i="1"/>
  <c r="Z166" i="1"/>
  <c r="Z165" i="1"/>
  <c r="Z164" i="1"/>
  <c r="Z163" i="1"/>
  <c r="Z162" i="1"/>
  <c r="Z161" i="1"/>
  <c r="Z160" i="1"/>
  <c r="Z159" i="1"/>
  <c r="Z158" i="1"/>
  <c r="Z157" i="1"/>
  <c r="Z156" i="1"/>
  <c r="Z155" i="1"/>
  <c r="Z154" i="1"/>
  <c r="Z153" i="1"/>
  <c r="Z152" i="1"/>
  <c r="Z151" i="1"/>
  <c r="Z150" i="1"/>
  <c r="Z149" i="1"/>
  <c r="Z148" i="1"/>
  <c r="Z147" i="1"/>
  <c r="Z146" i="1"/>
  <c r="Z145" i="1"/>
  <c r="Z144" i="1"/>
  <c r="Z143" i="1"/>
  <c r="Z142" i="1"/>
  <c r="Z141" i="1"/>
  <c r="Z140" i="1"/>
  <c r="Z139" i="1"/>
  <c r="Z138" i="1"/>
  <c r="Z137" i="1"/>
  <c r="Z136" i="1"/>
  <c r="Z135" i="1"/>
  <c r="Z134" i="1"/>
  <c r="Z133" i="1"/>
  <c r="Z132" i="1"/>
  <c r="Z131" i="1"/>
  <c r="Z130" i="1"/>
  <c r="Z129" i="1"/>
  <c r="Z128" i="1"/>
  <c r="Z127" i="1"/>
  <c r="Z126" i="1"/>
  <c r="Z125" i="1"/>
  <c r="Z124" i="1"/>
  <c r="Z123" i="1"/>
  <c r="Z122" i="1"/>
  <c r="Z121" i="1"/>
  <c r="Z120" i="1"/>
  <c r="K169" i="1"/>
  <c r="K168" i="1"/>
  <c r="AA168" i="1" s="1"/>
  <c r="K167" i="1"/>
  <c r="E167" i="1" s="1"/>
  <c r="U167" i="1" s="1"/>
  <c r="K166" i="1"/>
  <c r="E166" i="1" s="1"/>
  <c r="K165" i="1"/>
  <c r="E165" i="1" s="1"/>
  <c r="U165" i="1" s="1"/>
  <c r="K164" i="1"/>
  <c r="AA164" i="1" s="1"/>
  <c r="K163" i="1"/>
  <c r="W163" i="1" s="1"/>
  <c r="K162" i="1"/>
  <c r="K161" i="1"/>
  <c r="W161" i="1" s="1"/>
  <c r="K160" i="1"/>
  <c r="AA160" i="1" s="1"/>
  <c r="K159" i="1"/>
  <c r="W159" i="1" s="1"/>
  <c r="K158" i="1"/>
  <c r="W158" i="1" s="1"/>
  <c r="K157" i="1"/>
  <c r="AA157" i="1" s="1"/>
  <c r="K156" i="1"/>
  <c r="AA156" i="1" s="1"/>
  <c r="K155" i="1"/>
  <c r="K154" i="1"/>
  <c r="E154" i="1" s="1"/>
  <c r="K153" i="1"/>
  <c r="AA153" i="1" s="1"/>
  <c r="K152" i="1"/>
  <c r="AA152" i="1" s="1"/>
  <c r="K151" i="1"/>
  <c r="Y151" i="1" s="1"/>
  <c r="K150" i="1"/>
  <c r="E150" i="1" s="1"/>
  <c r="K149" i="1"/>
  <c r="AA149" i="1" s="1"/>
  <c r="K148" i="1"/>
  <c r="AA148" i="1" s="1"/>
  <c r="K147" i="1"/>
  <c r="W147" i="1" s="1"/>
  <c r="K146" i="1"/>
  <c r="E146" i="1" s="1"/>
  <c r="K145" i="1"/>
  <c r="W145" i="1" s="1"/>
  <c r="K144" i="1"/>
  <c r="AA144" i="1" s="1"/>
  <c r="K143" i="1"/>
  <c r="Y143" i="1" s="1"/>
  <c r="K142" i="1"/>
  <c r="W142" i="1" s="1"/>
  <c r="K141" i="1"/>
  <c r="E141" i="1" s="1"/>
  <c r="K140" i="1"/>
  <c r="AA140" i="1" s="1"/>
  <c r="K139" i="1"/>
  <c r="K138" i="1"/>
  <c r="E138" i="1" s="1"/>
  <c r="K137" i="1"/>
  <c r="AA137" i="1" s="1"/>
  <c r="K136" i="1"/>
  <c r="AA136" i="1" s="1"/>
  <c r="K135" i="1"/>
  <c r="E135" i="1" s="1"/>
  <c r="U135" i="1" s="1"/>
  <c r="K134" i="1"/>
  <c r="E134" i="1" s="1"/>
  <c r="K133" i="1"/>
  <c r="AA133" i="1" s="1"/>
  <c r="K132" i="1"/>
  <c r="AA132" i="1" s="1"/>
  <c r="K131" i="1"/>
  <c r="K130" i="1"/>
  <c r="K129" i="1"/>
  <c r="E129" i="1" s="1"/>
  <c r="U129" i="1" s="1"/>
  <c r="K128" i="1"/>
  <c r="AA128" i="1" s="1"/>
  <c r="K127" i="1"/>
  <c r="W127" i="1" s="1"/>
  <c r="K126" i="1"/>
  <c r="W126" i="1" s="1"/>
  <c r="K125" i="1"/>
  <c r="W125" i="1" s="1"/>
  <c r="K124" i="1"/>
  <c r="AA124" i="1" s="1"/>
  <c r="K123" i="1"/>
  <c r="K122" i="1"/>
  <c r="W122" i="1" s="1"/>
  <c r="K121" i="1"/>
  <c r="AA121" i="1" s="1"/>
  <c r="K120" i="1"/>
  <c r="E107" i="1"/>
  <c r="I107" i="1" s="1"/>
  <c r="E106" i="1"/>
  <c r="E105" i="1"/>
  <c r="E104" i="1"/>
  <c r="E103" i="1"/>
  <c r="I103" i="1" s="1"/>
  <c r="E102" i="1"/>
  <c r="E101" i="1"/>
  <c r="E100" i="1"/>
  <c r="E99" i="1"/>
  <c r="I99" i="1" s="1"/>
  <c r="E98" i="1"/>
  <c r="I95" i="1"/>
  <c r="G80" i="1"/>
  <c r="G79" i="1"/>
  <c r="G78" i="1"/>
  <c r="G77" i="1"/>
  <c r="G76" i="1"/>
  <c r="G75" i="1"/>
  <c r="G74" i="1"/>
  <c r="G73" i="1"/>
  <c r="G72" i="1"/>
  <c r="G71" i="1"/>
  <c r="G70" i="1"/>
  <c r="G69" i="1"/>
  <c r="G62" i="1"/>
  <c r="G61" i="1"/>
  <c r="G60" i="1"/>
  <c r="G59" i="1"/>
  <c r="G58" i="1"/>
  <c r="G57" i="1"/>
  <c r="G56" i="1"/>
  <c r="G55" i="1"/>
  <c r="G54" i="1"/>
  <c r="G53" i="1"/>
  <c r="G52" i="1"/>
  <c r="G51" i="1"/>
  <c r="M120" i="10"/>
  <c r="M119" i="10"/>
  <c r="M118" i="10"/>
  <c r="M117" i="10"/>
  <c r="M116" i="10"/>
  <c r="M115" i="10"/>
  <c r="M114" i="10"/>
  <c r="M113" i="10"/>
  <c r="M112" i="10"/>
  <c r="M111" i="10"/>
  <c r="M110" i="10"/>
  <c r="M109" i="10"/>
  <c r="M108" i="10"/>
  <c r="M107" i="10"/>
  <c r="M106" i="10"/>
  <c r="M105" i="10"/>
  <c r="M104" i="10"/>
  <c r="M103" i="10"/>
  <c r="M102" i="10"/>
  <c r="M101" i="10"/>
  <c r="M100" i="10"/>
  <c r="M99" i="10"/>
  <c r="M98" i="10"/>
  <c r="M97" i="10"/>
  <c r="M96" i="10"/>
  <c r="M95" i="10"/>
  <c r="M94" i="10"/>
  <c r="M93" i="10"/>
  <c r="M92" i="10"/>
  <c r="M91" i="10"/>
  <c r="M90" i="10"/>
  <c r="M89" i="10"/>
  <c r="M88" i="10"/>
  <c r="M87" i="10"/>
  <c r="M86" i="10"/>
  <c r="M85" i="10"/>
  <c r="M84" i="10"/>
  <c r="M83" i="10"/>
  <c r="M82" i="10"/>
  <c r="M81" i="10"/>
  <c r="M80" i="10"/>
  <c r="M79" i="10"/>
  <c r="M78" i="10"/>
  <c r="M77" i="10"/>
  <c r="M76" i="10"/>
  <c r="M75" i="10"/>
  <c r="M74" i="10"/>
  <c r="M73" i="10"/>
  <c r="M72" i="10"/>
  <c r="M71" i="10"/>
  <c r="M70" i="10"/>
  <c r="M69" i="10"/>
  <c r="M68" i="10"/>
  <c r="M67" i="10"/>
  <c r="M66" i="10"/>
  <c r="M65" i="10"/>
  <c r="M64" i="10"/>
  <c r="M63" i="10"/>
  <c r="M62" i="10"/>
  <c r="M61" i="10"/>
  <c r="M60" i="10"/>
  <c r="M59" i="10"/>
  <c r="M58" i="10"/>
  <c r="M57" i="10"/>
  <c r="M56" i="10"/>
  <c r="M55" i="10"/>
  <c r="M54" i="10"/>
  <c r="M53" i="10"/>
  <c r="M52" i="10"/>
  <c r="M51" i="10"/>
  <c r="M50" i="10"/>
  <c r="M49" i="10"/>
  <c r="M48" i="10"/>
  <c r="M47" i="10"/>
  <c r="M46" i="10"/>
  <c r="M42" i="10"/>
  <c r="M41" i="10"/>
  <c r="M40" i="10"/>
  <c r="M38" i="10"/>
  <c r="M37" i="10"/>
  <c r="M36" i="10"/>
  <c r="M35" i="10"/>
  <c r="M34" i="10"/>
  <c r="M32" i="10"/>
  <c r="M31" i="10"/>
  <c r="L55" i="10"/>
  <c r="L34"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2" i="10"/>
  <c r="F41" i="10"/>
  <c r="F40" i="10"/>
  <c r="F38" i="10"/>
  <c r="F37" i="10"/>
  <c r="F36" i="10"/>
  <c r="F35" i="10"/>
  <c r="F34" i="10"/>
  <c r="F32" i="10"/>
  <c r="F31" i="10"/>
  <c r="C115" i="10"/>
  <c r="C116" i="10" s="1"/>
  <c r="C117" i="10" s="1"/>
  <c r="C118" i="10" s="1"/>
  <c r="C119" i="10" s="1"/>
  <c r="C120" i="10" s="1"/>
  <c r="I120" i="10" s="1"/>
  <c r="C109" i="10"/>
  <c r="C110" i="10" s="1"/>
  <c r="C111" i="10" s="1"/>
  <c r="C112" i="10" s="1"/>
  <c r="C113" i="10" s="1"/>
  <c r="C114" i="10" s="1"/>
  <c r="I114" i="10" s="1"/>
  <c r="C103" i="10"/>
  <c r="C104" i="10" s="1"/>
  <c r="C105" i="10" s="1"/>
  <c r="C106" i="10" s="1"/>
  <c r="C107" i="10" s="1"/>
  <c r="C108" i="10" s="1"/>
  <c r="I108" i="10" s="1"/>
  <c r="C97" i="10"/>
  <c r="C98" i="10" s="1"/>
  <c r="C99" i="10" s="1"/>
  <c r="C100" i="10" s="1"/>
  <c r="C101" i="10" s="1"/>
  <c r="C102" i="10" s="1"/>
  <c r="I102" i="10" s="1"/>
  <c r="C91" i="10"/>
  <c r="C92" i="10" s="1"/>
  <c r="C93" i="10" s="1"/>
  <c r="C94" i="10" s="1"/>
  <c r="C95" i="10" s="1"/>
  <c r="C96" i="10" s="1"/>
  <c r="I96" i="10" s="1"/>
  <c r="C85" i="10"/>
  <c r="C86" i="10" s="1"/>
  <c r="C87" i="10" s="1"/>
  <c r="C88" i="10" s="1"/>
  <c r="C89" i="10" s="1"/>
  <c r="C90" i="10" s="1"/>
  <c r="I90" i="10" s="1"/>
  <c r="C79" i="10"/>
  <c r="C80" i="10" s="1"/>
  <c r="C81" i="10" s="1"/>
  <c r="C82" i="10" s="1"/>
  <c r="C83" i="10" s="1"/>
  <c r="C84" i="10" s="1"/>
  <c r="I84" i="10" s="1"/>
  <c r="C73" i="10"/>
  <c r="C74" i="10" s="1"/>
  <c r="C75" i="10" s="1"/>
  <c r="C76" i="10" s="1"/>
  <c r="C77" i="10" s="1"/>
  <c r="C78" i="10" s="1"/>
  <c r="I78" i="10" s="1"/>
  <c r="C67" i="10"/>
  <c r="C68" i="10" s="1"/>
  <c r="C69" i="10" s="1"/>
  <c r="C70" i="10" s="1"/>
  <c r="C71" i="10" s="1"/>
  <c r="C72" i="10" s="1"/>
  <c r="I72" i="10" s="1"/>
  <c r="C61" i="10"/>
  <c r="C62" i="10" s="1"/>
  <c r="C63" i="10" s="1"/>
  <c r="C64" i="10" s="1"/>
  <c r="C65" i="10" s="1"/>
  <c r="C66" i="10" s="1"/>
  <c r="I66" i="10" s="1"/>
  <c r="C55" i="10"/>
  <c r="C56" i="10" s="1"/>
  <c r="C57" i="10" s="1"/>
  <c r="C58" i="10" s="1"/>
  <c r="C59" i="10" s="1"/>
  <c r="C60" i="10" s="1"/>
  <c r="I60" i="10" s="1"/>
  <c r="C49" i="10"/>
  <c r="C50" i="10" s="1"/>
  <c r="C51" i="10" s="1"/>
  <c r="C52" i="10" s="1"/>
  <c r="C53" i="10" s="1"/>
  <c r="C54" i="10" s="1"/>
  <c r="I54" i="10" s="1"/>
  <c r="C43" i="10"/>
  <c r="C44" i="10" s="1"/>
  <c r="C45" i="10" s="1"/>
  <c r="C46" i="10" s="1"/>
  <c r="C47" i="10" s="1"/>
  <c r="C48" i="10" s="1"/>
  <c r="I48" i="10" s="1"/>
  <c r="C37" i="10"/>
  <c r="C38" i="10" s="1"/>
  <c r="C39" i="10" s="1"/>
  <c r="C40" i="10" s="1"/>
  <c r="C41" i="10" s="1"/>
  <c r="C42" i="10" s="1"/>
  <c r="I42" i="10" s="1"/>
  <c r="C31" i="10"/>
  <c r="C32" i="10" s="1"/>
  <c r="C33" i="10" s="1"/>
  <c r="C34" i="10" s="1"/>
  <c r="C35" i="10" s="1"/>
  <c r="C36" i="10" s="1"/>
  <c r="I36" i="10" s="1"/>
  <c r="B120" i="10"/>
  <c r="B119" i="10"/>
  <c r="B118" i="10"/>
  <c r="B117" i="10"/>
  <c r="B116" i="10"/>
  <c r="B114" i="10"/>
  <c r="B113" i="10"/>
  <c r="B112" i="10"/>
  <c r="B111" i="10"/>
  <c r="B110" i="10"/>
  <c r="B108" i="10"/>
  <c r="B107" i="10"/>
  <c r="B106" i="10"/>
  <c r="B105" i="10"/>
  <c r="B104" i="10"/>
  <c r="B102" i="10"/>
  <c r="B101" i="10"/>
  <c r="B100" i="10"/>
  <c r="B99" i="10"/>
  <c r="B98" i="10"/>
  <c r="B96" i="10"/>
  <c r="B95" i="10"/>
  <c r="B94" i="10"/>
  <c r="B93" i="10"/>
  <c r="B92" i="10"/>
  <c r="B90" i="10"/>
  <c r="B89" i="10"/>
  <c r="B88" i="10"/>
  <c r="B87" i="10"/>
  <c r="B86" i="10"/>
  <c r="B84" i="10"/>
  <c r="B83" i="10"/>
  <c r="B82" i="10"/>
  <c r="B81" i="10"/>
  <c r="B80" i="10"/>
  <c r="B78" i="10"/>
  <c r="B77" i="10"/>
  <c r="B76" i="10"/>
  <c r="B75" i="10"/>
  <c r="B74" i="10"/>
  <c r="B72" i="10"/>
  <c r="B71" i="10"/>
  <c r="B70" i="10"/>
  <c r="B69" i="10"/>
  <c r="B68" i="10"/>
  <c r="B66" i="10"/>
  <c r="B65" i="10"/>
  <c r="B64" i="10"/>
  <c r="B63" i="10"/>
  <c r="B62" i="10"/>
  <c r="B60" i="10"/>
  <c r="B59" i="10"/>
  <c r="B58" i="10"/>
  <c r="B57" i="10"/>
  <c r="B56" i="10"/>
  <c r="B55" i="10"/>
  <c r="B54" i="10"/>
  <c r="B53" i="10"/>
  <c r="B52" i="10"/>
  <c r="B51" i="10"/>
  <c r="B50" i="10"/>
  <c r="B48" i="10"/>
  <c r="B47" i="10"/>
  <c r="B46" i="10"/>
  <c r="B45" i="10"/>
  <c r="B44" i="10"/>
  <c r="B42" i="10"/>
  <c r="B41" i="10"/>
  <c r="B40" i="10"/>
  <c r="B39" i="10"/>
  <c r="B38" i="10"/>
  <c r="B36" i="10"/>
  <c r="B35" i="10"/>
  <c r="B34" i="10"/>
  <c r="B33" i="10"/>
  <c r="B32" i="10"/>
  <c r="B31" i="10"/>
  <c r="U24" i="12"/>
  <c r="U23" i="12"/>
  <c r="U22" i="12"/>
  <c r="U21" i="12"/>
  <c r="U20" i="12"/>
  <c r="U19" i="12"/>
  <c r="U18" i="12"/>
  <c r="U17" i="12"/>
  <c r="U16" i="12"/>
  <c r="U15" i="12"/>
  <c r="U14" i="12"/>
  <c r="U13" i="12"/>
  <c r="U12" i="12"/>
  <c r="U11" i="12"/>
  <c r="U10" i="12"/>
  <c r="Q24" i="12"/>
  <c r="Y24" i="12" s="1"/>
  <c r="Q23" i="12"/>
  <c r="Y23" i="12" s="1"/>
  <c r="Q22" i="12"/>
  <c r="Y22" i="12" s="1"/>
  <c r="Q21" i="12"/>
  <c r="Y21" i="12" s="1"/>
  <c r="Q20" i="12"/>
  <c r="Y20" i="12" s="1"/>
  <c r="Q19" i="12"/>
  <c r="Y19" i="12" s="1"/>
  <c r="Q18" i="12"/>
  <c r="Y18" i="12" s="1"/>
  <c r="Q17" i="12"/>
  <c r="Y17" i="12" s="1"/>
  <c r="Q16" i="12"/>
  <c r="Y16" i="12" s="1"/>
  <c r="Q15" i="12"/>
  <c r="Y15" i="12" s="1"/>
  <c r="Q14" i="12"/>
  <c r="Y14" i="12" s="1"/>
  <c r="Q13" i="12"/>
  <c r="Y13" i="12" s="1"/>
  <c r="Q12" i="12"/>
  <c r="Y12" i="12" s="1"/>
  <c r="Y11" i="12"/>
  <c r="Y10" i="12"/>
  <c r="I24" i="12"/>
  <c r="I23" i="12"/>
  <c r="I22" i="12"/>
  <c r="I21" i="12"/>
  <c r="I20" i="12"/>
  <c r="I19" i="12"/>
  <c r="I18" i="12"/>
  <c r="I17" i="12"/>
  <c r="I16" i="12"/>
  <c r="I15" i="12"/>
  <c r="I14" i="12"/>
  <c r="I13" i="12"/>
  <c r="I12" i="12"/>
  <c r="I11" i="12"/>
  <c r="I10" i="12"/>
  <c r="H24" i="12"/>
  <c r="H23" i="12"/>
  <c r="H22" i="12"/>
  <c r="H21" i="12"/>
  <c r="H20" i="12"/>
  <c r="H19" i="12"/>
  <c r="H18" i="12"/>
  <c r="H17" i="12"/>
  <c r="H16" i="12"/>
  <c r="H15" i="12"/>
  <c r="H14" i="12"/>
  <c r="H13" i="12"/>
  <c r="H12" i="12"/>
  <c r="H11" i="12"/>
  <c r="B24" i="12"/>
  <c r="X24" i="12" s="1" a="1"/>
  <c r="X24" i="12" s="1"/>
  <c r="B23" i="12"/>
  <c r="V23" i="12" s="1"/>
  <c r="K111" i="12" s="1"/>
  <c r="B22" i="12"/>
  <c r="V22" i="12" s="1"/>
  <c r="K102" i="12" s="1"/>
  <c r="B21" i="12"/>
  <c r="T21" i="12" s="1"/>
  <c r="B20" i="12"/>
  <c r="X20" i="12" s="1" a="1"/>
  <c r="X20" i="12" s="1"/>
  <c r="B19" i="12"/>
  <c r="V19" i="12" s="1"/>
  <c r="K87" i="12" s="1"/>
  <c r="B18" i="12"/>
  <c r="V18" i="12" s="1"/>
  <c r="K81" i="12" s="1"/>
  <c r="B17" i="12"/>
  <c r="T17" i="12" s="1"/>
  <c r="B16" i="12"/>
  <c r="X16" i="12" s="1" a="1"/>
  <c r="X16" i="12" s="1"/>
  <c r="B15" i="12"/>
  <c r="V15" i="12" s="1"/>
  <c r="K63" i="12" s="1"/>
  <c r="B14" i="12"/>
  <c r="V14" i="12" s="1"/>
  <c r="K59" i="12" s="1"/>
  <c r="B13" i="12"/>
  <c r="T13" i="12" s="1"/>
  <c r="B12" i="12"/>
  <c r="X12" i="12" s="1" a="1"/>
  <c r="X12" i="12" s="1"/>
  <c r="V11" i="12"/>
  <c r="K41" i="12" s="1"/>
  <c r="V10" i="12"/>
  <c r="K33" i="12" s="1"/>
  <c r="L35" i="10" l="1"/>
  <c r="S45" i="6"/>
  <c r="V81" i="6"/>
  <c r="C85" i="20"/>
  <c r="D85" i="20" s="1"/>
  <c r="S73" i="6"/>
  <c r="V25" i="6"/>
  <c r="C130" i="20"/>
  <c r="D130" i="20" s="1"/>
  <c r="V49" i="6"/>
  <c r="D133" i="20"/>
  <c r="S57" i="6"/>
  <c r="V29" i="6"/>
  <c r="C61" i="20"/>
  <c r="C62" i="20" s="1"/>
  <c r="C63" i="20" s="1"/>
  <c r="C150" i="20"/>
  <c r="D150" i="20" s="1"/>
  <c r="D97" i="20"/>
  <c r="D155" i="20"/>
  <c r="E168" i="1"/>
  <c r="U168" i="1" s="1"/>
  <c r="S61" i="6"/>
  <c r="V13" i="6"/>
  <c r="V41" i="6"/>
  <c r="V65" i="6"/>
  <c r="D45" i="20"/>
  <c r="D107" i="20"/>
  <c r="E164" i="1"/>
  <c r="U164" i="1" s="1"/>
  <c r="V17" i="6"/>
  <c r="V77" i="6"/>
  <c r="L41" i="1"/>
  <c r="D121" i="20"/>
  <c r="S71" i="6"/>
  <c r="V15" i="6"/>
  <c r="S39" i="6"/>
  <c r="S63" i="6"/>
  <c r="V9" i="6"/>
  <c r="V23" i="6"/>
  <c r="V33" i="6"/>
  <c r="V47" i="6"/>
  <c r="V87" i="6"/>
  <c r="T43" i="1"/>
  <c r="D39" i="20"/>
  <c r="D101" i="20"/>
  <c r="D115" i="20"/>
  <c r="D151" i="20"/>
  <c r="D167" i="20"/>
  <c r="D177" i="20"/>
  <c r="V55" i="6"/>
  <c r="D15" i="20"/>
  <c r="D173" i="20"/>
  <c r="S79" i="6"/>
  <c r="D13" i="20"/>
  <c r="D117" i="20"/>
  <c r="D131" i="20"/>
  <c r="D153" i="20"/>
  <c r="D169" i="20"/>
  <c r="D181" i="20"/>
  <c r="V31" i="6"/>
  <c r="D109" i="20"/>
  <c r="D123" i="20"/>
  <c r="D157" i="20"/>
  <c r="D175" i="20"/>
  <c r="I68" i="12"/>
  <c r="S12" i="6"/>
  <c r="S16" i="6"/>
  <c r="S20" i="6"/>
  <c r="S24" i="6"/>
  <c r="S28" i="6"/>
  <c r="S32" i="6"/>
  <c r="S36" i="6"/>
  <c r="S52" i="6"/>
  <c r="S68" i="6"/>
  <c r="S84" i="6"/>
  <c r="C11" i="20"/>
  <c r="D11" i="20" s="1"/>
  <c r="D10" i="20"/>
  <c r="C27" i="20"/>
  <c r="D26" i="20"/>
  <c r="I94" i="12"/>
  <c r="L31" i="10"/>
  <c r="L59" i="10"/>
  <c r="E144" i="1"/>
  <c r="U144" i="1" s="1"/>
  <c r="I78" i="12"/>
  <c r="S21" i="6"/>
  <c r="S37" i="6"/>
  <c r="S43" i="6"/>
  <c r="S48" i="6"/>
  <c r="S53" i="6"/>
  <c r="S59" i="6"/>
  <c r="S64" i="6"/>
  <c r="S69" i="6"/>
  <c r="S75" i="6"/>
  <c r="S80" i="6"/>
  <c r="S85" i="6"/>
  <c r="V11" i="6"/>
  <c r="V27" i="6"/>
  <c r="C33" i="20"/>
  <c r="D33" i="20" s="1"/>
  <c r="D32" i="20"/>
  <c r="C49" i="20"/>
  <c r="D48" i="20"/>
  <c r="D67" i="20"/>
  <c r="C136" i="20"/>
  <c r="D135" i="20"/>
  <c r="C160" i="20"/>
  <c r="D159" i="20"/>
  <c r="I42" i="12"/>
  <c r="I90" i="12"/>
  <c r="V38" i="6"/>
  <c r="S38" i="6"/>
  <c r="V42" i="6"/>
  <c r="S42" i="6"/>
  <c r="V46" i="6"/>
  <c r="S46" i="6"/>
  <c r="V50" i="6"/>
  <c r="S50" i="6"/>
  <c r="V54" i="6"/>
  <c r="S54" i="6"/>
  <c r="V58" i="6"/>
  <c r="S58" i="6"/>
  <c r="V62" i="6"/>
  <c r="S62" i="6"/>
  <c r="V66" i="6"/>
  <c r="S66" i="6"/>
  <c r="V70" i="6"/>
  <c r="S70" i="6"/>
  <c r="V74" i="6"/>
  <c r="S74" i="6"/>
  <c r="V78" i="6"/>
  <c r="S78" i="6"/>
  <c r="V82" i="6"/>
  <c r="S82" i="6"/>
  <c r="V86" i="6"/>
  <c r="S86" i="6"/>
  <c r="S10" i="6"/>
  <c r="S14" i="6"/>
  <c r="S18" i="6"/>
  <c r="S22" i="6"/>
  <c r="S26" i="6"/>
  <c r="S30" i="6"/>
  <c r="S34" i="6"/>
  <c r="S44" i="6"/>
  <c r="S60" i="6"/>
  <c r="S76" i="6"/>
  <c r="C71" i="20"/>
  <c r="D70" i="20"/>
  <c r="D80" i="20"/>
  <c r="C81" i="20"/>
  <c r="D81" i="20" s="1"/>
  <c r="D125" i="20"/>
  <c r="I66" i="12"/>
  <c r="S19" i="6"/>
  <c r="S35" i="6"/>
  <c r="S40" i="6"/>
  <c r="S51" i="6"/>
  <c r="S56" i="6"/>
  <c r="S67" i="6"/>
  <c r="S72" i="6"/>
  <c r="S83" i="6"/>
  <c r="S88" i="6"/>
  <c r="T39" i="1"/>
  <c r="D17" i="20"/>
  <c r="C18" i="20"/>
  <c r="D73" i="20"/>
  <c r="C74" i="20"/>
  <c r="C91" i="20"/>
  <c r="D91" i="20" s="1"/>
  <c r="D90" i="20"/>
  <c r="C112" i="20"/>
  <c r="D111" i="20"/>
  <c r="L38" i="1"/>
  <c r="L42" i="1"/>
  <c r="T40" i="1"/>
  <c r="D4" i="20"/>
  <c r="D8" i="20"/>
  <c r="D12" i="20"/>
  <c r="D36" i="20"/>
  <c r="D40" i="20"/>
  <c r="D44" i="20"/>
  <c r="D88" i="20"/>
  <c r="D98" i="20"/>
  <c r="D102" i="20"/>
  <c r="D106" i="20"/>
  <c r="D154" i="20"/>
  <c r="D166" i="20"/>
  <c r="D25" i="20"/>
  <c r="D37" i="20"/>
  <c r="D41" i="20"/>
  <c r="D69" i="20"/>
  <c r="D103" i="20"/>
  <c r="D119" i="20"/>
  <c r="D127" i="20"/>
  <c r="D171" i="20"/>
  <c r="D179" i="20"/>
  <c r="D6" i="20"/>
  <c r="D34" i="20"/>
  <c r="D38" i="20"/>
  <c r="D42" i="20"/>
  <c r="D46" i="20"/>
  <c r="D78" i="20"/>
  <c r="D82" i="20"/>
  <c r="D96" i="20"/>
  <c r="D100" i="20"/>
  <c r="D104" i="20"/>
  <c r="D108" i="20"/>
  <c r="D116" i="20"/>
  <c r="D120" i="20"/>
  <c r="D152" i="20"/>
  <c r="D156" i="20"/>
  <c r="D168" i="20"/>
  <c r="D172" i="20"/>
  <c r="D180" i="20"/>
  <c r="E152" i="1"/>
  <c r="U152" i="1" s="1"/>
  <c r="B33" i="5"/>
  <c r="X33" i="5" s="1"/>
  <c r="B37" i="5"/>
  <c r="X37" i="5" s="1"/>
  <c r="E148" i="1"/>
  <c r="U148" i="1" s="1"/>
  <c r="L33" i="10"/>
  <c r="L58" i="10"/>
  <c r="E149" i="1"/>
  <c r="U149" i="1" s="1"/>
  <c r="E156" i="1"/>
  <c r="U156" i="1" s="1"/>
  <c r="E132" i="1"/>
  <c r="U132" i="1" s="1"/>
  <c r="G14" i="12" a="1"/>
  <c r="G14" i="12" s="1"/>
  <c r="S14" i="12" s="1"/>
  <c r="W167" i="1"/>
  <c r="G18" i="10" a="1"/>
  <c r="G18" i="10" s="1"/>
  <c r="S18" i="10" s="1"/>
  <c r="B244" i="9" s="1"/>
  <c r="U12" i="10"/>
  <c r="U20" i="10"/>
  <c r="V16" i="10"/>
  <c r="X11" i="10" a="1"/>
  <c r="X11" i="10" s="1"/>
  <c r="E151" i="1"/>
  <c r="U151" i="1" s="1"/>
  <c r="Y157" i="1"/>
  <c r="AA161" i="1"/>
  <c r="G12" i="10" a="1"/>
  <c r="G12" i="10" s="1"/>
  <c r="S12" i="10" s="1"/>
  <c r="B187" i="9" s="1"/>
  <c r="N187" i="9" s="1"/>
  <c r="U24" i="10"/>
  <c r="V18" i="10"/>
  <c r="L78" i="10" s="1"/>
  <c r="X18" i="10" a="1"/>
  <c r="X18" i="10" s="1"/>
  <c r="E127" i="1"/>
  <c r="U127" i="1" s="1"/>
  <c r="E159" i="1"/>
  <c r="U159" i="1" s="1"/>
  <c r="E136" i="1"/>
  <c r="U136" i="1" s="1"/>
  <c r="W135" i="1"/>
  <c r="G20" i="10" a="1"/>
  <c r="G20" i="10" s="1"/>
  <c r="S20" i="10" s="1"/>
  <c r="B267" i="9" s="1"/>
  <c r="M267" i="9" s="1"/>
  <c r="U15" i="10"/>
  <c r="V20" i="10"/>
  <c r="Q25" i="5" a="1"/>
  <c r="Q25" i="5" s="1"/>
  <c r="Y25" i="5" s="1"/>
  <c r="B469" i="9" s="1"/>
  <c r="Z469" i="9" s="1"/>
  <c r="G16" i="10" a="1"/>
  <c r="G16" i="10" s="1"/>
  <c r="S16" i="10" s="1"/>
  <c r="B224" i="9" s="1"/>
  <c r="G24" i="10" a="1"/>
  <c r="G24" i="10" s="1"/>
  <c r="S24" i="10" s="1"/>
  <c r="U16" i="10"/>
  <c r="V12" i="10"/>
  <c r="V24" i="10"/>
  <c r="K35" i="12"/>
  <c r="G22" i="12" a="1"/>
  <c r="G22" i="12" s="1"/>
  <c r="S22" i="12" s="1"/>
  <c r="K55" i="12"/>
  <c r="X18" i="12" a="1"/>
  <c r="X18" i="12" s="1"/>
  <c r="K31" i="12"/>
  <c r="G93" i="1"/>
  <c r="I93" i="1"/>
  <c r="G101" i="1"/>
  <c r="I101" i="1"/>
  <c r="K83" i="12"/>
  <c r="K79" i="12"/>
  <c r="K107" i="12"/>
  <c r="K103" i="12"/>
  <c r="G11" i="12" a="1"/>
  <c r="G11" i="12" s="1"/>
  <c r="S11" i="12" s="1"/>
  <c r="B27" i="9" s="1"/>
  <c r="G19" i="12" a="1"/>
  <c r="G19" i="12" s="1"/>
  <c r="S19" i="12" s="1"/>
  <c r="B106" i="9" s="1"/>
  <c r="T11" i="12"/>
  <c r="X14" i="12" a="1"/>
  <c r="X14" i="12" s="1"/>
  <c r="B73" i="10"/>
  <c r="L74" i="10"/>
  <c r="G96" i="1"/>
  <c r="I96" i="1"/>
  <c r="G100" i="1"/>
  <c r="I100" i="1"/>
  <c r="G104" i="1"/>
  <c r="I104" i="1"/>
  <c r="Y141" i="1"/>
  <c r="K30" i="12"/>
  <c r="K34" i="12"/>
  <c r="K38" i="12"/>
  <c r="K54" i="12"/>
  <c r="K58" i="12"/>
  <c r="K64" i="12"/>
  <c r="K80" i="12"/>
  <c r="K85" i="12"/>
  <c r="K106" i="12"/>
  <c r="K112" i="12"/>
  <c r="X19" i="10" a="1"/>
  <c r="X19" i="10" s="1"/>
  <c r="V19" i="10"/>
  <c r="X23" i="10" a="1"/>
  <c r="X23" i="10" s="1"/>
  <c r="V23" i="10"/>
  <c r="G23" i="10" a="1"/>
  <c r="G23" i="10" s="1"/>
  <c r="S23" i="10" s="1"/>
  <c r="U19" i="10"/>
  <c r="AG13" i="5" a="1"/>
  <c r="AG13" i="5" s="1"/>
  <c r="Q13" i="5" a="1"/>
  <c r="Q13" i="5" s="1"/>
  <c r="Y13" i="5" s="1"/>
  <c r="B352" i="9" s="1"/>
  <c r="AA352" i="9" s="1"/>
  <c r="AG17" i="5" a="1"/>
  <c r="AG17" i="5" s="1"/>
  <c r="B17" i="5"/>
  <c r="X17" i="5" s="1"/>
  <c r="AG21" i="5" a="1"/>
  <c r="AG21" i="5" s="1"/>
  <c r="Q21" i="5" a="1"/>
  <c r="Q21" i="5" s="1"/>
  <c r="Y21" i="5" s="1"/>
  <c r="B436" i="9" s="1"/>
  <c r="AA436" i="9" s="1"/>
  <c r="B21" i="5"/>
  <c r="X21" i="5" s="1"/>
  <c r="AG29" i="5" a="1"/>
  <c r="AG29" i="5" s="1"/>
  <c r="Q29" i="5" a="1"/>
  <c r="Q29" i="5" s="1"/>
  <c r="Y29" i="5" s="1"/>
  <c r="B509" i="9" s="1"/>
  <c r="B29" i="5"/>
  <c r="X29" i="5" s="1"/>
  <c r="Q17" i="5" a="1"/>
  <c r="Q17" i="5" s="1"/>
  <c r="Y17" i="5" s="1"/>
  <c r="T15" i="12"/>
  <c r="B36" i="12"/>
  <c r="B60" i="12"/>
  <c r="K60" i="12"/>
  <c r="G15" i="12" a="1"/>
  <c r="G15" i="12" s="1"/>
  <c r="S15" i="12" s="1"/>
  <c r="B63" i="9" s="1"/>
  <c r="M63" i="9" s="1"/>
  <c r="G23" i="12" a="1"/>
  <c r="G23" i="12" s="1"/>
  <c r="S23" i="12" s="1"/>
  <c r="B143" i="9" s="1"/>
  <c r="T19" i="12"/>
  <c r="X22" i="12" a="1"/>
  <c r="X22" i="12" s="1"/>
  <c r="L32" i="10"/>
  <c r="L56" i="10"/>
  <c r="L60" i="10"/>
  <c r="G94" i="1"/>
  <c r="I94" i="1"/>
  <c r="G98" i="1"/>
  <c r="I98" i="1"/>
  <c r="G102" i="1"/>
  <c r="I102" i="1"/>
  <c r="G106" i="1"/>
  <c r="I106" i="1"/>
  <c r="E133" i="1"/>
  <c r="U133" i="1" s="1"/>
  <c r="E124" i="1"/>
  <c r="U124" i="1" s="1"/>
  <c r="W137" i="1"/>
  <c r="Y127" i="1"/>
  <c r="Y159" i="1"/>
  <c r="AA135" i="1"/>
  <c r="AA167" i="1"/>
  <c r="K32" i="12"/>
  <c r="K36" i="12"/>
  <c r="K40" i="12"/>
  <c r="K56" i="12"/>
  <c r="K61" i="12"/>
  <c r="K82" i="12"/>
  <c r="K88" i="12"/>
  <c r="K104" i="12"/>
  <c r="K109" i="12"/>
  <c r="G13" i="10" a="1"/>
  <c r="G13" i="10" s="1"/>
  <c r="S13" i="10" s="1"/>
  <c r="B196" i="9" s="1"/>
  <c r="N196" i="9" s="1"/>
  <c r="V13" i="10"/>
  <c r="G17" i="10" a="1"/>
  <c r="G17" i="10" s="1"/>
  <c r="S17" i="10" s="1"/>
  <c r="B236" i="9" s="1"/>
  <c r="L236" i="9" s="1"/>
  <c r="X17" i="10" a="1"/>
  <c r="X17" i="10" s="1"/>
  <c r="V17" i="10"/>
  <c r="G21" i="10" a="1"/>
  <c r="G21" i="10" s="1"/>
  <c r="S21" i="10" s="1"/>
  <c r="B275" i="9" s="1"/>
  <c r="L275" i="9" s="1"/>
  <c r="X21" i="10" a="1"/>
  <c r="X21" i="10" s="1"/>
  <c r="V21" i="10"/>
  <c r="G25" i="10" a="1"/>
  <c r="G25" i="10" s="1"/>
  <c r="S25" i="10" s="1"/>
  <c r="B314" i="9" s="1"/>
  <c r="X25" i="10" a="1"/>
  <c r="X25" i="10" s="1"/>
  <c r="V25" i="10"/>
  <c r="G15" i="10" a="1"/>
  <c r="G15" i="10" s="1"/>
  <c r="S15" i="10" s="1"/>
  <c r="B216" i="9" s="1"/>
  <c r="L216" i="9" s="1"/>
  <c r="U11" i="10"/>
  <c r="U21" i="10"/>
  <c r="X13" i="10" a="1"/>
  <c r="X13" i="10" s="1"/>
  <c r="Q33" i="5" a="1"/>
  <c r="Q33" i="5" s="1"/>
  <c r="Y33" i="5" s="1"/>
  <c r="B549" i="9" s="1"/>
  <c r="AA549" i="9" s="1"/>
  <c r="G97" i="1"/>
  <c r="I97" i="1"/>
  <c r="G105" i="1"/>
  <c r="I105" i="1"/>
  <c r="B84" i="12"/>
  <c r="B108" i="12"/>
  <c r="K39" i="12"/>
  <c r="K65" i="12"/>
  <c r="K86" i="12"/>
  <c r="K108" i="12"/>
  <c r="K113" i="12"/>
  <c r="G10" i="12" a="1"/>
  <c r="G10" i="12" s="1"/>
  <c r="S10" i="12" s="1"/>
  <c r="B14" i="9" s="1"/>
  <c r="N14" i="9" s="1"/>
  <c r="G18" i="12" a="1"/>
  <c r="G18" i="12" s="1"/>
  <c r="S18" i="12" s="1"/>
  <c r="B91" i="9" s="1"/>
  <c r="M91" i="9" s="1"/>
  <c r="T23" i="12"/>
  <c r="X10" i="12" a="1"/>
  <c r="X10" i="12" s="1"/>
  <c r="E161" i="1"/>
  <c r="U161" i="1" s="1"/>
  <c r="E158" i="1"/>
  <c r="U158" i="1" s="1"/>
  <c r="Y133" i="1"/>
  <c r="B30" i="12"/>
  <c r="B54" i="12"/>
  <c r="B78" i="12"/>
  <c r="B102" i="12"/>
  <c r="K37" i="12"/>
  <c r="K57" i="12"/>
  <c r="K62" i="12"/>
  <c r="K78" i="12"/>
  <c r="K84" i="12"/>
  <c r="K89" i="12"/>
  <c r="K105" i="12"/>
  <c r="K110" i="12"/>
  <c r="U14" i="10"/>
  <c r="X14" i="10" a="1"/>
  <c r="X14" i="10" s="1"/>
  <c r="G11" i="10" a="1"/>
  <c r="G11" i="10" s="1"/>
  <c r="S11" i="10" s="1"/>
  <c r="B172" i="9" s="1"/>
  <c r="G22" i="10" a="1"/>
  <c r="G22" i="10" s="1"/>
  <c r="S22" i="10" s="1"/>
  <c r="B283" i="9" s="1"/>
  <c r="M283" i="9" s="1"/>
  <c r="U17" i="10"/>
  <c r="U23" i="10"/>
  <c r="V14" i="10"/>
  <c r="V22" i="10"/>
  <c r="X15" i="10" a="1"/>
  <c r="X15" i="10" s="1"/>
  <c r="X22" i="10" a="1"/>
  <c r="X22" i="10" s="1"/>
  <c r="B25" i="5"/>
  <c r="X25" i="5" s="1"/>
  <c r="Q14" i="5" a="1"/>
  <c r="Q14" i="5" s="1"/>
  <c r="Y14" i="5" s="1"/>
  <c r="B359" i="9" s="1"/>
  <c r="X359" i="9" s="1"/>
  <c r="Q22" i="5" a="1"/>
  <c r="Q22" i="5" s="1"/>
  <c r="Y22" i="5" s="1"/>
  <c r="B440" i="9" s="1"/>
  <c r="X440" i="9" s="1"/>
  <c r="Q30" i="5" a="1"/>
  <c r="Q30" i="5" s="1"/>
  <c r="Y30" i="5" s="1"/>
  <c r="B521" i="9" s="1"/>
  <c r="AA521" i="9" s="1"/>
  <c r="Q38" i="5" a="1"/>
  <c r="Q38" i="5" s="1"/>
  <c r="Y38" i="5" s="1"/>
  <c r="B597" i="9" s="1"/>
  <c r="Q18" i="5" a="1"/>
  <c r="Q18" i="5" s="1"/>
  <c r="Y18" i="5" s="1"/>
  <c r="B401" i="9" s="1"/>
  <c r="AA401" i="9" s="1"/>
  <c r="Q26" i="5" a="1"/>
  <c r="Q26" i="5" s="1"/>
  <c r="Y26" i="5" s="1"/>
  <c r="B477" i="9" s="1"/>
  <c r="X477" i="9" s="1"/>
  <c r="Q34" i="5" a="1"/>
  <c r="Q34" i="5" s="1"/>
  <c r="Y34" i="5" s="1"/>
  <c r="B564" i="9" s="1"/>
  <c r="Q37" i="5" a="1"/>
  <c r="Q37" i="5" s="1"/>
  <c r="Y37" i="5" s="1"/>
  <c r="B592" i="9" s="1"/>
  <c r="X592" i="9" s="1"/>
  <c r="B204" i="9"/>
  <c r="L204" i="9" s="1"/>
  <c r="B200" i="9"/>
  <c r="M200" i="9" s="1"/>
  <c r="B207" i="9"/>
  <c r="L207" i="9" s="1"/>
  <c r="B203" i="9"/>
  <c r="B199" i="9"/>
  <c r="L199" i="9" s="1"/>
  <c r="B206" i="9"/>
  <c r="M206" i="9" s="1"/>
  <c r="B202" i="9"/>
  <c r="L202" i="9" s="1"/>
  <c r="B198" i="9"/>
  <c r="B205" i="9"/>
  <c r="L205" i="9" s="1"/>
  <c r="B201" i="9"/>
  <c r="M201" i="9" s="1"/>
  <c r="B284" i="9"/>
  <c r="M284" i="9" s="1"/>
  <c r="B280" i="9"/>
  <c r="M280" i="9" s="1"/>
  <c r="B287" i="9"/>
  <c r="L287" i="9" s="1"/>
  <c r="B279" i="9"/>
  <c r="N279" i="9" s="1"/>
  <c r="B286" i="9"/>
  <c r="L286" i="9" s="1"/>
  <c r="B282" i="9"/>
  <c r="L282" i="9" s="1"/>
  <c r="B285" i="9"/>
  <c r="L285" i="9" s="1"/>
  <c r="B281" i="9"/>
  <c r="L281" i="9" s="1"/>
  <c r="B215" i="9"/>
  <c r="B256" i="9"/>
  <c r="N256" i="9" s="1"/>
  <c r="B252" i="9"/>
  <c r="L252" i="9" s="1"/>
  <c r="B248" i="9"/>
  <c r="N248" i="9" s="1"/>
  <c r="B255" i="9"/>
  <c r="M255" i="9" s="1"/>
  <c r="B251" i="9"/>
  <c r="L251" i="9" s="1"/>
  <c r="B254" i="9"/>
  <c r="B250" i="9"/>
  <c r="N250" i="9" s="1"/>
  <c r="B257" i="9"/>
  <c r="N257" i="9" s="1"/>
  <c r="B253" i="9"/>
  <c r="N253" i="9" s="1"/>
  <c r="B249" i="9"/>
  <c r="M249" i="9" s="1"/>
  <c r="B296" i="9"/>
  <c r="N296" i="9" s="1"/>
  <c r="B292" i="9"/>
  <c r="N292" i="9" s="1"/>
  <c r="B288" i="9"/>
  <c r="M288" i="9" s="1"/>
  <c r="B295" i="9"/>
  <c r="B291" i="9"/>
  <c r="L291" i="9" s="1"/>
  <c r="B294" i="9"/>
  <c r="L294" i="9" s="1"/>
  <c r="B290" i="9"/>
  <c r="M290" i="9" s="1"/>
  <c r="B297" i="9"/>
  <c r="L297" i="9" s="1"/>
  <c r="B293" i="9"/>
  <c r="N293" i="9" s="1"/>
  <c r="B289" i="9"/>
  <c r="M289" i="9" s="1"/>
  <c r="B186" i="9"/>
  <c r="B304" i="9"/>
  <c r="L304" i="9" s="1"/>
  <c r="B300" i="9"/>
  <c r="L300" i="9" s="1"/>
  <c r="B307" i="9"/>
  <c r="N307" i="9" s="1"/>
  <c r="B303" i="9"/>
  <c r="N303" i="9" s="1"/>
  <c r="B299" i="9"/>
  <c r="M299" i="9" s="1"/>
  <c r="B306" i="9"/>
  <c r="L306" i="9" s="1"/>
  <c r="B302" i="9"/>
  <c r="M302" i="9" s="1"/>
  <c r="B298" i="9"/>
  <c r="M298" i="9" s="1"/>
  <c r="B305" i="9"/>
  <c r="N305" i="9" s="1"/>
  <c r="B301" i="9"/>
  <c r="M301" i="9" s="1"/>
  <c r="B266" i="9"/>
  <c r="B195" i="9"/>
  <c r="B190" i="9"/>
  <c r="B232" i="9"/>
  <c r="N232" i="9" s="1"/>
  <c r="B234" i="9"/>
  <c r="L234" i="9" s="1"/>
  <c r="B230" i="9"/>
  <c r="B308" i="9"/>
  <c r="M308" i="9" s="1"/>
  <c r="B310" i="9"/>
  <c r="L310" i="9" s="1"/>
  <c r="B59" i="9"/>
  <c r="L59" i="9" s="1"/>
  <c r="B65" i="9"/>
  <c r="N65" i="9" s="1"/>
  <c r="B61" i="9"/>
  <c r="N61" i="9" s="1"/>
  <c r="B90" i="9"/>
  <c r="N90" i="9" s="1"/>
  <c r="B16" i="9"/>
  <c r="B351" i="9"/>
  <c r="Z351" i="9" s="1"/>
  <c r="B428" i="9"/>
  <c r="Z428" i="9" s="1"/>
  <c r="B430" i="9"/>
  <c r="B19" i="9"/>
  <c r="N19" i="9" s="1"/>
  <c r="B21" i="9"/>
  <c r="B55" i="9"/>
  <c r="L55" i="9" s="1"/>
  <c r="B51" i="9"/>
  <c r="L51" i="9" s="1"/>
  <c r="B58" i="9"/>
  <c r="N58" i="9" s="1"/>
  <c r="B54" i="9"/>
  <c r="M54" i="9" s="1"/>
  <c r="B50" i="9"/>
  <c r="N50" i="9" s="1"/>
  <c r="B57" i="9"/>
  <c r="N57" i="9" s="1"/>
  <c r="B53" i="9"/>
  <c r="N53" i="9" s="1"/>
  <c r="B49" i="9"/>
  <c r="M49" i="9" s="1"/>
  <c r="B56" i="9"/>
  <c r="N56" i="9" s="1"/>
  <c r="B52" i="9"/>
  <c r="L52" i="9" s="1"/>
  <c r="B135" i="9"/>
  <c r="L135" i="9" s="1"/>
  <c r="B131" i="9"/>
  <c r="M131" i="9" s="1"/>
  <c r="B138" i="9"/>
  <c r="L138" i="9" s="1"/>
  <c r="B134" i="9"/>
  <c r="N134" i="9" s="1"/>
  <c r="B130" i="9"/>
  <c r="N130" i="9" s="1"/>
  <c r="B137" i="9"/>
  <c r="L137" i="9" s="1"/>
  <c r="B133" i="9"/>
  <c r="M133" i="9" s="1"/>
  <c r="B129" i="9"/>
  <c r="N129" i="9" s="1"/>
  <c r="B136" i="9"/>
  <c r="M136" i="9" s="1"/>
  <c r="B132" i="9"/>
  <c r="N132" i="9" s="1"/>
  <c r="B363" i="9"/>
  <c r="X363" i="9" s="1"/>
  <c r="B358" i="9"/>
  <c r="AA358" i="9" s="1"/>
  <c r="B445" i="9"/>
  <c r="AA445" i="9" s="1"/>
  <c r="B444" i="9"/>
  <c r="AA444" i="9" s="1"/>
  <c r="B446" i="9"/>
  <c r="Z446" i="9" s="1"/>
  <c r="B438" i="9"/>
  <c r="X438" i="9" s="1"/>
  <c r="B397" i="9"/>
  <c r="X397" i="9" s="1"/>
  <c r="B396" i="9"/>
  <c r="AA396" i="9" s="1"/>
  <c r="B392" i="9"/>
  <c r="Z392" i="9" s="1"/>
  <c r="B388" i="9"/>
  <c r="B395" i="9"/>
  <c r="AA395" i="9" s="1"/>
  <c r="B391" i="9"/>
  <c r="B387" i="9"/>
  <c r="AA387" i="9" s="1"/>
  <c r="B394" i="9"/>
  <c r="X394" i="9" s="1"/>
  <c r="B390" i="9"/>
  <c r="X390" i="9" s="1"/>
  <c r="B474" i="9"/>
  <c r="B553" i="9"/>
  <c r="AA553" i="9" s="1"/>
  <c r="B548" i="9"/>
  <c r="B554" i="9"/>
  <c r="B404" i="9"/>
  <c r="Z404" i="9" s="1"/>
  <c r="B400" i="9"/>
  <c r="X400" i="9" s="1"/>
  <c r="B399" i="9"/>
  <c r="AA399" i="9" s="1"/>
  <c r="B406" i="9"/>
  <c r="B402" i="9"/>
  <c r="X402" i="9" s="1"/>
  <c r="B485" i="9"/>
  <c r="AA485" i="9" s="1"/>
  <c r="B481" i="9"/>
  <c r="Z481" i="9" s="1"/>
  <c r="B483" i="9"/>
  <c r="B486" i="9"/>
  <c r="Z486" i="9" s="1"/>
  <c r="B559" i="9"/>
  <c r="Z559" i="9" s="1"/>
  <c r="B357" i="9"/>
  <c r="B389" i="9"/>
  <c r="Z389" i="9" s="1"/>
  <c r="B405" i="9"/>
  <c r="Z405" i="9" s="1"/>
  <c r="B437" i="9"/>
  <c r="X437" i="9" s="1"/>
  <c r="B361" i="9"/>
  <c r="AA361" i="9" s="1"/>
  <c r="B393" i="9"/>
  <c r="X393" i="9" s="1"/>
  <c r="W130" i="1"/>
  <c r="E130" i="1"/>
  <c r="U130" i="1" s="1"/>
  <c r="W162" i="1"/>
  <c r="E162" i="1"/>
  <c r="W146" i="1"/>
  <c r="C97" i="12"/>
  <c r="C98" i="12" s="1"/>
  <c r="I96" i="12"/>
  <c r="E122" i="1"/>
  <c r="C31" i="12"/>
  <c r="C32" i="12" s="1"/>
  <c r="I30" i="12"/>
  <c r="C57" i="12"/>
  <c r="C58" i="12" s="1"/>
  <c r="I56" i="12"/>
  <c r="C83" i="12"/>
  <c r="I83" i="12" s="1"/>
  <c r="I82" i="12"/>
  <c r="I102" i="12"/>
  <c r="I80" i="12"/>
  <c r="W154" i="1"/>
  <c r="I104" i="12"/>
  <c r="E142" i="1"/>
  <c r="U142" i="1" s="1"/>
  <c r="AA120" i="1"/>
  <c r="E120" i="1"/>
  <c r="U120" i="1" s="1"/>
  <c r="W138" i="1"/>
  <c r="I48" i="12"/>
  <c r="E160" i="1"/>
  <c r="U160" i="1" s="1"/>
  <c r="E140" i="1"/>
  <c r="U140" i="1" s="1"/>
  <c r="E128" i="1"/>
  <c r="U128" i="1" s="1"/>
  <c r="Y121" i="1"/>
  <c r="W121" i="1"/>
  <c r="E121" i="1"/>
  <c r="U121" i="1" s="1"/>
  <c r="AA125" i="1"/>
  <c r="Y125" i="1"/>
  <c r="W129" i="1"/>
  <c r="AA129" i="1"/>
  <c r="Y137" i="1"/>
  <c r="E137" i="1"/>
  <c r="U137" i="1" s="1"/>
  <c r="AA141" i="1"/>
  <c r="W141" i="1"/>
  <c r="Y153" i="1"/>
  <c r="W153" i="1"/>
  <c r="E153" i="1"/>
  <c r="U153" i="1" s="1"/>
  <c r="AA165" i="1"/>
  <c r="Y165" i="1"/>
  <c r="Y169" i="1"/>
  <c r="AA169" i="1"/>
  <c r="E169" i="1"/>
  <c r="U169" i="1" s="1"/>
  <c r="W157" i="1"/>
  <c r="W169" i="1"/>
  <c r="Y149" i="1"/>
  <c r="AA145" i="1"/>
  <c r="C45" i="12"/>
  <c r="C46" i="12" s="1"/>
  <c r="I44" i="12"/>
  <c r="C71" i="12"/>
  <c r="I71" i="12" s="1"/>
  <c r="I70" i="12"/>
  <c r="C115" i="12"/>
  <c r="C116" i="12" s="1"/>
  <c r="I114" i="12"/>
  <c r="I54" i="12"/>
  <c r="I72" i="12"/>
  <c r="I92" i="12"/>
  <c r="I106" i="12"/>
  <c r="AA151" i="1"/>
  <c r="C38" i="12"/>
  <c r="I37" i="12"/>
  <c r="C62" i="12"/>
  <c r="I61" i="12"/>
  <c r="C86" i="12"/>
  <c r="I85" i="12"/>
  <c r="C110" i="12"/>
  <c r="I109" i="12"/>
  <c r="U162" i="1"/>
  <c r="U154" i="1"/>
  <c r="U146" i="1"/>
  <c r="U138" i="1"/>
  <c r="E123" i="1"/>
  <c r="Y123" i="1"/>
  <c r="W123" i="1"/>
  <c r="AA123" i="1"/>
  <c r="E131" i="1"/>
  <c r="Y131" i="1"/>
  <c r="AA131" i="1"/>
  <c r="E139" i="1"/>
  <c r="Y139" i="1"/>
  <c r="W139" i="1"/>
  <c r="AA139" i="1"/>
  <c r="E143" i="1"/>
  <c r="W143" i="1"/>
  <c r="E147" i="1"/>
  <c r="Y147" i="1"/>
  <c r="AA147" i="1"/>
  <c r="E155" i="1"/>
  <c r="Y155" i="1"/>
  <c r="W155" i="1"/>
  <c r="AA155" i="1"/>
  <c r="E163" i="1"/>
  <c r="Y163" i="1"/>
  <c r="AA163" i="1"/>
  <c r="W131" i="1"/>
  <c r="W151" i="1"/>
  <c r="Y135" i="1"/>
  <c r="Y167" i="1"/>
  <c r="AA127" i="1"/>
  <c r="AA143" i="1"/>
  <c r="AA159" i="1"/>
  <c r="I60" i="12"/>
  <c r="I108" i="12"/>
  <c r="U141" i="1"/>
  <c r="I36" i="12"/>
  <c r="I84" i="12"/>
  <c r="U166" i="1"/>
  <c r="W149" i="1"/>
  <c r="Y129" i="1"/>
  <c r="Y145" i="1"/>
  <c r="Y161" i="1"/>
  <c r="U150" i="1"/>
  <c r="U134" i="1"/>
  <c r="W133" i="1"/>
  <c r="W165" i="1"/>
  <c r="E125" i="1"/>
  <c r="E145" i="1"/>
  <c r="E157" i="1"/>
  <c r="U122" i="1"/>
  <c r="AA122" i="1"/>
  <c r="Y122" i="1"/>
  <c r="E126" i="1"/>
  <c r="AA126" i="1"/>
  <c r="Y126" i="1"/>
  <c r="AA130" i="1"/>
  <c r="Y130" i="1"/>
  <c r="AA134" i="1"/>
  <c r="Y134" i="1"/>
  <c r="AA138" i="1"/>
  <c r="Y138" i="1"/>
  <c r="AA142" i="1"/>
  <c r="Y142" i="1"/>
  <c r="AA146" i="1"/>
  <c r="Y146" i="1"/>
  <c r="AA150" i="1"/>
  <c r="Y150" i="1"/>
  <c r="AA154" i="1"/>
  <c r="Y154" i="1"/>
  <c r="AA158" i="1"/>
  <c r="Y158" i="1"/>
  <c r="AA162" i="1"/>
  <c r="Y162" i="1"/>
  <c r="AA166" i="1"/>
  <c r="Y166" i="1"/>
  <c r="W134" i="1"/>
  <c r="W150" i="1"/>
  <c r="W166" i="1"/>
  <c r="C50" i="12"/>
  <c r="I49" i="12"/>
  <c r="C74" i="12"/>
  <c r="I73" i="12"/>
  <c r="I43" i="12"/>
  <c r="I55" i="12"/>
  <c r="I67" i="12"/>
  <c r="I79" i="12"/>
  <c r="I91" i="12"/>
  <c r="I103" i="12"/>
  <c r="W120" i="1"/>
  <c r="W124" i="1"/>
  <c r="W128" i="1"/>
  <c r="W132" i="1"/>
  <c r="W136" i="1"/>
  <c r="W140" i="1"/>
  <c r="W144" i="1"/>
  <c r="W148" i="1"/>
  <c r="W152" i="1"/>
  <c r="W156" i="1"/>
  <c r="W160" i="1"/>
  <c r="W164" i="1"/>
  <c r="W168" i="1"/>
  <c r="Y120" i="1"/>
  <c r="Y124" i="1"/>
  <c r="Y128" i="1"/>
  <c r="Y132" i="1"/>
  <c r="Y136" i="1"/>
  <c r="Y140" i="1"/>
  <c r="Y144" i="1"/>
  <c r="Y148" i="1"/>
  <c r="Y152" i="1"/>
  <c r="Y156" i="1"/>
  <c r="Y160" i="1"/>
  <c r="Y164" i="1"/>
  <c r="Y168" i="1"/>
  <c r="I45" i="12"/>
  <c r="I69" i="12"/>
  <c r="I81" i="12"/>
  <c r="I93" i="12"/>
  <c r="I105" i="12"/>
  <c r="N190" i="9"/>
  <c r="M202" i="9"/>
  <c r="N202" i="9"/>
  <c r="N282" i="9"/>
  <c r="M203" i="9"/>
  <c r="M207" i="9"/>
  <c r="N207" i="9"/>
  <c r="N251" i="9"/>
  <c r="M287" i="9"/>
  <c r="N287" i="9"/>
  <c r="M307" i="9"/>
  <c r="N288" i="9"/>
  <c r="Q11" i="5" a="1"/>
  <c r="Q11" i="5" s="1"/>
  <c r="Y11" i="5" s="1"/>
  <c r="B19" i="5"/>
  <c r="Q19" i="5" a="1"/>
  <c r="Q19" i="5" s="1"/>
  <c r="Y19" i="5" s="1"/>
  <c r="B27" i="5"/>
  <c r="Q27" i="5" a="1"/>
  <c r="Q27" i="5" s="1"/>
  <c r="Y27" i="5" s="1"/>
  <c r="B35" i="5"/>
  <c r="Q35" i="5" a="1"/>
  <c r="Q35" i="5" s="1"/>
  <c r="Y35" i="5" s="1"/>
  <c r="AA19" i="5"/>
  <c r="AA35" i="5"/>
  <c r="AC11" i="5"/>
  <c r="AC27" i="5"/>
  <c r="AG19" i="5" a="1"/>
  <c r="AG19" i="5" s="1"/>
  <c r="AG35" i="5" a="1"/>
  <c r="AG35" i="5" s="1"/>
  <c r="Q16" i="5" a="1"/>
  <c r="Q16" i="5" s="1"/>
  <c r="Y16" i="5" s="1"/>
  <c r="B16" i="5"/>
  <c r="AG16" i="5" a="1"/>
  <c r="AG16" i="5" s="1"/>
  <c r="AC16" i="5"/>
  <c r="AA16" i="5"/>
  <c r="Q24" i="5" a="1"/>
  <c r="Q24" i="5" s="1"/>
  <c r="Y24" i="5" s="1"/>
  <c r="B24" i="5"/>
  <c r="AG24" i="5" a="1"/>
  <c r="AG24" i="5" s="1"/>
  <c r="AC24" i="5"/>
  <c r="AA24" i="5"/>
  <c r="Q28" i="5" a="1"/>
  <c r="Q28" i="5" s="1"/>
  <c r="Y28" i="5" s="1"/>
  <c r="AC28" i="5"/>
  <c r="AA28" i="5"/>
  <c r="AG28" i="5" a="1"/>
  <c r="AG28" i="5" s="1"/>
  <c r="Q36" i="5" a="1"/>
  <c r="Q36" i="5" s="1"/>
  <c r="Y36" i="5" s="1"/>
  <c r="AG36" i="5" a="1"/>
  <c r="AG36" i="5" s="1"/>
  <c r="AC36" i="5"/>
  <c r="AA36" i="5"/>
  <c r="X12" i="5"/>
  <c r="X20" i="5"/>
  <c r="AA23" i="5"/>
  <c r="AA39" i="5"/>
  <c r="B36" i="5"/>
  <c r="AA11" i="5"/>
  <c r="AA27" i="5"/>
  <c r="AC19" i="5"/>
  <c r="AC35" i="5"/>
  <c r="AG11" i="5" a="1"/>
  <c r="AG11" i="5" s="1"/>
  <c r="AG27" i="5" a="1"/>
  <c r="AG27" i="5" s="1"/>
  <c r="Q15" i="5" a="1"/>
  <c r="Q15" i="5" s="1"/>
  <c r="Y15" i="5" s="1"/>
  <c r="B23" i="5"/>
  <c r="Q23" i="5" a="1"/>
  <c r="Q23" i="5" s="1"/>
  <c r="Y23" i="5" s="1"/>
  <c r="B31" i="5"/>
  <c r="Q31" i="5" a="1"/>
  <c r="Q31" i="5" s="1"/>
  <c r="Y31" i="5" s="1"/>
  <c r="B39" i="5"/>
  <c r="Q39" i="5" a="1"/>
  <c r="Q39" i="5" s="1"/>
  <c r="Y39" i="5" s="1"/>
  <c r="Q12" i="5" a="1"/>
  <c r="Q12" i="5" s="1"/>
  <c r="Y12" i="5" s="1"/>
  <c r="AC12" i="5"/>
  <c r="AA12" i="5"/>
  <c r="AG12" i="5" a="1"/>
  <c r="AG12" i="5" s="1"/>
  <c r="Q20" i="5" a="1"/>
  <c r="Q20" i="5" s="1"/>
  <c r="Y20" i="5" s="1"/>
  <c r="AC20" i="5"/>
  <c r="AA20" i="5"/>
  <c r="AG20" i="5" a="1"/>
  <c r="AG20" i="5" s="1"/>
  <c r="Q32" i="5" a="1"/>
  <c r="Q32" i="5" s="1"/>
  <c r="Y32" i="5" s="1"/>
  <c r="B32" i="5"/>
  <c r="AG32" i="5" a="1"/>
  <c r="AG32" i="5" s="1"/>
  <c r="AC32" i="5"/>
  <c r="AA32" i="5"/>
  <c r="Q40" i="5" a="1"/>
  <c r="Q40" i="5" s="1"/>
  <c r="Y40" i="5" s="1"/>
  <c r="B40" i="5"/>
  <c r="AG40" i="5" a="1"/>
  <c r="AG40" i="5" s="1"/>
  <c r="AC40" i="5"/>
  <c r="AA40" i="5"/>
  <c r="B28" i="5"/>
  <c r="AA15" i="5"/>
  <c r="AA31" i="5"/>
  <c r="AC23" i="5"/>
  <c r="AC39" i="5"/>
  <c r="AG15" i="5" a="1"/>
  <c r="AG15" i="5" s="1"/>
  <c r="AG31" i="5" a="1"/>
  <c r="AG31" i="5" s="1"/>
  <c r="AA13" i="5"/>
  <c r="AA17" i="5"/>
  <c r="AA21" i="5"/>
  <c r="AA25" i="5"/>
  <c r="AA29" i="5"/>
  <c r="AA33" i="5"/>
  <c r="AA37" i="5"/>
  <c r="AC13" i="5"/>
  <c r="AC17" i="5"/>
  <c r="AC21" i="5"/>
  <c r="AC25" i="5"/>
  <c r="AC29" i="5"/>
  <c r="AC33" i="5"/>
  <c r="AC37" i="5"/>
  <c r="AA14" i="5"/>
  <c r="AA18" i="5"/>
  <c r="AA22" i="5"/>
  <c r="AA26" i="5"/>
  <c r="AA30" i="5"/>
  <c r="AA34" i="5"/>
  <c r="AA38" i="5"/>
  <c r="AC14" i="5"/>
  <c r="AC18" i="5"/>
  <c r="AC22" i="5"/>
  <c r="AC26" i="5"/>
  <c r="AC30" i="5"/>
  <c r="AC34" i="5"/>
  <c r="AC38" i="5"/>
  <c r="AG14" i="5" a="1"/>
  <c r="AG14" i="5" s="1"/>
  <c r="AG18" i="5" a="1"/>
  <c r="AG18" i="5" s="1"/>
  <c r="AG22" i="5" a="1"/>
  <c r="AG22" i="5" s="1"/>
  <c r="AG26" i="5" a="1"/>
  <c r="AG26" i="5" s="1"/>
  <c r="AG30" i="5" a="1"/>
  <c r="AG30" i="5" s="1"/>
  <c r="AG34" i="5" a="1"/>
  <c r="AG34" i="5" s="1"/>
  <c r="AG38" i="5" a="1"/>
  <c r="AG38" i="5" s="1"/>
  <c r="V17" i="12"/>
  <c r="G13" i="12" a="1"/>
  <c r="G13" i="12" s="1"/>
  <c r="S13" i="12" s="1"/>
  <c r="G17" i="12" a="1"/>
  <c r="G17" i="12" s="1"/>
  <c r="S17" i="12" s="1"/>
  <c r="G21" i="12" a="1"/>
  <c r="G21" i="12" s="1"/>
  <c r="S21" i="12" s="1"/>
  <c r="T10" i="12"/>
  <c r="T14" i="12"/>
  <c r="T18" i="12"/>
  <c r="T22" i="12"/>
  <c r="V12" i="12"/>
  <c r="V16" i="12"/>
  <c r="V20" i="12"/>
  <c r="V24" i="12"/>
  <c r="X13" i="12" a="1"/>
  <c r="X13" i="12" s="1"/>
  <c r="X17" i="12" a="1"/>
  <c r="X17" i="12" s="1"/>
  <c r="X21" i="12" a="1"/>
  <c r="X21" i="12" s="1"/>
  <c r="V13" i="12"/>
  <c r="V21" i="12"/>
  <c r="T12" i="12"/>
  <c r="T16" i="12"/>
  <c r="T20" i="12"/>
  <c r="T24" i="12"/>
  <c r="X11" i="12" a="1"/>
  <c r="X11" i="12" s="1"/>
  <c r="X15" i="12" a="1"/>
  <c r="X15" i="12" s="1"/>
  <c r="X19" i="12" a="1"/>
  <c r="X19" i="12" s="1"/>
  <c r="X23" i="12" a="1"/>
  <c r="X23" i="12" s="1"/>
  <c r="G12" i="12" a="1"/>
  <c r="G12" i="12" s="1"/>
  <c r="S12" i="12" s="1"/>
  <c r="G16" i="12" a="1"/>
  <c r="G16" i="12" s="1"/>
  <c r="S16" i="12" s="1"/>
  <c r="G20" i="12" a="1"/>
  <c r="G20" i="12" s="1"/>
  <c r="S20" i="12" s="1"/>
  <c r="G24" i="12" a="1"/>
  <c r="G24" i="12" s="1"/>
  <c r="S24" i="12" s="1"/>
  <c r="G95" i="1"/>
  <c r="G99" i="1"/>
  <c r="G103" i="1"/>
  <c r="G107" i="1"/>
  <c r="I46" i="10"/>
  <c r="I98" i="10"/>
  <c r="I38" i="10"/>
  <c r="I74" i="10"/>
  <c r="I62" i="10"/>
  <c r="I75" i="10"/>
  <c r="I94" i="10"/>
  <c r="I110" i="10"/>
  <c r="I50" i="10"/>
  <c r="I70" i="10"/>
  <c r="I86" i="10"/>
  <c r="I99" i="10"/>
  <c r="I118" i="10"/>
  <c r="I33" i="10"/>
  <c r="I37" i="10"/>
  <c r="I41" i="10"/>
  <c r="I45" i="10"/>
  <c r="I49" i="10"/>
  <c r="I53" i="10"/>
  <c r="I57" i="10"/>
  <c r="I61" i="10"/>
  <c r="I65" i="10"/>
  <c r="I69" i="10"/>
  <c r="I73" i="10"/>
  <c r="I77" i="10"/>
  <c r="I81" i="10"/>
  <c r="I85" i="10"/>
  <c r="I89" i="10"/>
  <c r="I93" i="10"/>
  <c r="I97" i="10"/>
  <c r="I101" i="10"/>
  <c r="I105" i="10"/>
  <c r="I109" i="10"/>
  <c r="I113" i="10"/>
  <c r="I117" i="10"/>
  <c r="I34" i="10"/>
  <c r="I82" i="10"/>
  <c r="I106" i="10"/>
  <c r="I31" i="10"/>
  <c r="I35" i="10"/>
  <c r="I39" i="10"/>
  <c r="I43" i="10"/>
  <c r="I47" i="10"/>
  <c r="I51" i="10"/>
  <c r="I55" i="10"/>
  <c r="I59" i="10"/>
  <c r="I63" i="10"/>
  <c r="I67" i="10"/>
  <c r="I71" i="10"/>
  <c r="I79" i="10"/>
  <c r="I83" i="10"/>
  <c r="I87" i="10"/>
  <c r="I91" i="10"/>
  <c r="I95" i="10"/>
  <c r="I103" i="10"/>
  <c r="I107" i="10"/>
  <c r="I111" i="10"/>
  <c r="I115" i="10"/>
  <c r="I119" i="10"/>
  <c r="I58" i="10"/>
  <c r="I32" i="10"/>
  <c r="I40" i="10"/>
  <c r="I44" i="10"/>
  <c r="I52" i="10"/>
  <c r="I56" i="10"/>
  <c r="I64" i="10"/>
  <c r="I68" i="10"/>
  <c r="I76" i="10"/>
  <c r="I80" i="10"/>
  <c r="I88" i="10"/>
  <c r="I92" i="10"/>
  <c r="I100" i="10"/>
  <c r="I104" i="10"/>
  <c r="I112" i="10"/>
  <c r="I116" i="10"/>
  <c r="K8" i="1"/>
  <c r="N54" i="9" l="1"/>
  <c r="L256" i="9"/>
  <c r="M251" i="9"/>
  <c r="L290" i="9"/>
  <c r="M282" i="9"/>
  <c r="L253" i="9"/>
  <c r="B557" i="9"/>
  <c r="AA557" i="9" s="1"/>
  <c r="B552" i="9"/>
  <c r="AA552" i="9" s="1"/>
  <c r="B522" i="9"/>
  <c r="Z522" i="9" s="1"/>
  <c r="B432" i="9"/>
  <c r="Z432" i="9" s="1"/>
  <c r="B17" i="9"/>
  <c r="N17" i="9" s="1"/>
  <c r="B209" i="9"/>
  <c r="L209" i="9" s="1"/>
  <c r="B208" i="9"/>
  <c r="L288" i="9"/>
  <c r="M256" i="9"/>
  <c r="L307" i="9"/>
  <c r="N290" i="9"/>
  <c r="M253" i="9"/>
  <c r="B478" i="9"/>
  <c r="Z478" i="9" s="1"/>
  <c r="B480" i="9"/>
  <c r="X480" i="9" s="1"/>
  <c r="B551" i="9"/>
  <c r="X551" i="9" s="1"/>
  <c r="B556" i="9"/>
  <c r="AA556" i="9" s="1"/>
  <c r="B468" i="9"/>
  <c r="AA468" i="9" s="1"/>
  <c r="B520" i="9"/>
  <c r="AA520" i="9" s="1"/>
  <c r="B439" i="9"/>
  <c r="Z439" i="9" s="1"/>
  <c r="B512" i="9"/>
  <c r="X512" i="9" s="1"/>
  <c r="B427" i="9"/>
  <c r="Z427" i="9" s="1"/>
  <c r="B353" i="9"/>
  <c r="AA353" i="9" s="1"/>
  <c r="B100" i="9"/>
  <c r="M100" i="9" s="1"/>
  <c r="B18" i="9"/>
  <c r="B229" i="9"/>
  <c r="N229" i="9" s="1"/>
  <c r="B235" i="9"/>
  <c r="M235" i="9" s="1"/>
  <c r="B217" i="9"/>
  <c r="M217" i="9" s="1"/>
  <c r="B238" i="9"/>
  <c r="L238" i="9" s="1"/>
  <c r="B223" i="9"/>
  <c r="L223" i="9" s="1"/>
  <c r="B547" i="9"/>
  <c r="X547" i="9" s="1"/>
  <c r="B434" i="9"/>
  <c r="X434" i="9" s="1"/>
  <c r="B356" i="9"/>
  <c r="AA356" i="9" s="1"/>
  <c r="B260" i="9"/>
  <c r="N260" i="9" s="1"/>
  <c r="I115" i="12"/>
  <c r="B482" i="9"/>
  <c r="AA482" i="9" s="1"/>
  <c r="B484" i="9"/>
  <c r="B550" i="9"/>
  <c r="Z550" i="9" s="1"/>
  <c r="B555" i="9"/>
  <c r="Z555" i="9" s="1"/>
  <c r="B473" i="9"/>
  <c r="Z473" i="9" s="1"/>
  <c r="B525" i="9"/>
  <c r="X525" i="9" s="1"/>
  <c r="B443" i="9"/>
  <c r="X443" i="9" s="1"/>
  <c r="B429" i="9"/>
  <c r="Z429" i="9" s="1"/>
  <c r="B435" i="9"/>
  <c r="B350" i="9"/>
  <c r="B102" i="9"/>
  <c r="M102" i="9" s="1"/>
  <c r="B15" i="9"/>
  <c r="N15" i="9" s="1"/>
  <c r="B237" i="9"/>
  <c r="L237" i="9" s="1"/>
  <c r="B228" i="9"/>
  <c r="M228" i="9" s="1"/>
  <c r="B261" i="9"/>
  <c r="N261" i="9" s="1"/>
  <c r="B214" i="9"/>
  <c r="L214" i="9" s="1"/>
  <c r="B243" i="9"/>
  <c r="L243" i="9" s="1"/>
  <c r="C86" i="20"/>
  <c r="C87" i="20" s="1"/>
  <c r="D87" i="20" s="1"/>
  <c r="D62" i="20"/>
  <c r="B467" i="9"/>
  <c r="AA467" i="9" s="1"/>
  <c r="B472" i="9"/>
  <c r="X472" i="9" s="1"/>
  <c r="B104" i="9"/>
  <c r="L104" i="9" s="1"/>
  <c r="B99" i="9"/>
  <c r="B148" i="9"/>
  <c r="N148" i="9" s="1"/>
  <c r="L255" i="9"/>
  <c r="N302" i="9"/>
  <c r="B398" i="9"/>
  <c r="AA398" i="9" s="1"/>
  <c r="B403" i="9"/>
  <c r="Z403" i="9" s="1"/>
  <c r="B471" i="9"/>
  <c r="Z471" i="9" s="1"/>
  <c r="B476" i="9"/>
  <c r="AA476" i="9" s="1"/>
  <c r="B606" i="9"/>
  <c r="AA606" i="9" s="1"/>
  <c r="B433" i="9"/>
  <c r="X433" i="9" s="1"/>
  <c r="B431" i="9"/>
  <c r="Z431" i="9" s="1"/>
  <c r="B355" i="9"/>
  <c r="AA355" i="9" s="1"/>
  <c r="B101" i="9"/>
  <c r="N101" i="9" s="1"/>
  <c r="B103" i="9"/>
  <c r="N103" i="9" s="1"/>
  <c r="B60" i="9"/>
  <c r="M60" i="9" s="1"/>
  <c r="B67" i="9"/>
  <c r="L67" i="9" s="1"/>
  <c r="B233" i="9"/>
  <c r="N233" i="9" s="1"/>
  <c r="B231" i="9"/>
  <c r="L231" i="9" s="1"/>
  <c r="B278" i="9"/>
  <c r="L278" i="9" s="1"/>
  <c r="B218" i="9"/>
  <c r="L218" i="9" s="1"/>
  <c r="L73" i="10"/>
  <c r="L76" i="10"/>
  <c r="B470" i="9"/>
  <c r="X470" i="9" s="1"/>
  <c r="B475" i="9"/>
  <c r="X475" i="9" s="1"/>
  <c r="B105" i="9"/>
  <c r="N105" i="9" s="1"/>
  <c r="B107" i="9"/>
  <c r="N107" i="9" s="1"/>
  <c r="D61" i="20"/>
  <c r="AA438" i="9"/>
  <c r="X356" i="9"/>
  <c r="Z356" i="9"/>
  <c r="Z401" i="9"/>
  <c r="M137" i="9"/>
  <c r="M53" i="9"/>
  <c r="M135" i="9"/>
  <c r="M58" i="9"/>
  <c r="N136" i="9"/>
  <c r="L130" i="9"/>
  <c r="M59" i="9"/>
  <c r="I97" i="12"/>
  <c r="AA351" i="9"/>
  <c r="AA363" i="9"/>
  <c r="X351" i="9"/>
  <c r="AA428" i="9"/>
  <c r="X401" i="9"/>
  <c r="B365" i="9"/>
  <c r="X365" i="9" s="1"/>
  <c r="B362" i="9"/>
  <c r="X362" i="9" s="1"/>
  <c r="B360" i="9"/>
  <c r="Z360" i="9" s="1"/>
  <c r="B366" i="9"/>
  <c r="X366" i="9" s="1"/>
  <c r="B364" i="9"/>
  <c r="AA364" i="9" s="1"/>
  <c r="X428" i="9"/>
  <c r="AA443" i="9"/>
  <c r="Z434" i="9"/>
  <c r="AA434" i="9"/>
  <c r="B354" i="9"/>
  <c r="AA354" i="9" s="1"/>
  <c r="B348" i="9"/>
  <c r="Z348" i="9" s="1"/>
  <c r="B349" i="9"/>
  <c r="AA349" i="9" s="1"/>
  <c r="B347" i="9"/>
  <c r="X347" i="9" s="1"/>
  <c r="Z363" i="9"/>
  <c r="Z358" i="9"/>
  <c r="AA392" i="9"/>
  <c r="L302" i="9"/>
  <c r="N299" i="9"/>
  <c r="M236" i="9"/>
  <c r="B197" i="9"/>
  <c r="N197" i="9" s="1"/>
  <c r="M306" i="9"/>
  <c r="N236" i="9"/>
  <c r="B181" i="9"/>
  <c r="N181" i="9" s="1"/>
  <c r="M231" i="9"/>
  <c r="B180" i="9"/>
  <c r="N180" i="9" s="1"/>
  <c r="M233" i="9"/>
  <c r="N27" i="9"/>
  <c r="B28" i="9"/>
  <c r="N28" i="9" s="1"/>
  <c r="B26" i="9"/>
  <c r="N26" i="9" s="1"/>
  <c r="B20" i="9"/>
  <c r="N20" i="9" s="1"/>
  <c r="B25" i="9"/>
  <c r="N25" i="9" s="1"/>
  <c r="B23" i="9"/>
  <c r="N23" i="9" s="1"/>
  <c r="B24" i="9"/>
  <c r="B22" i="9"/>
  <c r="L61" i="9"/>
  <c r="L107" i="9"/>
  <c r="N51" i="9"/>
  <c r="M130" i="9"/>
  <c r="L53" i="9"/>
  <c r="L100" i="9"/>
  <c r="B9" i="9"/>
  <c r="N9" i="9" s="1"/>
  <c r="N16" i="9"/>
  <c r="N135" i="9"/>
  <c r="L58" i="9"/>
  <c r="L136" i="9"/>
  <c r="L314" i="9"/>
  <c r="N314" i="9"/>
  <c r="L106" i="9"/>
  <c r="M106" i="9"/>
  <c r="L131" i="9"/>
  <c r="N137" i="9"/>
  <c r="B558" i="9"/>
  <c r="X558" i="9" s="1"/>
  <c r="B563" i="9"/>
  <c r="Z563" i="9" s="1"/>
  <c r="B561" i="9"/>
  <c r="X561" i="9" s="1"/>
  <c r="B526" i="9"/>
  <c r="B524" i="9"/>
  <c r="B96" i="9"/>
  <c r="M96" i="9" s="1"/>
  <c r="B94" i="9"/>
  <c r="M94" i="9" s="1"/>
  <c r="B315" i="9"/>
  <c r="M315" i="9" s="1"/>
  <c r="B312" i="9"/>
  <c r="N312" i="9" s="1"/>
  <c r="B188" i="9"/>
  <c r="N131" i="9"/>
  <c r="M61" i="9"/>
  <c r="I57" i="12"/>
  <c r="Z438" i="9"/>
  <c r="X358" i="9"/>
  <c r="B441" i="9"/>
  <c r="Z441" i="9" s="1"/>
  <c r="B562" i="9"/>
  <c r="X562" i="9" s="1"/>
  <c r="B560" i="9"/>
  <c r="X560" i="9" s="1"/>
  <c r="B565" i="9"/>
  <c r="Z565" i="9" s="1"/>
  <c r="B479" i="9"/>
  <c r="Z479" i="9" s="1"/>
  <c r="B519" i="9"/>
  <c r="X519" i="9" s="1"/>
  <c r="B517" i="9"/>
  <c r="X517" i="9" s="1"/>
  <c r="B442" i="9"/>
  <c r="X442" i="9" s="1"/>
  <c r="B595" i="9"/>
  <c r="Z595" i="9" s="1"/>
  <c r="B108" i="9"/>
  <c r="L108" i="9" s="1"/>
  <c r="B12" i="9"/>
  <c r="N12" i="9" s="1"/>
  <c r="B10" i="9"/>
  <c r="B89" i="9"/>
  <c r="M89" i="9" s="1"/>
  <c r="B98" i="9"/>
  <c r="B64" i="9"/>
  <c r="N64" i="9" s="1"/>
  <c r="B62" i="9"/>
  <c r="N62" i="9" s="1"/>
  <c r="B309" i="9"/>
  <c r="N309" i="9" s="1"/>
  <c r="B311" i="9"/>
  <c r="N311" i="9" s="1"/>
  <c r="B317" i="9"/>
  <c r="M317" i="9" s="1"/>
  <c r="B189" i="9"/>
  <c r="B194" i="9"/>
  <c r="B192" i="9"/>
  <c r="N192" i="9" s="1"/>
  <c r="B210" i="9"/>
  <c r="B212" i="9"/>
  <c r="N212" i="9" s="1"/>
  <c r="M103" i="9"/>
  <c r="N59" i="9"/>
  <c r="L54" i="9"/>
  <c r="B566" i="9"/>
  <c r="Z566" i="9" s="1"/>
  <c r="B518" i="9"/>
  <c r="Z518" i="9" s="1"/>
  <c r="B523" i="9"/>
  <c r="Z523" i="9" s="1"/>
  <c r="B93" i="9"/>
  <c r="B95" i="9"/>
  <c r="M95" i="9" s="1"/>
  <c r="B68" i="9"/>
  <c r="N68" i="9" s="1"/>
  <c r="B66" i="9"/>
  <c r="L66" i="9" s="1"/>
  <c r="B313" i="9"/>
  <c r="N313" i="9" s="1"/>
  <c r="B316" i="9"/>
  <c r="M316" i="9" s="1"/>
  <c r="B193" i="9"/>
  <c r="B191" i="9"/>
  <c r="C75" i="20"/>
  <c r="D74" i="20"/>
  <c r="C64" i="20"/>
  <c r="D63" i="20"/>
  <c r="C113" i="20"/>
  <c r="D112" i="20"/>
  <c r="C137" i="20"/>
  <c r="D136" i="20"/>
  <c r="C19" i="20"/>
  <c r="D18" i="20"/>
  <c r="C50" i="20"/>
  <c r="D49" i="20"/>
  <c r="C28" i="20"/>
  <c r="D27" i="20"/>
  <c r="X392" i="9"/>
  <c r="C72" i="20"/>
  <c r="D72" i="20" s="1"/>
  <c r="D71" i="20"/>
  <c r="C161" i="20"/>
  <c r="D160" i="20"/>
  <c r="Z400" i="9"/>
  <c r="AA547" i="9"/>
  <c r="AA402" i="9"/>
  <c r="X387" i="9"/>
  <c r="Z402" i="9"/>
  <c r="X469" i="9"/>
  <c r="Z477" i="9"/>
  <c r="AA405" i="9"/>
  <c r="AA400" i="9"/>
  <c r="Z387" i="9"/>
  <c r="M244" i="9"/>
  <c r="L244" i="9"/>
  <c r="N244" i="9"/>
  <c r="L224" i="9"/>
  <c r="M224" i="9"/>
  <c r="N224" i="9"/>
  <c r="B600" i="9"/>
  <c r="Z600" i="9" s="1"/>
  <c r="B589" i="9"/>
  <c r="AA589" i="9" s="1"/>
  <c r="B516" i="9"/>
  <c r="X516" i="9" s="1"/>
  <c r="B146" i="9"/>
  <c r="N146" i="9" s="1"/>
  <c r="B269" i="9"/>
  <c r="L269" i="9" s="1"/>
  <c r="B265" i="9"/>
  <c r="B259" i="9"/>
  <c r="B264" i="9"/>
  <c r="B185" i="9"/>
  <c r="B179" i="9"/>
  <c r="B184" i="9"/>
  <c r="B242" i="9"/>
  <c r="N242" i="9" s="1"/>
  <c r="B247" i="9"/>
  <c r="M247" i="9" s="1"/>
  <c r="B222" i="9"/>
  <c r="B227" i="9"/>
  <c r="L227" i="9" s="1"/>
  <c r="N106" i="9"/>
  <c r="M243" i="9"/>
  <c r="M314" i="9"/>
  <c r="N218" i="9"/>
  <c r="N206" i="9"/>
  <c r="M281" i="9"/>
  <c r="M90" i="9"/>
  <c r="N200" i="9"/>
  <c r="B604" i="9"/>
  <c r="B507" i="9"/>
  <c r="AA507" i="9" s="1"/>
  <c r="B274" i="9"/>
  <c r="M274" i="9" s="1"/>
  <c r="B258" i="9"/>
  <c r="L258" i="9" s="1"/>
  <c r="B263" i="9"/>
  <c r="B178" i="9"/>
  <c r="N178" i="9" s="1"/>
  <c r="B183" i="9"/>
  <c r="B241" i="9"/>
  <c r="M241" i="9" s="1"/>
  <c r="B246" i="9"/>
  <c r="B240" i="9"/>
  <c r="L240" i="9" s="1"/>
  <c r="B221" i="9"/>
  <c r="L221" i="9" s="1"/>
  <c r="B226" i="9"/>
  <c r="M226" i="9" s="1"/>
  <c r="B220" i="9"/>
  <c r="N238" i="9"/>
  <c r="N201" i="9"/>
  <c r="B602" i="9"/>
  <c r="Z602" i="9" s="1"/>
  <c r="B605" i="9"/>
  <c r="X605" i="9" s="1"/>
  <c r="B590" i="9"/>
  <c r="X590" i="9" s="1"/>
  <c r="B511" i="9"/>
  <c r="B13" i="9"/>
  <c r="N13" i="9" s="1"/>
  <c r="B11" i="9"/>
  <c r="B272" i="9"/>
  <c r="M272" i="9" s="1"/>
  <c r="B262" i="9"/>
  <c r="B182" i="9"/>
  <c r="N182" i="9" s="1"/>
  <c r="B213" i="9"/>
  <c r="N213" i="9" s="1"/>
  <c r="B211" i="9"/>
  <c r="M211" i="9" s="1"/>
  <c r="B245" i="9"/>
  <c r="B239" i="9"/>
  <c r="B225" i="9"/>
  <c r="B219" i="9"/>
  <c r="B177" i="9"/>
  <c r="N300" i="9"/>
  <c r="N301" i="9"/>
  <c r="B175" i="9"/>
  <c r="N175" i="9" s="1"/>
  <c r="AA477" i="9"/>
  <c r="L90" i="10"/>
  <c r="L86" i="10"/>
  <c r="L87" i="10"/>
  <c r="L89" i="10"/>
  <c r="L85" i="10"/>
  <c r="L88" i="10"/>
  <c r="B85" i="10"/>
  <c r="L77" i="10"/>
  <c r="L75" i="10"/>
  <c r="AA469" i="9"/>
  <c r="X405" i="9"/>
  <c r="L112" i="10"/>
  <c r="B109" i="10"/>
  <c r="L111" i="10"/>
  <c r="L113" i="10"/>
  <c r="L114" i="10"/>
  <c r="L110" i="10"/>
  <c r="L109" i="10"/>
  <c r="L39" i="10"/>
  <c r="L42" i="10"/>
  <c r="L38" i="10"/>
  <c r="B37" i="10"/>
  <c r="L41" i="10"/>
  <c r="L37" i="10"/>
  <c r="L40" i="10"/>
  <c r="L66" i="10"/>
  <c r="L65" i="10"/>
  <c r="L61" i="10"/>
  <c r="L62" i="10"/>
  <c r="B61" i="10"/>
  <c r="L64" i="10"/>
  <c r="L63" i="10"/>
  <c r="L57" i="9"/>
  <c r="M56" i="9"/>
  <c r="B92" i="9"/>
  <c r="N92" i="9" s="1"/>
  <c r="B97" i="9"/>
  <c r="N97" i="9" s="1"/>
  <c r="M143" i="9"/>
  <c r="N143" i="9"/>
  <c r="L143" i="9"/>
  <c r="M140" i="5"/>
  <c r="M136" i="5"/>
  <c r="C136" i="5"/>
  <c r="M139" i="5"/>
  <c r="M138" i="5"/>
  <c r="M141" i="5"/>
  <c r="M137" i="5"/>
  <c r="M84" i="5"/>
  <c r="M87" i="5"/>
  <c r="M83" i="5"/>
  <c r="M86" i="5"/>
  <c r="M82" i="5"/>
  <c r="M85" i="5"/>
  <c r="C82" i="5"/>
  <c r="K71" i="12"/>
  <c r="K67" i="12"/>
  <c r="K68" i="12"/>
  <c r="B66" i="12"/>
  <c r="K66" i="12"/>
  <c r="K70" i="12"/>
  <c r="K69" i="12"/>
  <c r="M96" i="5"/>
  <c r="M99" i="5"/>
  <c r="M95" i="5"/>
  <c r="M98" i="5"/>
  <c r="M94" i="5"/>
  <c r="M97" i="5"/>
  <c r="C94" i="5"/>
  <c r="K99" i="12"/>
  <c r="K100" i="12"/>
  <c r="K97" i="12"/>
  <c r="K98" i="12"/>
  <c r="B96" i="12"/>
  <c r="K101" i="12"/>
  <c r="K96" i="12"/>
  <c r="K45" i="12"/>
  <c r="B42" i="12"/>
  <c r="K47" i="12"/>
  <c r="K44" i="12"/>
  <c r="K43" i="12"/>
  <c r="K46" i="12"/>
  <c r="K42" i="12"/>
  <c r="K75" i="12"/>
  <c r="K73" i="12"/>
  <c r="K76" i="12"/>
  <c r="B72" i="12"/>
  <c r="K77" i="12"/>
  <c r="K72" i="12"/>
  <c r="K74" i="12"/>
  <c r="K53" i="12"/>
  <c r="K49" i="12"/>
  <c r="B48" i="12"/>
  <c r="K52" i="12"/>
  <c r="K48" i="12"/>
  <c r="K51" i="12"/>
  <c r="K50" i="12"/>
  <c r="K119" i="12"/>
  <c r="K115" i="12"/>
  <c r="K116" i="12"/>
  <c r="B114" i="12"/>
  <c r="K114" i="12"/>
  <c r="K118" i="12"/>
  <c r="K117" i="12"/>
  <c r="M164" i="5"/>
  <c r="M160" i="5"/>
  <c r="C160" i="5"/>
  <c r="M163" i="5"/>
  <c r="M162" i="5"/>
  <c r="M165" i="5"/>
  <c r="M161" i="5"/>
  <c r="M68" i="5"/>
  <c r="M64" i="5"/>
  <c r="C64" i="5"/>
  <c r="M67" i="5"/>
  <c r="M66" i="5"/>
  <c r="M69" i="5"/>
  <c r="M65" i="5"/>
  <c r="M204" i="5"/>
  <c r="M207" i="5"/>
  <c r="M203" i="5"/>
  <c r="M206" i="5"/>
  <c r="M202" i="5"/>
  <c r="C202" i="5"/>
  <c r="M205" i="5"/>
  <c r="M108" i="5"/>
  <c r="M111" i="5"/>
  <c r="M107" i="5"/>
  <c r="M110" i="5"/>
  <c r="M106" i="5"/>
  <c r="M109" i="5"/>
  <c r="C106" i="5"/>
  <c r="M72" i="5"/>
  <c r="M75" i="5"/>
  <c r="M71" i="5"/>
  <c r="M74" i="5"/>
  <c r="M70" i="5"/>
  <c r="M73" i="5"/>
  <c r="C70" i="5"/>
  <c r="M144" i="5"/>
  <c r="M147" i="5"/>
  <c r="M143" i="5"/>
  <c r="M146" i="5"/>
  <c r="M142" i="5"/>
  <c r="M145" i="5"/>
  <c r="C142" i="5"/>
  <c r="M120" i="5"/>
  <c r="M123" i="5"/>
  <c r="M119" i="5"/>
  <c r="M122" i="5"/>
  <c r="M118" i="5"/>
  <c r="M121" i="5"/>
  <c r="C118" i="5"/>
  <c r="M152" i="5"/>
  <c r="M148" i="5"/>
  <c r="C148" i="5"/>
  <c r="M151" i="5"/>
  <c r="M150" i="5"/>
  <c r="M153" i="5"/>
  <c r="M149" i="5"/>
  <c r="M80" i="5"/>
  <c r="M76" i="5"/>
  <c r="C76" i="5"/>
  <c r="M79" i="5"/>
  <c r="M78" i="5"/>
  <c r="M81" i="5"/>
  <c r="M77" i="5"/>
  <c r="B598" i="9"/>
  <c r="B603" i="9"/>
  <c r="B601" i="9"/>
  <c r="B591" i="9"/>
  <c r="B596" i="9"/>
  <c r="B514" i="9"/>
  <c r="B508" i="9"/>
  <c r="B513" i="9"/>
  <c r="B144" i="9"/>
  <c r="B142" i="9"/>
  <c r="B147" i="9"/>
  <c r="B270" i="9"/>
  <c r="B268" i="9"/>
  <c r="B173" i="9"/>
  <c r="B171" i="9"/>
  <c r="B176" i="9"/>
  <c r="L101" i="10"/>
  <c r="L97" i="10"/>
  <c r="L99" i="10"/>
  <c r="L100" i="10"/>
  <c r="L102" i="10"/>
  <c r="L98" i="10"/>
  <c r="B97" i="10"/>
  <c r="L117" i="10"/>
  <c r="L119" i="10"/>
  <c r="L120" i="10"/>
  <c r="L116" i="10"/>
  <c r="B115" i="10"/>
  <c r="L115" i="10"/>
  <c r="L118" i="10"/>
  <c r="L105" i="10"/>
  <c r="L107" i="10"/>
  <c r="L108" i="10"/>
  <c r="L104" i="10"/>
  <c r="B103" i="10"/>
  <c r="L103" i="10"/>
  <c r="L106" i="10"/>
  <c r="M104" i="5"/>
  <c r="M100" i="5"/>
  <c r="C100" i="5"/>
  <c r="M103" i="5"/>
  <c r="M102" i="5"/>
  <c r="M105" i="5"/>
  <c r="M101" i="5"/>
  <c r="M56" i="5"/>
  <c r="M52" i="5"/>
  <c r="C52" i="5"/>
  <c r="M55" i="5"/>
  <c r="M54" i="5"/>
  <c r="M57" i="5"/>
  <c r="M53" i="5"/>
  <c r="M192" i="5"/>
  <c r="M195" i="5"/>
  <c r="M191" i="5"/>
  <c r="M194" i="5"/>
  <c r="M190" i="5"/>
  <c r="C190" i="5"/>
  <c r="M193" i="5"/>
  <c r="L53" i="10"/>
  <c r="L49" i="10"/>
  <c r="L52" i="10"/>
  <c r="L51" i="10"/>
  <c r="L54" i="10"/>
  <c r="L50" i="10"/>
  <c r="B49" i="10"/>
  <c r="L45" i="10"/>
  <c r="L47" i="10"/>
  <c r="L48" i="10"/>
  <c r="L44" i="10"/>
  <c r="B43" i="10"/>
  <c r="L46" i="10"/>
  <c r="L43" i="10"/>
  <c r="K95" i="12"/>
  <c r="K91" i="12"/>
  <c r="K94" i="12"/>
  <c r="B90" i="12"/>
  <c r="K93" i="12"/>
  <c r="K92" i="12"/>
  <c r="K90" i="12"/>
  <c r="M180" i="5"/>
  <c r="M183" i="5"/>
  <c r="M179" i="5"/>
  <c r="M182" i="5"/>
  <c r="M178" i="5"/>
  <c r="M181" i="5"/>
  <c r="C178" i="5"/>
  <c r="M212" i="5"/>
  <c r="M208" i="5"/>
  <c r="C208" i="5"/>
  <c r="M211" i="5"/>
  <c r="M210" i="5"/>
  <c r="M213" i="5"/>
  <c r="M209" i="5"/>
  <c r="M60" i="5"/>
  <c r="M63" i="5"/>
  <c r="M59" i="5"/>
  <c r="M62" i="5"/>
  <c r="M58" i="5"/>
  <c r="M61" i="5"/>
  <c r="C58" i="5"/>
  <c r="B594" i="9"/>
  <c r="X594" i="9" s="1"/>
  <c r="B588" i="9"/>
  <c r="B593" i="9"/>
  <c r="Z593" i="9" s="1"/>
  <c r="B141" i="9"/>
  <c r="M141" i="9" s="1"/>
  <c r="B139" i="9"/>
  <c r="M139" i="9" s="1"/>
  <c r="B273" i="9"/>
  <c r="L273" i="9" s="1"/>
  <c r="B271" i="9"/>
  <c r="N271" i="9" s="1"/>
  <c r="B276" i="9"/>
  <c r="N276" i="9" s="1"/>
  <c r="B170" i="9"/>
  <c r="N170" i="9" s="1"/>
  <c r="B168" i="9"/>
  <c r="L69" i="10"/>
  <c r="L72" i="10"/>
  <c r="L68" i="10"/>
  <c r="B67" i="10"/>
  <c r="L71" i="10"/>
  <c r="L70" i="10"/>
  <c r="L67" i="10"/>
  <c r="L81" i="10"/>
  <c r="L83" i="10"/>
  <c r="L84" i="10"/>
  <c r="L80" i="10"/>
  <c r="B79" i="10"/>
  <c r="L82" i="10"/>
  <c r="L79" i="10"/>
  <c r="M48" i="5"/>
  <c r="M51" i="5"/>
  <c r="M47" i="5"/>
  <c r="M50" i="5"/>
  <c r="M46" i="5"/>
  <c r="M49" i="5"/>
  <c r="C46" i="5"/>
  <c r="M116" i="5"/>
  <c r="M112" i="5"/>
  <c r="C112" i="5"/>
  <c r="M115" i="5"/>
  <c r="M114" i="5"/>
  <c r="M117" i="5"/>
  <c r="M113" i="5"/>
  <c r="M156" i="5"/>
  <c r="M159" i="5"/>
  <c r="M155" i="5"/>
  <c r="M158" i="5"/>
  <c r="M154" i="5"/>
  <c r="M157" i="5"/>
  <c r="C154" i="5"/>
  <c r="M224" i="5"/>
  <c r="M220" i="5"/>
  <c r="C220" i="5"/>
  <c r="M223" i="5"/>
  <c r="M222" i="5"/>
  <c r="M225" i="5"/>
  <c r="M221" i="5"/>
  <c r="M188" i="5"/>
  <c r="M184" i="5"/>
  <c r="C184" i="5"/>
  <c r="M187" i="5"/>
  <c r="M186" i="5"/>
  <c r="M189" i="5"/>
  <c r="M185" i="5"/>
  <c r="M92" i="5"/>
  <c r="M88" i="5"/>
  <c r="C88" i="5"/>
  <c r="M91" i="5"/>
  <c r="M90" i="5"/>
  <c r="M93" i="5"/>
  <c r="M89" i="5"/>
  <c r="M132" i="5"/>
  <c r="M135" i="5"/>
  <c r="M131" i="5"/>
  <c r="M134" i="5"/>
  <c r="M130" i="5"/>
  <c r="M133" i="5"/>
  <c r="C130" i="5"/>
  <c r="M168" i="5"/>
  <c r="M171" i="5"/>
  <c r="M167" i="5"/>
  <c r="M170" i="5"/>
  <c r="M166" i="5"/>
  <c r="M169" i="5"/>
  <c r="C166" i="5"/>
  <c r="M176" i="5"/>
  <c r="M172" i="5"/>
  <c r="C172" i="5"/>
  <c r="M175" i="5"/>
  <c r="M174" i="5"/>
  <c r="M177" i="5"/>
  <c r="M173" i="5"/>
  <c r="M216" i="5"/>
  <c r="M219" i="5"/>
  <c r="M215" i="5"/>
  <c r="M218" i="5"/>
  <c r="M214" i="5"/>
  <c r="C214" i="5"/>
  <c r="M217" i="5"/>
  <c r="M200" i="5"/>
  <c r="M196" i="5"/>
  <c r="C196" i="5"/>
  <c r="M199" i="5"/>
  <c r="M198" i="5"/>
  <c r="M201" i="5"/>
  <c r="M197" i="5"/>
  <c r="M128" i="5"/>
  <c r="M124" i="5"/>
  <c r="C124" i="5"/>
  <c r="M127" i="5"/>
  <c r="M126" i="5"/>
  <c r="M129" i="5"/>
  <c r="M125" i="5"/>
  <c r="AA551" i="9"/>
  <c r="B599" i="9"/>
  <c r="Z599" i="9" s="1"/>
  <c r="B587" i="9"/>
  <c r="AA587" i="9" s="1"/>
  <c r="B510" i="9"/>
  <c r="Z510" i="9" s="1"/>
  <c r="B515" i="9"/>
  <c r="AA515" i="9" s="1"/>
  <c r="B140" i="9"/>
  <c r="N140" i="9" s="1"/>
  <c r="B145" i="9"/>
  <c r="B277" i="9"/>
  <c r="N277" i="9" s="1"/>
  <c r="B169" i="9"/>
  <c r="B174" i="9"/>
  <c r="N174" i="9" s="1"/>
  <c r="L93" i="10"/>
  <c r="L96" i="10"/>
  <c r="L92" i="10"/>
  <c r="B91" i="10"/>
  <c r="L95" i="10"/>
  <c r="L94" i="10"/>
  <c r="L91" i="10"/>
  <c r="N133" i="9"/>
  <c r="N67" i="9"/>
  <c r="M50" i="9"/>
  <c r="N18" i="9"/>
  <c r="L56" i="9"/>
  <c r="Z436" i="9"/>
  <c r="N138" i="9"/>
  <c r="M107" i="9"/>
  <c r="M248" i="9"/>
  <c r="N228" i="9"/>
  <c r="AA446" i="9"/>
  <c r="X444" i="9"/>
  <c r="X481" i="9"/>
  <c r="X482" i="9"/>
  <c r="AA564" i="9"/>
  <c r="Z564" i="9"/>
  <c r="X478" i="9"/>
  <c r="AA404" i="9"/>
  <c r="X404" i="9"/>
  <c r="Z474" i="9"/>
  <c r="AA474" i="9"/>
  <c r="X474" i="9"/>
  <c r="Z391" i="9"/>
  <c r="X391" i="9"/>
  <c r="X432" i="9"/>
  <c r="AA432" i="9"/>
  <c r="L134" i="9"/>
  <c r="L129" i="9"/>
  <c r="L91" i="9"/>
  <c r="L63" i="9"/>
  <c r="M57" i="9"/>
  <c r="N100" i="9"/>
  <c r="L308" i="9"/>
  <c r="M292" i="9"/>
  <c r="N255" i="9"/>
  <c r="N223" i="9"/>
  <c r="N310" i="9"/>
  <c r="M238" i="9"/>
  <c r="M218" i="9"/>
  <c r="N281" i="9"/>
  <c r="L257" i="9"/>
  <c r="X556" i="9"/>
  <c r="Z556" i="9"/>
  <c r="AA512" i="9"/>
  <c r="Z396" i="9"/>
  <c r="AA478" i="9"/>
  <c r="M230" i="9"/>
  <c r="L230" i="9"/>
  <c r="M134" i="9"/>
  <c r="M129" i="9"/>
  <c r="L103" i="9"/>
  <c r="N91" i="9"/>
  <c r="N63" i="9"/>
  <c r="N55" i="9"/>
  <c r="N21" i="9"/>
  <c r="M65" i="9"/>
  <c r="L148" i="9"/>
  <c r="N52" i="9"/>
  <c r="N308" i="9"/>
  <c r="L292" i="9"/>
  <c r="L280" i="9"/>
  <c r="M310" i="9"/>
  <c r="M294" i="9"/>
  <c r="N286" i="9"/>
  <c r="M305" i="9"/>
  <c r="L289" i="9"/>
  <c r="M257" i="9"/>
  <c r="M237" i="9"/>
  <c r="AA360" i="9"/>
  <c r="X396" i="9"/>
  <c r="Z512" i="9"/>
  <c r="Z395" i="9"/>
  <c r="Z483" i="9"/>
  <c r="X483" i="9"/>
  <c r="X406" i="9"/>
  <c r="Z406" i="9"/>
  <c r="AA406" i="9"/>
  <c r="AA427" i="9"/>
  <c r="X427" i="9"/>
  <c r="Z350" i="9"/>
  <c r="X350" i="9"/>
  <c r="AA350" i="9"/>
  <c r="M51" i="9"/>
  <c r="L65" i="9"/>
  <c r="N294" i="9"/>
  <c r="X357" i="9"/>
  <c r="Z357" i="9"/>
  <c r="M138" i="9"/>
  <c r="L133" i="9"/>
  <c r="N102" i="9"/>
  <c r="N104" i="9"/>
  <c r="M52" i="9"/>
  <c r="M300" i="9"/>
  <c r="N280" i="9"/>
  <c r="L200" i="9"/>
  <c r="N243" i="9"/>
  <c r="N306" i="9"/>
  <c r="M286" i="9"/>
  <c r="M214" i="9"/>
  <c r="L206" i="9"/>
  <c r="L301" i="9"/>
  <c r="N289" i="9"/>
  <c r="N237" i="9"/>
  <c r="L201" i="9"/>
  <c r="Z444" i="9"/>
  <c r="AA483" i="9"/>
  <c r="Z551" i="9"/>
  <c r="AA391" i="9"/>
  <c r="X564" i="9"/>
  <c r="X549" i="9"/>
  <c r="X361" i="9"/>
  <c r="X399" i="9"/>
  <c r="AA550" i="9"/>
  <c r="X557" i="9"/>
  <c r="X521" i="9"/>
  <c r="AA481" i="9"/>
  <c r="X473" i="9"/>
  <c r="Z397" i="9"/>
  <c r="AA559" i="9"/>
  <c r="AA473" i="9"/>
  <c r="X389" i="9"/>
  <c r="M67" i="9"/>
  <c r="M55" i="9"/>
  <c r="L90" i="9"/>
  <c r="L50" i="9"/>
  <c r="M104" i="9"/>
  <c r="M291" i="9"/>
  <c r="M227" i="9"/>
  <c r="M199" i="9"/>
  <c r="L293" i="9"/>
  <c r="X436" i="9"/>
  <c r="Z399" i="9"/>
  <c r="X559" i="9"/>
  <c r="Z482" i="9"/>
  <c r="AA390" i="9"/>
  <c r="Z557" i="9"/>
  <c r="Z549" i="9"/>
  <c r="Z521" i="9"/>
  <c r="X485" i="9"/>
  <c r="AA397" i="9"/>
  <c r="Z361" i="9"/>
  <c r="AA357" i="9"/>
  <c r="X446" i="9"/>
  <c r="Z480" i="9"/>
  <c r="X395" i="9"/>
  <c r="Z390" i="9"/>
  <c r="Z485" i="9"/>
  <c r="Z393" i="9"/>
  <c r="N304" i="9"/>
  <c r="M296" i="9"/>
  <c r="N204" i="9"/>
  <c r="L267" i="9"/>
  <c r="N205" i="9"/>
  <c r="M304" i="9"/>
  <c r="N284" i="9"/>
  <c r="L228" i="9"/>
  <c r="N216" i="9"/>
  <c r="M204" i="9"/>
  <c r="L299" i="9"/>
  <c r="N291" i="9"/>
  <c r="M279" i="9"/>
  <c r="N199" i="9"/>
  <c r="M250" i="9"/>
  <c r="M293" i="9"/>
  <c r="N285" i="9"/>
  <c r="M205" i="9"/>
  <c r="L296" i="9"/>
  <c r="L284" i="9"/>
  <c r="L248" i="9"/>
  <c r="M216" i="9"/>
  <c r="L279" i="9"/>
  <c r="N267" i="9"/>
  <c r="L250" i="9"/>
  <c r="N230" i="9"/>
  <c r="L305" i="9"/>
  <c r="M285" i="9"/>
  <c r="AA437" i="9"/>
  <c r="Z437" i="9"/>
  <c r="X486" i="9"/>
  <c r="AA486" i="9"/>
  <c r="Z484" i="9"/>
  <c r="X484" i="9"/>
  <c r="AA484" i="9"/>
  <c r="X554" i="9"/>
  <c r="Z554" i="9"/>
  <c r="AA554" i="9"/>
  <c r="AA548" i="9"/>
  <c r="X548" i="9"/>
  <c r="Z548" i="9"/>
  <c r="X553" i="9"/>
  <c r="Z553" i="9"/>
  <c r="Z394" i="9"/>
  <c r="AA394" i="9"/>
  <c r="AA388" i="9"/>
  <c r="Z388" i="9"/>
  <c r="X388" i="9"/>
  <c r="AA597" i="9"/>
  <c r="Z597" i="9"/>
  <c r="AA522" i="9"/>
  <c r="X522" i="9"/>
  <c r="AA525" i="9"/>
  <c r="Z525" i="9"/>
  <c r="AA439" i="9"/>
  <c r="X439" i="9"/>
  <c r="X445" i="9"/>
  <c r="Z445" i="9"/>
  <c r="AA359" i="9"/>
  <c r="Z359" i="9"/>
  <c r="L132" i="9"/>
  <c r="M132" i="9"/>
  <c r="L49" i="9"/>
  <c r="N49" i="9"/>
  <c r="AA509" i="9"/>
  <c r="Z509" i="9"/>
  <c r="AA435" i="9"/>
  <c r="X435" i="9"/>
  <c r="Z435" i="9"/>
  <c r="X352" i="9"/>
  <c r="Z352" i="9"/>
  <c r="M275" i="9"/>
  <c r="N275" i="9"/>
  <c r="M234" i="9"/>
  <c r="N234" i="9"/>
  <c r="M232" i="9"/>
  <c r="L232" i="9"/>
  <c r="N195" i="9"/>
  <c r="L261" i="9"/>
  <c r="N266" i="9"/>
  <c r="L266" i="9"/>
  <c r="M266" i="9"/>
  <c r="L298" i="9"/>
  <c r="N298" i="9"/>
  <c r="M303" i="9"/>
  <c r="L303" i="9"/>
  <c r="N186" i="9"/>
  <c r="N297" i="9"/>
  <c r="M297" i="9"/>
  <c r="N295" i="9"/>
  <c r="L295" i="9"/>
  <c r="M295" i="9"/>
  <c r="N249" i="9"/>
  <c r="L249" i="9"/>
  <c r="L254" i="9"/>
  <c r="N254" i="9"/>
  <c r="M254" i="9"/>
  <c r="N252" i="9"/>
  <c r="M252" i="9"/>
  <c r="N217" i="9"/>
  <c r="L217" i="9"/>
  <c r="N215" i="9"/>
  <c r="L215" i="9"/>
  <c r="M215" i="9"/>
  <c r="N172" i="9"/>
  <c r="N278" i="9"/>
  <c r="L283" i="9"/>
  <c r="N283" i="9"/>
  <c r="N198" i="9"/>
  <c r="L198" i="9"/>
  <c r="M198" i="9"/>
  <c r="L203" i="9"/>
  <c r="N203" i="9"/>
  <c r="X597" i="9"/>
  <c r="X509" i="9"/>
  <c r="AA393" i="9"/>
  <c r="AA389" i="9"/>
  <c r="B75" i="9"/>
  <c r="B71" i="9"/>
  <c r="B78" i="9"/>
  <c r="B74" i="9"/>
  <c r="B70" i="9"/>
  <c r="B77" i="9"/>
  <c r="B73" i="9"/>
  <c r="B69" i="9"/>
  <c r="B76" i="9"/>
  <c r="B72" i="9"/>
  <c r="B127" i="9"/>
  <c r="B123" i="9"/>
  <c r="B119" i="9"/>
  <c r="B126" i="9"/>
  <c r="B122" i="9"/>
  <c r="B125" i="9"/>
  <c r="B121" i="9"/>
  <c r="B128" i="9"/>
  <c r="B124" i="9"/>
  <c r="B120" i="9"/>
  <c r="B35" i="9"/>
  <c r="B31" i="9"/>
  <c r="B38" i="9"/>
  <c r="B34" i="9"/>
  <c r="B30" i="9"/>
  <c r="B37" i="9"/>
  <c r="B33" i="9"/>
  <c r="B29" i="9"/>
  <c r="B36" i="9"/>
  <c r="B32" i="9"/>
  <c r="B625" i="9"/>
  <c r="B621" i="9"/>
  <c r="B617" i="9"/>
  <c r="B624" i="9"/>
  <c r="B620" i="9"/>
  <c r="B623" i="9"/>
  <c r="B619" i="9"/>
  <c r="B626" i="9"/>
  <c r="B622" i="9"/>
  <c r="B618" i="9"/>
  <c r="B376" i="9"/>
  <c r="B372" i="9"/>
  <c r="B368" i="9"/>
  <c r="B375" i="9"/>
  <c r="B371" i="9"/>
  <c r="B367" i="9"/>
  <c r="B374" i="9"/>
  <c r="B370" i="9"/>
  <c r="B373" i="9"/>
  <c r="B369" i="9"/>
  <c r="B585" i="9"/>
  <c r="B581" i="9"/>
  <c r="B577" i="9"/>
  <c r="B584" i="9"/>
  <c r="B580" i="9"/>
  <c r="B583" i="9"/>
  <c r="B579" i="9"/>
  <c r="B586" i="9"/>
  <c r="B582" i="9"/>
  <c r="B578" i="9"/>
  <c r="B505" i="9"/>
  <c r="B501" i="9"/>
  <c r="B497" i="9"/>
  <c r="B504" i="9"/>
  <c r="B500" i="9"/>
  <c r="B503" i="9"/>
  <c r="B499" i="9"/>
  <c r="B506" i="9"/>
  <c r="B502" i="9"/>
  <c r="B498" i="9"/>
  <c r="B87" i="9"/>
  <c r="B83" i="9"/>
  <c r="B79" i="9"/>
  <c r="B86" i="9"/>
  <c r="B82" i="9"/>
  <c r="B85" i="9"/>
  <c r="B81" i="9"/>
  <c r="B88" i="9"/>
  <c r="B84" i="9"/>
  <c r="B80" i="9"/>
  <c r="B493" i="9"/>
  <c r="B489" i="9"/>
  <c r="B496" i="9"/>
  <c r="B492" i="9"/>
  <c r="B488" i="9"/>
  <c r="B495" i="9"/>
  <c r="B491" i="9"/>
  <c r="B487" i="9"/>
  <c r="B494" i="9"/>
  <c r="B490" i="9"/>
  <c r="B336" i="9"/>
  <c r="B332" i="9"/>
  <c r="B328" i="9"/>
  <c r="B335" i="9"/>
  <c r="B331" i="9"/>
  <c r="B327" i="9"/>
  <c r="B334" i="9"/>
  <c r="B330" i="9"/>
  <c r="B329" i="9"/>
  <c r="B333" i="9"/>
  <c r="B47" i="9"/>
  <c r="B43" i="9"/>
  <c r="B39" i="9"/>
  <c r="B46" i="9"/>
  <c r="B42" i="9"/>
  <c r="B45" i="9"/>
  <c r="B41" i="9"/>
  <c r="B48" i="9"/>
  <c r="B44" i="9"/>
  <c r="B40" i="9"/>
  <c r="B533" i="9"/>
  <c r="B529" i="9"/>
  <c r="B536" i="9"/>
  <c r="B532" i="9"/>
  <c r="B528" i="9"/>
  <c r="B535" i="9"/>
  <c r="B531" i="9"/>
  <c r="B527" i="9"/>
  <c r="B534" i="9"/>
  <c r="B530" i="9"/>
  <c r="B155" i="9"/>
  <c r="B151" i="9"/>
  <c r="B158" i="9"/>
  <c r="B154" i="9"/>
  <c r="B150" i="9"/>
  <c r="B157" i="9"/>
  <c r="B153" i="9"/>
  <c r="B149" i="9"/>
  <c r="B156" i="9"/>
  <c r="B152" i="9"/>
  <c r="B545" i="9"/>
  <c r="B541" i="9"/>
  <c r="B537" i="9"/>
  <c r="B544" i="9"/>
  <c r="B540" i="9"/>
  <c r="B543" i="9"/>
  <c r="B539" i="9"/>
  <c r="B546" i="9"/>
  <c r="B542" i="9"/>
  <c r="B538" i="9"/>
  <c r="B424" i="9"/>
  <c r="B420" i="9"/>
  <c r="B423" i="9"/>
  <c r="B419" i="9"/>
  <c r="B426" i="9"/>
  <c r="B422" i="9"/>
  <c r="B418" i="9"/>
  <c r="B425" i="9"/>
  <c r="B421" i="9"/>
  <c r="B417" i="9"/>
  <c r="B344" i="9"/>
  <c r="B340" i="9"/>
  <c r="B343" i="9"/>
  <c r="B339" i="9"/>
  <c r="B346" i="9"/>
  <c r="B342" i="9"/>
  <c r="B338" i="9"/>
  <c r="B345" i="9"/>
  <c r="B341" i="9"/>
  <c r="B337" i="9"/>
  <c r="B465" i="9"/>
  <c r="B461" i="9"/>
  <c r="B457" i="9"/>
  <c r="B464" i="9"/>
  <c r="B460" i="9"/>
  <c r="B463" i="9"/>
  <c r="B459" i="9"/>
  <c r="B466" i="9"/>
  <c r="B462" i="9"/>
  <c r="B458" i="9"/>
  <c r="B573" i="9"/>
  <c r="B569" i="9"/>
  <c r="B576" i="9"/>
  <c r="B572" i="9"/>
  <c r="B568" i="9"/>
  <c r="B575" i="9"/>
  <c r="B571" i="9"/>
  <c r="B567" i="9"/>
  <c r="B574" i="9"/>
  <c r="B570" i="9"/>
  <c r="B416" i="9"/>
  <c r="B412" i="9"/>
  <c r="B408" i="9"/>
  <c r="B415" i="9"/>
  <c r="B411" i="9"/>
  <c r="B407" i="9"/>
  <c r="B414" i="9"/>
  <c r="B410" i="9"/>
  <c r="B409" i="9"/>
  <c r="B413" i="9"/>
  <c r="B115" i="9"/>
  <c r="B111" i="9"/>
  <c r="B118" i="9"/>
  <c r="B114" i="9"/>
  <c r="B110" i="9"/>
  <c r="B117" i="9"/>
  <c r="B113" i="9"/>
  <c r="B109" i="9"/>
  <c r="B116" i="9"/>
  <c r="B112" i="9"/>
  <c r="B613" i="9"/>
  <c r="B609" i="9"/>
  <c r="B616" i="9"/>
  <c r="B612" i="9"/>
  <c r="B608" i="9"/>
  <c r="B615" i="9"/>
  <c r="B611" i="9"/>
  <c r="B607" i="9"/>
  <c r="B614" i="9"/>
  <c r="B610" i="9"/>
  <c r="B453" i="9"/>
  <c r="B449" i="9"/>
  <c r="B456" i="9"/>
  <c r="B452" i="9"/>
  <c r="B448" i="9"/>
  <c r="B455" i="9"/>
  <c r="B451" i="9"/>
  <c r="B447" i="9"/>
  <c r="B454" i="9"/>
  <c r="B450" i="9"/>
  <c r="B384" i="9"/>
  <c r="B380" i="9"/>
  <c r="B383" i="9"/>
  <c r="B379" i="9"/>
  <c r="B386" i="9"/>
  <c r="B382" i="9"/>
  <c r="B378" i="9"/>
  <c r="B377" i="9"/>
  <c r="B385" i="9"/>
  <c r="B381" i="9"/>
  <c r="Z440" i="9"/>
  <c r="AA440" i="9"/>
  <c r="X520" i="9"/>
  <c r="Z592" i="9"/>
  <c r="AA592" i="9"/>
  <c r="Z430" i="9"/>
  <c r="AA430" i="9"/>
  <c r="X430" i="9"/>
  <c r="C117" i="12"/>
  <c r="I116" i="12"/>
  <c r="C47" i="12"/>
  <c r="I47" i="12" s="1"/>
  <c r="I46" i="12"/>
  <c r="C33" i="12"/>
  <c r="I32" i="12"/>
  <c r="I31" i="12"/>
  <c r="C59" i="12"/>
  <c r="I59" i="12" s="1"/>
  <c r="I58" i="12"/>
  <c r="U157" i="1"/>
  <c r="U147" i="1"/>
  <c r="C111" i="12"/>
  <c r="I110" i="12"/>
  <c r="C63" i="12"/>
  <c r="I62" i="12"/>
  <c r="C75" i="12"/>
  <c r="I74" i="12"/>
  <c r="U126" i="1"/>
  <c r="U163" i="1"/>
  <c r="U155" i="1"/>
  <c r="U131" i="1"/>
  <c r="U123" i="1"/>
  <c r="U145" i="1"/>
  <c r="U143" i="1"/>
  <c r="U139" i="1"/>
  <c r="C99" i="12"/>
  <c r="I98" i="12"/>
  <c r="C51" i="12"/>
  <c r="I50" i="12"/>
  <c r="U125" i="1"/>
  <c r="C87" i="12"/>
  <c r="I86" i="12"/>
  <c r="C39" i="12"/>
  <c r="I38" i="12"/>
  <c r="X31" i="5"/>
  <c r="X15" i="5"/>
  <c r="X19" i="5"/>
  <c r="X32" i="5"/>
  <c r="X16" i="5"/>
  <c r="X35" i="5"/>
  <c r="X28" i="5"/>
  <c r="X40" i="5"/>
  <c r="X39" i="5"/>
  <c r="X23" i="5"/>
  <c r="X36" i="5"/>
  <c r="X24" i="5"/>
  <c r="X27" i="5"/>
  <c r="X11" i="5"/>
  <c r="AL186" i="24"/>
  <c r="I186" i="24" s="1"/>
  <c r="AM186" i="24"/>
  <c r="AN186" i="24"/>
  <c r="Q186" i="24" s="1"/>
  <c r="AO186" i="24"/>
  <c r="U186" i="24" s="1"/>
  <c r="AP186" i="24"/>
  <c r="AQ186" i="24"/>
  <c r="AC186" i="24" s="1"/>
  <c r="AG186" i="24"/>
  <c r="AG187" i="24"/>
  <c r="AG188" i="24"/>
  <c r="AG189" i="24"/>
  <c r="AG190" i="24"/>
  <c r="AG191" i="24"/>
  <c r="AG192" i="24"/>
  <c r="AG193" i="24"/>
  <c r="AG194" i="24"/>
  <c r="AG195" i="24"/>
  <c r="AG196" i="24"/>
  <c r="AG197" i="24"/>
  <c r="AG198" i="24"/>
  <c r="AG199" i="24"/>
  <c r="AG200" i="24"/>
  <c r="AG201" i="24"/>
  <c r="AG202" i="24"/>
  <c r="AG203" i="24"/>
  <c r="AG204" i="24"/>
  <c r="AG205" i="24"/>
  <c r="AG206" i="24"/>
  <c r="AG207" i="24"/>
  <c r="AG208" i="24"/>
  <c r="AG209" i="24"/>
  <c r="AG210" i="24"/>
  <c r="AG211" i="24"/>
  <c r="AG212" i="24"/>
  <c r="AG213" i="24"/>
  <c r="AG214" i="24"/>
  <c r="AG215" i="24"/>
  <c r="AG216" i="24"/>
  <c r="AG217" i="24"/>
  <c r="AG218" i="24"/>
  <c r="AG219" i="24"/>
  <c r="AG220" i="24"/>
  <c r="AG221" i="24"/>
  <c r="AG222" i="24"/>
  <c r="AG223" i="24"/>
  <c r="AG224" i="24"/>
  <c r="AG225" i="24"/>
  <c r="AG226" i="24"/>
  <c r="AG227" i="24"/>
  <c r="AG228" i="24"/>
  <c r="AG229" i="24"/>
  <c r="AG230" i="24"/>
  <c r="AG231" i="24"/>
  <c r="AG232" i="24"/>
  <c r="AG233" i="24"/>
  <c r="AG234" i="24"/>
  <c r="AG235" i="24"/>
  <c r="AG236" i="24"/>
  <c r="AG237" i="24"/>
  <c r="AG238" i="24"/>
  <c r="AG239" i="24"/>
  <c r="AG240" i="24"/>
  <c r="AG241" i="24"/>
  <c r="AG242" i="24"/>
  <c r="AG243" i="24"/>
  <c r="AG244" i="24"/>
  <c r="AG245" i="24"/>
  <c r="AG246" i="24"/>
  <c r="AG247" i="24"/>
  <c r="AG248" i="24"/>
  <c r="AG249" i="24"/>
  <c r="AG250" i="24"/>
  <c r="AG251" i="24"/>
  <c r="AG252" i="24"/>
  <c r="AG253" i="24"/>
  <c r="AG254" i="24"/>
  <c r="AG255" i="24"/>
  <c r="AG256" i="24"/>
  <c r="AG257" i="24"/>
  <c r="AG258" i="24"/>
  <c r="AG259" i="24"/>
  <c r="AG260" i="24"/>
  <c r="AG261" i="24"/>
  <c r="AG262" i="24"/>
  <c r="AG263" i="24"/>
  <c r="AG264" i="24"/>
  <c r="B186" i="24"/>
  <c r="E186" i="24"/>
  <c r="F186" i="24"/>
  <c r="B187" i="24"/>
  <c r="E187" i="24"/>
  <c r="F187" i="24"/>
  <c r="B188" i="24"/>
  <c r="E188" i="24"/>
  <c r="F188" i="24"/>
  <c r="B189" i="24"/>
  <c r="E189" i="24"/>
  <c r="F189" i="24"/>
  <c r="B190" i="24"/>
  <c r="E190" i="24"/>
  <c r="F190" i="24"/>
  <c r="B191" i="24"/>
  <c r="E191" i="24"/>
  <c r="F191" i="24"/>
  <c r="B192" i="24"/>
  <c r="E192" i="24"/>
  <c r="F192" i="24"/>
  <c r="B193" i="24"/>
  <c r="E193" i="24"/>
  <c r="F193" i="24"/>
  <c r="B194" i="24"/>
  <c r="E194" i="24"/>
  <c r="F194" i="24"/>
  <c r="B195" i="24"/>
  <c r="E195" i="24"/>
  <c r="F195" i="24"/>
  <c r="B196" i="24"/>
  <c r="E196" i="24"/>
  <c r="F196" i="24"/>
  <c r="B197" i="24"/>
  <c r="E197" i="24"/>
  <c r="F197" i="24"/>
  <c r="B198" i="24"/>
  <c r="E198" i="24"/>
  <c r="F198" i="24"/>
  <c r="B199" i="24"/>
  <c r="E199" i="24"/>
  <c r="F199" i="24"/>
  <c r="B200" i="24"/>
  <c r="E200" i="24"/>
  <c r="F200" i="24"/>
  <c r="B201" i="24"/>
  <c r="E201" i="24"/>
  <c r="F201" i="24"/>
  <c r="B202" i="24"/>
  <c r="E202" i="24"/>
  <c r="F202" i="24"/>
  <c r="B203" i="24"/>
  <c r="E203" i="24"/>
  <c r="F203" i="24"/>
  <c r="B204" i="24"/>
  <c r="E204" i="24"/>
  <c r="F204" i="24"/>
  <c r="B205" i="24"/>
  <c r="E205" i="24"/>
  <c r="F205" i="24"/>
  <c r="B206" i="24"/>
  <c r="E206" i="24"/>
  <c r="F206" i="24"/>
  <c r="B207" i="24"/>
  <c r="E207" i="24"/>
  <c r="F207" i="24"/>
  <c r="B208" i="24"/>
  <c r="E208" i="24"/>
  <c r="F208" i="24"/>
  <c r="B209" i="24"/>
  <c r="E209" i="24"/>
  <c r="F209" i="24"/>
  <c r="B210" i="24"/>
  <c r="E210" i="24"/>
  <c r="F210" i="24"/>
  <c r="B211" i="24"/>
  <c r="E211" i="24"/>
  <c r="F211" i="24"/>
  <c r="B212" i="24"/>
  <c r="E212" i="24"/>
  <c r="F212" i="24"/>
  <c r="B213" i="24"/>
  <c r="E213" i="24"/>
  <c r="F213" i="24"/>
  <c r="B214" i="24"/>
  <c r="E214" i="24"/>
  <c r="F214" i="24"/>
  <c r="B215" i="24"/>
  <c r="E215" i="24"/>
  <c r="F215" i="24"/>
  <c r="B216" i="24"/>
  <c r="E216" i="24"/>
  <c r="F216" i="24"/>
  <c r="B217" i="24"/>
  <c r="E217" i="24"/>
  <c r="F217" i="24"/>
  <c r="B218" i="24"/>
  <c r="E218" i="24"/>
  <c r="F218" i="24"/>
  <c r="B219" i="24"/>
  <c r="E219" i="24"/>
  <c r="F219" i="24"/>
  <c r="B220" i="24"/>
  <c r="E220" i="24"/>
  <c r="F220" i="24"/>
  <c r="B221" i="24"/>
  <c r="E221" i="24"/>
  <c r="F221" i="24"/>
  <c r="B222" i="24"/>
  <c r="E222" i="24"/>
  <c r="F222" i="24"/>
  <c r="B223" i="24"/>
  <c r="E223" i="24"/>
  <c r="F223" i="24"/>
  <c r="B224" i="24"/>
  <c r="E224" i="24"/>
  <c r="F224" i="24"/>
  <c r="B225" i="24"/>
  <c r="E225" i="24"/>
  <c r="F225" i="24"/>
  <c r="B226" i="24"/>
  <c r="E226" i="24"/>
  <c r="F226" i="24"/>
  <c r="B227" i="24"/>
  <c r="E227" i="24"/>
  <c r="F227" i="24"/>
  <c r="B228" i="24"/>
  <c r="E228" i="24"/>
  <c r="F228" i="24"/>
  <c r="B229" i="24"/>
  <c r="E229" i="24"/>
  <c r="F229" i="24"/>
  <c r="B230" i="24"/>
  <c r="E230" i="24"/>
  <c r="F230" i="24"/>
  <c r="B231" i="24"/>
  <c r="E231" i="24"/>
  <c r="F231" i="24"/>
  <c r="B232" i="24"/>
  <c r="E232" i="24"/>
  <c r="F232" i="24"/>
  <c r="B233" i="24"/>
  <c r="E233" i="24"/>
  <c r="F233" i="24"/>
  <c r="B234" i="24"/>
  <c r="E234" i="24"/>
  <c r="F234" i="24"/>
  <c r="B235" i="24"/>
  <c r="E235" i="24"/>
  <c r="F235" i="24"/>
  <c r="B236" i="24"/>
  <c r="E236" i="24"/>
  <c r="F236" i="24"/>
  <c r="B237" i="24"/>
  <c r="E237" i="24"/>
  <c r="F237" i="24"/>
  <c r="B238" i="24"/>
  <c r="E238" i="24"/>
  <c r="F238" i="24"/>
  <c r="B239" i="24"/>
  <c r="E239" i="24"/>
  <c r="F239" i="24"/>
  <c r="B240" i="24"/>
  <c r="E240" i="24"/>
  <c r="F240" i="24"/>
  <c r="B241" i="24"/>
  <c r="E241" i="24"/>
  <c r="F241" i="24"/>
  <c r="B242" i="24"/>
  <c r="E242" i="24"/>
  <c r="F242" i="24"/>
  <c r="B243" i="24"/>
  <c r="E243" i="24"/>
  <c r="F243" i="24"/>
  <c r="B244" i="24"/>
  <c r="E244" i="24"/>
  <c r="F244" i="24"/>
  <c r="B245" i="24"/>
  <c r="E245" i="24"/>
  <c r="F245" i="24"/>
  <c r="B246" i="24"/>
  <c r="E246" i="24"/>
  <c r="F246" i="24"/>
  <c r="B247" i="24"/>
  <c r="E247" i="24"/>
  <c r="F247" i="24"/>
  <c r="B248" i="24"/>
  <c r="E248" i="24"/>
  <c r="F248" i="24"/>
  <c r="B249" i="24"/>
  <c r="E249" i="24"/>
  <c r="F249" i="24"/>
  <c r="B250" i="24"/>
  <c r="E250" i="24"/>
  <c r="F250" i="24"/>
  <c r="B251" i="24"/>
  <c r="E251" i="24"/>
  <c r="F251" i="24"/>
  <c r="B252" i="24"/>
  <c r="E252" i="24"/>
  <c r="F252" i="24"/>
  <c r="B253" i="24"/>
  <c r="E253" i="24"/>
  <c r="F253" i="24"/>
  <c r="B254" i="24"/>
  <c r="E254" i="24"/>
  <c r="F254" i="24"/>
  <c r="B255" i="24"/>
  <c r="E255" i="24"/>
  <c r="F255" i="24"/>
  <c r="B256" i="24"/>
  <c r="E256" i="24"/>
  <c r="F256" i="24"/>
  <c r="B257" i="24"/>
  <c r="E257" i="24"/>
  <c r="F257" i="24"/>
  <c r="B258" i="24"/>
  <c r="E258" i="24"/>
  <c r="F258" i="24"/>
  <c r="B259" i="24"/>
  <c r="E259" i="24"/>
  <c r="F259" i="24"/>
  <c r="B260" i="24"/>
  <c r="E260" i="24"/>
  <c r="F260" i="24"/>
  <c r="B261" i="24"/>
  <c r="E261" i="24"/>
  <c r="F261" i="24"/>
  <c r="B262" i="24"/>
  <c r="E262" i="24"/>
  <c r="F262" i="24"/>
  <c r="B263" i="24"/>
  <c r="E263" i="24"/>
  <c r="F263" i="24"/>
  <c r="B264" i="24"/>
  <c r="E264" i="24"/>
  <c r="F264" i="24"/>
  <c r="AG185" i="24"/>
  <c r="F185" i="24"/>
  <c r="E185" i="24"/>
  <c r="B185" i="24"/>
  <c r="I5" i="24"/>
  <c r="Z552" i="9" l="1"/>
  <c r="N226" i="9"/>
  <c r="L260" i="9"/>
  <c r="M229" i="9"/>
  <c r="M213" i="9"/>
  <c r="AA480" i="9"/>
  <c r="X468" i="9"/>
  <c r="N214" i="9"/>
  <c r="M223" i="9"/>
  <c r="L102" i="9"/>
  <c r="L146" i="9"/>
  <c r="M209" i="9"/>
  <c r="X429" i="9"/>
  <c r="Z468" i="9"/>
  <c r="L235" i="9"/>
  <c r="D86" i="20"/>
  <c r="Z443" i="9"/>
  <c r="X353" i="9"/>
  <c r="X552" i="9"/>
  <c r="Z520" i="9"/>
  <c r="X555" i="9"/>
  <c r="N209" i="9"/>
  <c r="N235" i="9"/>
  <c r="M101" i="9"/>
  <c r="L101" i="9"/>
  <c r="M260" i="9"/>
  <c r="M261" i="9"/>
  <c r="L229" i="9"/>
  <c r="AA555" i="9"/>
  <c r="X550" i="9"/>
  <c r="AA429" i="9"/>
  <c r="M105" i="9"/>
  <c r="Z547" i="9"/>
  <c r="L105" i="9"/>
  <c r="L233" i="9"/>
  <c r="Z353" i="9"/>
  <c r="N208" i="9"/>
  <c r="L208" i="9"/>
  <c r="M208" i="9"/>
  <c r="AA433" i="9"/>
  <c r="Z476" i="9"/>
  <c r="X403" i="9"/>
  <c r="Z433" i="9"/>
  <c r="X476" i="9"/>
  <c r="X355" i="9"/>
  <c r="Z475" i="9"/>
  <c r="Z355" i="9"/>
  <c r="AA475" i="9"/>
  <c r="AA442" i="9"/>
  <c r="Z398" i="9"/>
  <c r="Z606" i="9"/>
  <c r="X606" i="9"/>
  <c r="X398" i="9"/>
  <c r="AA403" i="9"/>
  <c r="Z467" i="9"/>
  <c r="X467" i="9"/>
  <c r="X360" i="9"/>
  <c r="M278" i="9"/>
  <c r="N89" i="9"/>
  <c r="X431" i="9"/>
  <c r="L95" i="9"/>
  <c r="N60" i="9"/>
  <c r="X471" i="9"/>
  <c r="L60" i="9"/>
  <c r="M313" i="9"/>
  <c r="AA470" i="9"/>
  <c r="N99" i="9"/>
  <c r="M99" i="9"/>
  <c r="L99" i="9"/>
  <c r="AA472" i="9"/>
  <c r="Z472" i="9"/>
  <c r="AA471" i="9"/>
  <c r="M148" i="9"/>
  <c r="Z470" i="9"/>
  <c r="N231" i="9"/>
  <c r="AA431" i="9"/>
  <c r="X348" i="9"/>
  <c r="X354" i="9"/>
  <c r="Z354" i="9"/>
  <c r="Z347" i="9"/>
  <c r="AA348" i="9"/>
  <c r="Z366" i="9"/>
  <c r="AA366" i="9"/>
  <c r="AA602" i="9"/>
  <c r="AA362" i="9"/>
  <c r="AA516" i="9"/>
  <c r="Z605" i="9"/>
  <c r="AA347" i="9"/>
  <c r="Z362" i="9"/>
  <c r="L89" i="9"/>
  <c r="M64" i="9"/>
  <c r="N66" i="9"/>
  <c r="N94" i="9"/>
  <c r="L64" i="9"/>
  <c r="X593" i="9"/>
  <c r="Z507" i="9"/>
  <c r="Z594" i="9"/>
  <c r="X364" i="9"/>
  <c r="AA365" i="9"/>
  <c r="Z365" i="9"/>
  <c r="Z364" i="9"/>
  <c r="Z349" i="9"/>
  <c r="X349" i="9"/>
  <c r="AA479" i="9"/>
  <c r="AA595" i="9"/>
  <c r="X587" i="9"/>
  <c r="Z561" i="9"/>
  <c r="AA561" i="9"/>
  <c r="AA605" i="9"/>
  <c r="Z517" i="9"/>
  <c r="Z516" i="9"/>
  <c r="Z587" i="9"/>
  <c r="AA517" i="9"/>
  <c r="AA560" i="9"/>
  <c r="X518" i="9"/>
  <c r="X600" i="9"/>
  <c r="AA562" i="9"/>
  <c r="X507" i="9"/>
  <c r="X602" i="9"/>
  <c r="X563" i="9"/>
  <c r="AA566" i="9"/>
  <c r="X566" i="9"/>
  <c r="X479" i="9"/>
  <c r="AA518" i="9"/>
  <c r="AA563" i="9"/>
  <c r="AA594" i="9"/>
  <c r="AA441" i="9"/>
  <c r="X441" i="9"/>
  <c r="Z562" i="9"/>
  <c r="AA599" i="9"/>
  <c r="X565" i="9"/>
  <c r="X599" i="9"/>
  <c r="X595" i="9"/>
  <c r="Z560" i="9"/>
  <c r="N315" i="9"/>
  <c r="L315" i="9"/>
  <c r="N241" i="9"/>
  <c r="N227" i="9"/>
  <c r="M311" i="9"/>
  <c r="N193" i="9"/>
  <c r="M240" i="9"/>
  <c r="L311" i="9"/>
  <c r="N240" i="9"/>
  <c r="L211" i="9"/>
  <c r="N247" i="9"/>
  <c r="L317" i="9"/>
  <c r="N317" i="9"/>
  <c r="N274" i="9"/>
  <c r="M271" i="9"/>
  <c r="L213" i="9"/>
  <c r="L241" i="9"/>
  <c r="L242" i="9"/>
  <c r="M242" i="9"/>
  <c r="M258" i="9"/>
  <c r="L226" i="9"/>
  <c r="L309" i="9"/>
  <c r="N194" i="9"/>
  <c r="N258" i="9"/>
  <c r="M309" i="9"/>
  <c r="L313" i="9"/>
  <c r="L271" i="9"/>
  <c r="N22" i="9"/>
  <c r="N24" i="9"/>
  <c r="L140" i="9"/>
  <c r="M140" i="9"/>
  <c r="M62" i="9"/>
  <c r="N96" i="9"/>
  <c r="L68" i="9"/>
  <c r="M108" i="9"/>
  <c r="M68" i="9"/>
  <c r="L96" i="9"/>
  <c r="L94" i="9"/>
  <c r="L139" i="9"/>
  <c r="N139" i="9"/>
  <c r="N95" i="9"/>
  <c r="N108" i="9"/>
  <c r="M146" i="9"/>
  <c r="N10" i="9"/>
  <c r="Z524" i="9"/>
  <c r="AA524" i="9"/>
  <c r="X524" i="9"/>
  <c r="AA510" i="9"/>
  <c r="M312" i="9"/>
  <c r="L312" i="9"/>
  <c r="L276" i="9"/>
  <c r="L62" i="9"/>
  <c r="Z590" i="9"/>
  <c r="L141" i="9"/>
  <c r="N183" i="9"/>
  <c r="M210" i="9"/>
  <c r="N210" i="9"/>
  <c r="L210" i="9"/>
  <c r="AA526" i="9"/>
  <c r="X526" i="9"/>
  <c r="Z526" i="9"/>
  <c r="O186" i="24"/>
  <c r="AN188" i="24" s="1"/>
  <c r="O188" i="24" s="1"/>
  <c r="AN190" i="24" s="1"/>
  <c r="Z442" i="9"/>
  <c r="M221" i="9"/>
  <c r="M277" i="9"/>
  <c r="X510" i="9"/>
  <c r="Z558" i="9"/>
  <c r="N191" i="9"/>
  <c r="L247" i="9"/>
  <c r="M276" i="9"/>
  <c r="AA593" i="9"/>
  <c r="X523" i="9"/>
  <c r="N141" i="9"/>
  <c r="AA590" i="9"/>
  <c r="N211" i="9"/>
  <c r="M212" i="9"/>
  <c r="L316" i="9"/>
  <c r="N316" i="9"/>
  <c r="N98" i="9"/>
  <c r="M98" i="9"/>
  <c r="L98" i="9"/>
  <c r="Z519" i="9"/>
  <c r="AA519" i="9"/>
  <c r="N221" i="9"/>
  <c r="L277" i="9"/>
  <c r="M66" i="9"/>
  <c r="AA558" i="9"/>
  <c r="AA523" i="9"/>
  <c r="N189" i="9"/>
  <c r="L212" i="9"/>
  <c r="AA600" i="9"/>
  <c r="L274" i="9"/>
  <c r="AA565" i="9"/>
  <c r="N93" i="9"/>
  <c r="M93" i="9"/>
  <c r="L93" i="9"/>
  <c r="N188" i="9"/>
  <c r="C65" i="20"/>
  <c r="D64" i="20"/>
  <c r="C162" i="20"/>
  <c r="D161" i="20"/>
  <c r="C51" i="20"/>
  <c r="D50" i="20"/>
  <c r="C114" i="20"/>
  <c r="D114" i="20" s="1"/>
  <c r="D113" i="20"/>
  <c r="C76" i="20"/>
  <c r="D76" i="20" s="1"/>
  <c r="D75" i="20"/>
  <c r="C29" i="20"/>
  <c r="D28" i="20"/>
  <c r="C20" i="20"/>
  <c r="D19" i="20"/>
  <c r="C138" i="20"/>
  <c r="D137" i="20"/>
  <c r="N272" i="9"/>
  <c r="L272" i="9"/>
  <c r="L245" i="9"/>
  <c r="N245" i="9"/>
  <c r="M245" i="9"/>
  <c r="M262" i="9"/>
  <c r="L262" i="9"/>
  <c r="N262" i="9"/>
  <c r="Z511" i="9"/>
  <c r="AA511" i="9"/>
  <c r="M220" i="9"/>
  <c r="L220" i="9"/>
  <c r="N246" i="9"/>
  <c r="M246" i="9"/>
  <c r="L246" i="9"/>
  <c r="N263" i="9"/>
  <c r="M263" i="9"/>
  <c r="L263" i="9"/>
  <c r="X604" i="9"/>
  <c r="AA604" i="9"/>
  <c r="Z604" i="9"/>
  <c r="L222" i="9"/>
  <c r="N222" i="9"/>
  <c r="M222" i="9"/>
  <c r="N179" i="9"/>
  <c r="L265" i="9"/>
  <c r="N265" i="9"/>
  <c r="M265" i="9"/>
  <c r="Z589" i="9"/>
  <c r="X589" i="9"/>
  <c r="N169" i="9"/>
  <c r="Z515" i="9"/>
  <c r="X515" i="9"/>
  <c r="N168" i="9"/>
  <c r="N273" i="9"/>
  <c r="M273" i="9"/>
  <c r="X588" i="9"/>
  <c r="Z588" i="9"/>
  <c r="AA588" i="9"/>
  <c r="X511" i="9"/>
  <c r="N220" i="9"/>
  <c r="L219" i="9"/>
  <c r="M219" i="9"/>
  <c r="N219" i="9"/>
  <c r="N185" i="9"/>
  <c r="M269" i="9"/>
  <c r="N269" i="9"/>
  <c r="M225" i="9"/>
  <c r="L225" i="9"/>
  <c r="N225" i="9"/>
  <c r="N11" i="9"/>
  <c r="M264" i="9"/>
  <c r="N264" i="9"/>
  <c r="L264" i="9"/>
  <c r="N239" i="9"/>
  <c r="M239" i="9"/>
  <c r="L239" i="9"/>
  <c r="N184" i="9"/>
  <c r="N259" i="9"/>
  <c r="M259" i="9"/>
  <c r="L259" i="9"/>
  <c r="N177" i="9"/>
  <c r="M92" i="9"/>
  <c r="L92" i="9"/>
  <c r="L97" i="9"/>
  <c r="M97" i="9"/>
  <c r="M268" i="9"/>
  <c r="L268" i="9"/>
  <c r="N268" i="9"/>
  <c r="N144" i="9"/>
  <c r="M144" i="9"/>
  <c r="L144" i="9"/>
  <c r="AA596" i="9"/>
  <c r="X596" i="9"/>
  <c r="Z596" i="9"/>
  <c r="AA598" i="9"/>
  <c r="Z598" i="9"/>
  <c r="X598" i="9"/>
  <c r="L145" i="9"/>
  <c r="N145" i="9"/>
  <c r="M145" i="9"/>
  <c r="N176" i="9"/>
  <c r="L270" i="9"/>
  <c r="M270" i="9"/>
  <c r="N270" i="9"/>
  <c r="X513" i="9"/>
  <c r="AA513" i="9"/>
  <c r="Z513" i="9"/>
  <c r="X591" i="9"/>
  <c r="Z591" i="9"/>
  <c r="AA591" i="9"/>
  <c r="N171" i="9"/>
  <c r="M147" i="9"/>
  <c r="N147" i="9"/>
  <c r="L147" i="9"/>
  <c r="Z508" i="9"/>
  <c r="X508" i="9"/>
  <c r="AA508" i="9"/>
  <c r="AA601" i="9"/>
  <c r="Z601" i="9"/>
  <c r="X601" i="9"/>
  <c r="N173" i="9"/>
  <c r="N142" i="9"/>
  <c r="M142" i="9"/>
  <c r="L142" i="9"/>
  <c r="Z514" i="9"/>
  <c r="X514" i="9"/>
  <c r="AA514" i="9"/>
  <c r="X603" i="9"/>
  <c r="Z603" i="9"/>
  <c r="AA603" i="9"/>
  <c r="X381" i="9"/>
  <c r="AA381" i="9"/>
  <c r="Z381" i="9"/>
  <c r="Z382" i="9"/>
  <c r="X382" i="9"/>
  <c r="AA382" i="9"/>
  <c r="X380" i="9"/>
  <c r="AA380" i="9"/>
  <c r="Z380" i="9"/>
  <c r="X447" i="9"/>
  <c r="Z447" i="9"/>
  <c r="AA447" i="9"/>
  <c r="AA452" i="9"/>
  <c r="Z452" i="9"/>
  <c r="X452" i="9"/>
  <c r="Z610" i="9"/>
  <c r="X610" i="9"/>
  <c r="AA610" i="9"/>
  <c r="Z615" i="9"/>
  <c r="AA615" i="9"/>
  <c r="X615" i="9"/>
  <c r="AA609" i="9"/>
  <c r="Z609" i="9"/>
  <c r="X609" i="9"/>
  <c r="N109" i="9"/>
  <c r="M109" i="9"/>
  <c r="L109" i="9"/>
  <c r="N114" i="9"/>
  <c r="M114" i="9"/>
  <c r="L114" i="9"/>
  <c r="X413" i="9"/>
  <c r="AA413" i="9"/>
  <c r="Z413" i="9"/>
  <c r="AA407" i="9"/>
  <c r="Z407" i="9"/>
  <c r="X407" i="9"/>
  <c r="X412" i="9"/>
  <c r="AA412" i="9"/>
  <c r="Z412" i="9"/>
  <c r="Z567" i="9"/>
  <c r="AA567" i="9"/>
  <c r="X567" i="9"/>
  <c r="AA572" i="9"/>
  <c r="Z572" i="9"/>
  <c r="X572" i="9"/>
  <c r="AA458" i="9"/>
  <c r="X458" i="9"/>
  <c r="Z458" i="9"/>
  <c r="AA463" i="9"/>
  <c r="Z463" i="9"/>
  <c r="X463" i="9"/>
  <c r="X461" i="9"/>
  <c r="AA461" i="9"/>
  <c r="Z461" i="9"/>
  <c r="Z345" i="9"/>
  <c r="X345" i="9"/>
  <c r="AA345" i="9"/>
  <c r="Z339" i="9"/>
  <c r="X339" i="9"/>
  <c r="AA339" i="9"/>
  <c r="AA417" i="9"/>
  <c r="Z417" i="9"/>
  <c r="X417" i="9"/>
  <c r="X422" i="9"/>
  <c r="Z422" i="9"/>
  <c r="AA422" i="9"/>
  <c r="AA420" i="9"/>
  <c r="Z420" i="9"/>
  <c r="X420" i="9"/>
  <c r="X546" i="9"/>
  <c r="AA546" i="9"/>
  <c r="Z546" i="9"/>
  <c r="X544" i="9"/>
  <c r="AA544" i="9"/>
  <c r="Z544" i="9"/>
  <c r="M152" i="9"/>
  <c r="N152" i="9"/>
  <c r="L152" i="9"/>
  <c r="L157" i="9"/>
  <c r="N157" i="9"/>
  <c r="M157" i="9"/>
  <c r="N151" i="9"/>
  <c r="L151" i="9"/>
  <c r="M151" i="9"/>
  <c r="AA534" i="9"/>
  <c r="X534" i="9"/>
  <c r="Z534" i="9"/>
  <c r="X528" i="9"/>
  <c r="Z528" i="9"/>
  <c r="AA528" i="9"/>
  <c r="AA533" i="9"/>
  <c r="Z533" i="9"/>
  <c r="X533" i="9"/>
  <c r="L41" i="9"/>
  <c r="N41" i="9"/>
  <c r="M41" i="9"/>
  <c r="M39" i="9"/>
  <c r="N39" i="9"/>
  <c r="L39" i="9"/>
  <c r="Z329" i="9"/>
  <c r="X329" i="9"/>
  <c r="AA329" i="9"/>
  <c r="AA331" i="9"/>
  <c r="X331" i="9"/>
  <c r="Z331" i="9"/>
  <c r="X336" i="9"/>
  <c r="Z336" i="9"/>
  <c r="AA336" i="9"/>
  <c r="X491" i="9"/>
  <c r="AA491" i="9"/>
  <c r="Z491" i="9"/>
  <c r="X496" i="9"/>
  <c r="Z496" i="9"/>
  <c r="AA496" i="9"/>
  <c r="M84" i="9"/>
  <c r="L84" i="9"/>
  <c r="N84" i="9"/>
  <c r="L82" i="9"/>
  <c r="M82" i="9"/>
  <c r="N82" i="9"/>
  <c r="M87" i="9"/>
  <c r="N87" i="9"/>
  <c r="L87" i="9"/>
  <c r="Z506" i="9"/>
  <c r="AA506" i="9"/>
  <c r="X506" i="9"/>
  <c r="Z504" i="9"/>
  <c r="AA504" i="9"/>
  <c r="X504" i="9"/>
  <c r="X578" i="9"/>
  <c r="AA578" i="9"/>
  <c r="Z578" i="9"/>
  <c r="AA583" i="9"/>
  <c r="X583" i="9"/>
  <c r="Z583" i="9"/>
  <c r="AA581" i="9"/>
  <c r="Z581" i="9"/>
  <c r="X581" i="9"/>
  <c r="AA370" i="9"/>
  <c r="AA375" i="9"/>
  <c r="AA618" i="9"/>
  <c r="X618" i="9"/>
  <c r="Z618" i="9"/>
  <c r="Z623" i="9"/>
  <c r="AA623" i="9"/>
  <c r="X623" i="9"/>
  <c r="X621" i="9"/>
  <c r="AA621" i="9"/>
  <c r="Z621" i="9"/>
  <c r="L29" i="9"/>
  <c r="N29" i="9"/>
  <c r="M29" i="9"/>
  <c r="M34" i="9"/>
  <c r="L34" i="9"/>
  <c r="N34" i="9"/>
  <c r="M120" i="9"/>
  <c r="N120" i="9"/>
  <c r="L120" i="9"/>
  <c r="N125" i="9"/>
  <c r="L125" i="9"/>
  <c r="M125" i="9"/>
  <c r="L123" i="9"/>
  <c r="M123" i="9"/>
  <c r="N123" i="9"/>
  <c r="L69" i="9"/>
  <c r="N69" i="9"/>
  <c r="M69" i="9"/>
  <c r="N74" i="9"/>
  <c r="L74" i="9"/>
  <c r="M74" i="9"/>
  <c r="AA385" i="9"/>
  <c r="Z385" i="9"/>
  <c r="X385" i="9"/>
  <c r="X386" i="9"/>
  <c r="AA386" i="9"/>
  <c r="Z386" i="9"/>
  <c r="X384" i="9"/>
  <c r="Z384" i="9"/>
  <c r="AA384" i="9"/>
  <c r="AA451" i="9"/>
  <c r="Z451" i="9"/>
  <c r="X451" i="9"/>
  <c r="Z456" i="9"/>
  <c r="AA456" i="9"/>
  <c r="X456" i="9"/>
  <c r="X614" i="9"/>
  <c r="Z614" i="9"/>
  <c r="AA614" i="9"/>
  <c r="X608" i="9"/>
  <c r="Z608" i="9"/>
  <c r="AA608" i="9"/>
  <c r="AA613" i="9"/>
  <c r="Z613" i="9"/>
  <c r="X613" i="9"/>
  <c r="N113" i="9"/>
  <c r="M113" i="9"/>
  <c r="L113" i="9"/>
  <c r="N118" i="9"/>
  <c r="M118" i="9"/>
  <c r="L118" i="9"/>
  <c r="Z409" i="9"/>
  <c r="X409" i="9"/>
  <c r="AA409" i="9"/>
  <c r="Z411" i="9"/>
  <c r="AA411" i="9"/>
  <c r="X411" i="9"/>
  <c r="X416" i="9"/>
  <c r="Z416" i="9"/>
  <c r="AA416" i="9"/>
  <c r="X571" i="9"/>
  <c r="Z571" i="9"/>
  <c r="AA571" i="9"/>
  <c r="X576" i="9"/>
  <c r="AA576" i="9"/>
  <c r="Z576" i="9"/>
  <c r="X462" i="9"/>
  <c r="AA462" i="9"/>
  <c r="Z462" i="9"/>
  <c r="AA460" i="9"/>
  <c r="Z460" i="9"/>
  <c r="X460" i="9"/>
  <c r="AA465" i="9"/>
  <c r="Z465" i="9"/>
  <c r="X465" i="9"/>
  <c r="AA338" i="9"/>
  <c r="Z338" i="9"/>
  <c r="X338" i="9"/>
  <c r="Z343" i="9"/>
  <c r="X343" i="9"/>
  <c r="AA343" i="9"/>
  <c r="AA421" i="9"/>
  <c r="Z421" i="9"/>
  <c r="X421" i="9"/>
  <c r="AA426" i="9"/>
  <c r="X426" i="9"/>
  <c r="Z426" i="9"/>
  <c r="Z424" i="9"/>
  <c r="X424" i="9"/>
  <c r="AA424" i="9"/>
  <c r="X539" i="9"/>
  <c r="Z539" i="9"/>
  <c r="AA539" i="9"/>
  <c r="Z537" i="9"/>
  <c r="X537" i="9"/>
  <c r="AA537" i="9"/>
  <c r="N156" i="9"/>
  <c r="L156" i="9"/>
  <c r="M156" i="9"/>
  <c r="N150" i="9"/>
  <c r="M150" i="9"/>
  <c r="L150" i="9"/>
  <c r="L155" i="9"/>
  <c r="M155" i="9"/>
  <c r="N155" i="9"/>
  <c r="Z527" i="9"/>
  <c r="X527" i="9"/>
  <c r="AA527" i="9"/>
  <c r="AA532" i="9"/>
  <c r="Z532" i="9"/>
  <c r="X532" i="9"/>
  <c r="M40" i="9"/>
  <c r="N40" i="9"/>
  <c r="L40" i="9"/>
  <c r="N45" i="9"/>
  <c r="M45" i="9"/>
  <c r="L45" i="9"/>
  <c r="M43" i="9"/>
  <c r="N43" i="9"/>
  <c r="L43" i="9"/>
  <c r="AA330" i="9"/>
  <c r="Z330" i="9"/>
  <c r="X330" i="9"/>
  <c r="X335" i="9"/>
  <c r="AA335" i="9"/>
  <c r="Z335" i="9"/>
  <c r="X490" i="9"/>
  <c r="Z490" i="9"/>
  <c r="AA490" i="9"/>
  <c r="Z495" i="9"/>
  <c r="AA495" i="9"/>
  <c r="X495" i="9"/>
  <c r="Z489" i="9"/>
  <c r="X489" i="9"/>
  <c r="AA489" i="9"/>
  <c r="M88" i="9"/>
  <c r="N88" i="9"/>
  <c r="L88" i="9"/>
  <c r="L86" i="9"/>
  <c r="N86" i="9"/>
  <c r="M86" i="9"/>
  <c r="Z499" i="9"/>
  <c r="X499" i="9"/>
  <c r="AA499" i="9"/>
  <c r="AA497" i="9"/>
  <c r="Z497" i="9"/>
  <c r="X497" i="9"/>
  <c r="Z582" i="9"/>
  <c r="AA582" i="9"/>
  <c r="X582" i="9"/>
  <c r="AA580" i="9"/>
  <c r="Z580" i="9"/>
  <c r="X580" i="9"/>
  <c r="Z585" i="9"/>
  <c r="X585" i="9"/>
  <c r="AA585" i="9"/>
  <c r="AA374" i="9"/>
  <c r="AA368" i="9"/>
  <c r="Z622" i="9"/>
  <c r="X622" i="9"/>
  <c r="AA622" i="9"/>
  <c r="AA620" i="9"/>
  <c r="Z620" i="9"/>
  <c r="X620" i="9"/>
  <c r="AA625" i="9"/>
  <c r="Z625" i="9"/>
  <c r="X625" i="9"/>
  <c r="M33" i="9"/>
  <c r="L33" i="9"/>
  <c r="N33" i="9"/>
  <c r="L38" i="9"/>
  <c r="N38" i="9"/>
  <c r="M38" i="9"/>
  <c r="N124" i="9"/>
  <c r="L124" i="9"/>
  <c r="M124" i="9"/>
  <c r="L122" i="9"/>
  <c r="M122" i="9"/>
  <c r="N122" i="9"/>
  <c r="M127" i="9"/>
  <c r="N127" i="9"/>
  <c r="L127" i="9"/>
  <c r="N73" i="9"/>
  <c r="M73" i="9"/>
  <c r="L73" i="9"/>
  <c r="N78" i="9"/>
  <c r="M78" i="9"/>
  <c r="L78" i="9"/>
  <c r="Z377" i="9"/>
  <c r="X377" i="9"/>
  <c r="AA377" i="9"/>
  <c r="Z379" i="9"/>
  <c r="AA379" i="9"/>
  <c r="X379" i="9"/>
  <c r="X450" i="9"/>
  <c r="AA450" i="9"/>
  <c r="Z450" i="9"/>
  <c r="Z455" i="9"/>
  <c r="X455" i="9"/>
  <c r="AA455" i="9"/>
  <c r="AA449" i="9"/>
  <c r="Z449" i="9"/>
  <c r="X449" i="9"/>
  <c r="Z607" i="9"/>
  <c r="AA607" i="9"/>
  <c r="X607" i="9"/>
  <c r="X612" i="9"/>
  <c r="Z612" i="9"/>
  <c r="AA612" i="9"/>
  <c r="L112" i="9"/>
  <c r="M112" i="9"/>
  <c r="N112" i="9"/>
  <c r="M117" i="9"/>
  <c r="L117" i="9"/>
  <c r="N117" i="9"/>
  <c r="M111" i="9"/>
  <c r="N111" i="9"/>
  <c r="L111" i="9"/>
  <c r="AA410" i="9"/>
  <c r="Z410" i="9"/>
  <c r="X410" i="9"/>
  <c r="Z415" i="9"/>
  <c r="X415" i="9"/>
  <c r="AA415" i="9"/>
  <c r="Z570" i="9"/>
  <c r="X570" i="9"/>
  <c r="AA570" i="9"/>
  <c r="X575" i="9"/>
  <c r="Z575" i="9"/>
  <c r="AA575" i="9"/>
  <c r="Z569" i="9"/>
  <c r="X569" i="9"/>
  <c r="AA569" i="9"/>
  <c r="X466" i="9"/>
  <c r="AA466" i="9"/>
  <c r="Z466" i="9"/>
  <c r="X464" i="9"/>
  <c r="Z464" i="9"/>
  <c r="AA464" i="9"/>
  <c r="AA337" i="9"/>
  <c r="Z337" i="9"/>
  <c r="X337" i="9"/>
  <c r="AA342" i="9"/>
  <c r="X342" i="9"/>
  <c r="Z342" i="9"/>
  <c r="AA340" i="9"/>
  <c r="Z340" i="9"/>
  <c r="X340" i="9"/>
  <c r="Z425" i="9"/>
  <c r="X425" i="9"/>
  <c r="AA425" i="9"/>
  <c r="Z419" i="9"/>
  <c r="AA419" i="9"/>
  <c r="X419" i="9"/>
  <c r="Z538" i="9"/>
  <c r="AA538" i="9"/>
  <c r="X538" i="9"/>
  <c r="Z543" i="9"/>
  <c r="X543" i="9"/>
  <c r="AA543" i="9"/>
  <c r="X541" i="9"/>
  <c r="AA541" i="9"/>
  <c r="Z541" i="9"/>
  <c r="L149" i="9"/>
  <c r="N149" i="9"/>
  <c r="M149" i="9"/>
  <c r="M154" i="9"/>
  <c r="N154" i="9"/>
  <c r="L154" i="9"/>
  <c r="Z531" i="9"/>
  <c r="AA531" i="9"/>
  <c r="X531" i="9"/>
  <c r="Z536" i="9"/>
  <c r="X536" i="9"/>
  <c r="AA536" i="9"/>
  <c r="L44" i="9"/>
  <c r="N44" i="9"/>
  <c r="M44" i="9"/>
  <c r="N42" i="9"/>
  <c r="L42" i="9"/>
  <c r="M42" i="9"/>
  <c r="N47" i="9"/>
  <c r="L47" i="9"/>
  <c r="M47" i="9"/>
  <c r="X334" i="9"/>
  <c r="Z334" i="9"/>
  <c r="AA334" i="9"/>
  <c r="Z328" i="9"/>
  <c r="AA328" i="9"/>
  <c r="X328" i="9"/>
  <c r="X494" i="9"/>
  <c r="Z494" i="9"/>
  <c r="AA494" i="9"/>
  <c r="Z488" i="9"/>
  <c r="X488" i="9"/>
  <c r="AA488" i="9"/>
  <c r="X493" i="9"/>
  <c r="AA493" i="9"/>
  <c r="Z493" i="9"/>
  <c r="N81" i="9"/>
  <c r="M81" i="9"/>
  <c r="L81" i="9"/>
  <c r="L79" i="9"/>
  <c r="M79" i="9"/>
  <c r="N79" i="9"/>
  <c r="AA498" i="9"/>
  <c r="Z498" i="9"/>
  <c r="X498" i="9"/>
  <c r="Z503" i="9"/>
  <c r="X503" i="9"/>
  <c r="AA503" i="9"/>
  <c r="AA501" i="9"/>
  <c r="Z501" i="9"/>
  <c r="X501" i="9"/>
  <c r="AA586" i="9"/>
  <c r="X586" i="9"/>
  <c r="Z586" i="9"/>
  <c r="Z584" i="9"/>
  <c r="X584" i="9"/>
  <c r="AA584" i="9"/>
  <c r="AA369" i="9"/>
  <c r="AA367" i="9"/>
  <c r="AA372" i="9"/>
  <c r="X626" i="9"/>
  <c r="Z626" i="9"/>
  <c r="AA626" i="9"/>
  <c r="Z624" i="9"/>
  <c r="X624" i="9"/>
  <c r="AA624" i="9"/>
  <c r="L32" i="9"/>
  <c r="M32" i="9"/>
  <c r="N32" i="9"/>
  <c r="N37" i="9"/>
  <c r="M37" i="9"/>
  <c r="L37" i="9"/>
  <c r="M31" i="9"/>
  <c r="L31" i="9"/>
  <c r="N31" i="9"/>
  <c r="N128" i="9"/>
  <c r="M128" i="9"/>
  <c r="L128" i="9"/>
  <c r="L126" i="9"/>
  <c r="N126" i="9"/>
  <c r="M126" i="9"/>
  <c r="M72" i="9"/>
  <c r="N72" i="9"/>
  <c r="L72" i="9"/>
  <c r="N77" i="9"/>
  <c r="M77" i="9"/>
  <c r="L77" i="9"/>
  <c r="M71" i="9"/>
  <c r="N71" i="9"/>
  <c r="L71" i="9"/>
  <c r="Z378" i="9"/>
  <c r="AA378" i="9"/>
  <c r="X378" i="9"/>
  <c r="X383" i="9"/>
  <c r="AA383" i="9"/>
  <c r="Z383" i="9"/>
  <c r="X454" i="9"/>
  <c r="Z454" i="9"/>
  <c r="AA454" i="9"/>
  <c r="X448" i="9"/>
  <c r="Z448" i="9"/>
  <c r="AA448" i="9"/>
  <c r="AA453" i="9"/>
  <c r="Z453" i="9"/>
  <c r="X453" i="9"/>
  <c r="Z611" i="9"/>
  <c r="X611" i="9"/>
  <c r="AA611" i="9"/>
  <c r="X616" i="9"/>
  <c r="Z616" i="9"/>
  <c r="AA616" i="9"/>
  <c r="M116" i="9"/>
  <c r="L116" i="9"/>
  <c r="N116" i="9"/>
  <c r="L110" i="9"/>
  <c r="N110" i="9"/>
  <c r="M110" i="9"/>
  <c r="M115" i="9"/>
  <c r="N115" i="9"/>
  <c r="L115" i="9"/>
  <c r="Z414" i="9"/>
  <c r="X414" i="9"/>
  <c r="AA414" i="9"/>
  <c r="Z408" i="9"/>
  <c r="AA408" i="9"/>
  <c r="X408" i="9"/>
  <c r="Z574" i="9"/>
  <c r="X574" i="9"/>
  <c r="AA574" i="9"/>
  <c r="Z568" i="9"/>
  <c r="AA568" i="9"/>
  <c r="X568" i="9"/>
  <c r="X573" i="9"/>
  <c r="AA573" i="9"/>
  <c r="Z573" i="9"/>
  <c r="X459" i="9"/>
  <c r="Z459" i="9"/>
  <c r="AA459" i="9"/>
  <c r="Z457" i="9"/>
  <c r="X457" i="9"/>
  <c r="AA457" i="9"/>
  <c r="AA341" i="9"/>
  <c r="Z341" i="9"/>
  <c r="X341" i="9"/>
  <c r="AA346" i="9"/>
  <c r="X346" i="9"/>
  <c r="Z346" i="9"/>
  <c r="Z344" i="9"/>
  <c r="AA344" i="9"/>
  <c r="X344" i="9"/>
  <c r="X418" i="9"/>
  <c r="AA418" i="9"/>
  <c r="Z418" i="9"/>
  <c r="Z423" i="9"/>
  <c r="X423" i="9"/>
  <c r="AA423" i="9"/>
  <c r="Z542" i="9"/>
  <c r="X542" i="9"/>
  <c r="AA542" i="9"/>
  <c r="AA540" i="9"/>
  <c r="X540" i="9"/>
  <c r="Z540" i="9"/>
  <c r="AA545" i="9"/>
  <c r="Z545" i="9"/>
  <c r="X545" i="9"/>
  <c r="N153" i="9"/>
  <c r="M153" i="9"/>
  <c r="L153" i="9"/>
  <c r="N158" i="9"/>
  <c r="L158" i="9"/>
  <c r="M158" i="9"/>
  <c r="AA530" i="9"/>
  <c r="Z530" i="9"/>
  <c r="X530" i="9"/>
  <c r="Z535" i="9"/>
  <c r="AA535" i="9"/>
  <c r="X535" i="9"/>
  <c r="AA529" i="9"/>
  <c r="Z529" i="9"/>
  <c r="X529" i="9"/>
  <c r="L48" i="9"/>
  <c r="M48" i="9"/>
  <c r="N48" i="9"/>
  <c r="N46" i="9"/>
  <c r="M46" i="9"/>
  <c r="L46" i="9"/>
  <c r="X333" i="9"/>
  <c r="AA333" i="9"/>
  <c r="Z333" i="9"/>
  <c r="AA327" i="9"/>
  <c r="Z327" i="9"/>
  <c r="X327" i="9"/>
  <c r="AA332" i="9"/>
  <c r="X332" i="9"/>
  <c r="Z332" i="9"/>
  <c r="AA487" i="9"/>
  <c r="Z487" i="9"/>
  <c r="X487" i="9"/>
  <c r="Z492" i="9"/>
  <c r="X492" i="9"/>
  <c r="AA492" i="9"/>
  <c r="L80" i="9"/>
  <c r="M80" i="9"/>
  <c r="N80" i="9"/>
  <c r="N85" i="9"/>
  <c r="M85" i="9"/>
  <c r="L85" i="9"/>
  <c r="M83" i="9"/>
  <c r="N83" i="9"/>
  <c r="L83" i="9"/>
  <c r="X502" i="9"/>
  <c r="Z502" i="9"/>
  <c r="AA502" i="9"/>
  <c r="Z500" i="9"/>
  <c r="AA500" i="9"/>
  <c r="X500" i="9"/>
  <c r="Z505" i="9"/>
  <c r="X505" i="9"/>
  <c r="AA505" i="9"/>
  <c r="AA579" i="9"/>
  <c r="Z579" i="9"/>
  <c r="X579" i="9"/>
  <c r="AA577" i="9"/>
  <c r="Z577" i="9"/>
  <c r="X577" i="9"/>
  <c r="AA373" i="9"/>
  <c r="AA371" i="9"/>
  <c r="AA376" i="9"/>
  <c r="AA619" i="9"/>
  <c r="X619" i="9"/>
  <c r="Z619" i="9"/>
  <c r="Z617" i="9"/>
  <c r="X617" i="9"/>
  <c r="AA617" i="9"/>
  <c r="M36" i="9"/>
  <c r="N36" i="9"/>
  <c r="L36" i="9"/>
  <c r="N30" i="9"/>
  <c r="L30" i="9"/>
  <c r="M30" i="9"/>
  <c r="L35" i="9"/>
  <c r="N35" i="9"/>
  <c r="M35" i="9"/>
  <c r="L121" i="9"/>
  <c r="N121" i="9"/>
  <c r="M121" i="9"/>
  <c r="N119" i="9"/>
  <c r="L119" i="9"/>
  <c r="M119" i="9"/>
  <c r="L76" i="9"/>
  <c r="N76" i="9"/>
  <c r="M76" i="9"/>
  <c r="L70" i="9"/>
  <c r="N70" i="9"/>
  <c r="M70" i="9"/>
  <c r="N75" i="9"/>
  <c r="L75" i="9"/>
  <c r="M75" i="9"/>
  <c r="C34" i="12"/>
  <c r="I33" i="12"/>
  <c r="C118" i="12"/>
  <c r="I117" i="12"/>
  <c r="C40" i="12"/>
  <c r="I39" i="12"/>
  <c r="C76" i="12"/>
  <c r="I75" i="12"/>
  <c r="C100" i="12"/>
  <c r="I99" i="12"/>
  <c r="C112" i="12"/>
  <c r="I111" i="12"/>
  <c r="C52" i="12"/>
  <c r="I51" i="12"/>
  <c r="C64" i="12"/>
  <c r="I63" i="12"/>
  <c r="C88" i="12"/>
  <c r="I87" i="12"/>
  <c r="AA186" i="24"/>
  <c r="AQ188" i="24" s="1"/>
  <c r="M186" i="24"/>
  <c r="K186" i="24"/>
  <c r="AM188" i="24" s="1"/>
  <c r="G186" i="24"/>
  <c r="AL188" i="24" s="1"/>
  <c r="W186" i="24"/>
  <c r="AP188" i="24" s="1"/>
  <c r="Y186" i="24"/>
  <c r="S186" i="24"/>
  <c r="AO188" i="24" s="1"/>
  <c r="A25" i="1"/>
  <c r="I6" i="24" s="1"/>
  <c r="Q188" i="24" l="1"/>
  <c r="C139" i="20"/>
  <c r="D138" i="20"/>
  <c r="C30" i="20"/>
  <c r="D29" i="20"/>
  <c r="C163" i="20"/>
  <c r="D162" i="20"/>
  <c r="C66" i="20"/>
  <c r="D66" i="20" s="1"/>
  <c r="D65" i="20"/>
  <c r="C21" i="20"/>
  <c r="D20" i="20"/>
  <c r="C52" i="20"/>
  <c r="D51" i="20"/>
  <c r="C35" i="12"/>
  <c r="I35" i="12" s="1"/>
  <c r="I34" i="12"/>
  <c r="C119" i="12"/>
  <c r="I119" i="12" s="1"/>
  <c r="I118" i="12"/>
  <c r="C53" i="12"/>
  <c r="I53" i="12" s="1"/>
  <c r="I52" i="12"/>
  <c r="C77" i="12"/>
  <c r="I77" i="12" s="1"/>
  <c r="I76" i="12"/>
  <c r="C65" i="12"/>
  <c r="I65" i="12" s="1"/>
  <c r="I64" i="12"/>
  <c r="C113" i="12"/>
  <c r="I113" i="12" s="1"/>
  <c r="I112" i="12"/>
  <c r="C101" i="12"/>
  <c r="I101" i="12" s="1"/>
  <c r="I100" i="12"/>
  <c r="C89" i="12"/>
  <c r="I89" i="12" s="1"/>
  <c r="I88" i="12"/>
  <c r="C41" i="12"/>
  <c r="I41" i="12" s="1"/>
  <c r="I40" i="12"/>
  <c r="I9" i="24"/>
  <c r="M5" i="24"/>
  <c r="M10" i="24"/>
  <c r="M6" i="24"/>
  <c r="U188" i="24"/>
  <c r="S188" i="24"/>
  <c r="AO190" i="24" s="1"/>
  <c r="G188" i="24"/>
  <c r="AL190" i="24" s="1"/>
  <c r="I188" i="24"/>
  <c r="Q190" i="24"/>
  <c r="O190" i="24"/>
  <c r="AN192" i="24" s="1"/>
  <c r="Y188" i="24"/>
  <c r="W188" i="24"/>
  <c r="AP190" i="24" s="1"/>
  <c r="M188" i="24"/>
  <c r="K188" i="24"/>
  <c r="AM190" i="24" s="1"/>
  <c r="AC188" i="24"/>
  <c r="AA188" i="24"/>
  <c r="AQ190" i="24" s="1"/>
  <c r="M13" i="24"/>
  <c r="M9" i="24"/>
  <c r="I12" i="24"/>
  <c r="I8" i="24"/>
  <c r="M12" i="24"/>
  <c r="M8" i="24"/>
  <c r="I11" i="24"/>
  <c r="I7" i="24"/>
  <c r="I13" i="24"/>
  <c r="M11" i="24"/>
  <c r="M7" i="24"/>
  <c r="I10" i="24"/>
  <c r="B119" i="24"/>
  <c r="AG85" i="24"/>
  <c r="AG87" i="24"/>
  <c r="AG89" i="24"/>
  <c r="AG91" i="24"/>
  <c r="AG93" i="24"/>
  <c r="AG95" i="24"/>
  <c r="AG97" i="24"/>
  <c r="AG99" i="24"/>
  <c r="AG101" i="24"/>
  <c r="AG103" i="24"/>
  <c r="AG105" i="24"/>
  <c r="AG107" i="24"/>
  <c r="AG109" i="24"/>
  <c r="AG111" i="24"/>
  <c r="AG83" i="24"/>
  <c r="B85" i="24"/>
  <c r="C85" i="24"/>
  <c r="D85" i="24"/>
  <c r="E85" i="24"/>
  <c r="F85" i="24"/>
  <c r="G85" i="24"/>
  <c r="H85" i="24"/>
  <c r="I85" i="24"/>
  <c r="B87" i="24"/>
  <c r="C87" i="24"/>
  <c r="D87" i="24"/>
  <c r="E87" i="24"/>
  <c r="F87" i="24"/>
  <c r="G87" i="24"/>
  <c r="H87" i="24"/>
  <c r="I87" i="24"/>
  <c r="B89" i="24"/>
  <c r="C89" i="24"/>
  <c r="D89" i="24"/>
  <c r="E89" i="24"/>
  <c r="F89" i="24"/>
  <c r="G89" i="24"/>
  <c r="H89" i="24"/>
  <c r="I89" i="24"/>
  <c r="B91" i="24"/>
  <c r="C91" i="24"/>
  <c r="D91" i="24"/>
  <c r="E91" i="24"/>
  <c r="F91" i="24"/>
  <c r="G91" i="24"/>
  <c r="H91" i="24"/>
  <c r="I91" i="24"/>
  <c r="B93" i="24"/>
  <c r="C93" i="24"/>
  <c r="D93" i="24"/>
  <c r="E93" i="24"/>
  <c r="F93" i="24"/>
  <c r="G93" i="24"/>
  <c r="H93" i="24"/>
  <c r="I93" i="24"/>
  <c r="B95" i="24"/>
  <c r="C95" i="24"/>
  <c r="D95" i="24"/>
  <c r="E95" i="24"/>
  <c r="F95" i="24"/>
  <c r="G95" i="24"/>
  <c r="H95" i="24"/>
  <c r="I95" i="24"/>
  <c r="B97" i="24"/>
  <c r="C97" i="24"/>
  <c r="D97" i="24"/>
  <c r="E97" i="24"/>
  <c r="F97" i="24"/>
  <c r="G97" i="24"/>
  <c r="H97" i="24"/>
  <c r="I97" i="24"/>
  <c r="B99" i="24"/>
  <c r="C99" i="24"/>
  <c r="D99" i="24"/>
  <c r="E99" i="24"/>
  <c r="F99" i="24"/>
  <c r="G99" i="24"/>
  <c r="H99" i="24"/>
  <c r="I99" i="24"/>
  <c r="B101" i="24"/>
  <c r="C101" i="24"/>
  <c r="D101" i="24"/>
  <c r="E101" i="24"/>
  <c r="F101" i="24"/>
  <c r="G101" i="24"/>
  <c r="H101" i="24"/>
  <c r="I101" i="24"/>
  <c r="B103" i="24"/>
  <c r="C103" i="24"/>
  <c r="D103" i="24"/>
  <c r="E103" i="24"/>
  <c r="F103" i="24"/>
  <c r="G103" i="24"/>
  <c r="H103" i="24"/>
  <c r="I103" i="24"/>
  <c r="B105" i="24"/>
  <c r="C105" i="24"/>
  <c r="D105" i="24"/>
  <c r="E105" i="24"/>
  <c r="F105" i="24"/>
  <c r="G105" i="24"/>
  <c r="H105" i="24"/>
  <c r="I105" i="24"/>
  <c r="B107" i="24"/>
  <c r="C107" i="24"/>
  <c r="D107" i="24"/>
  <c r="E107" i="24"/>
  <c r="F107" i="24"/>
  <c r="G107" i="24"/>
  <c r="H107" i="24"/>
  <c r="I107" i="24"/>
  <c r="B109" i="24"/>
  <c r="C109" i="24"/>
  <c r="D109" i="24"/>
  <c r="E109" i="24"/>
  <c r="F109" i="24"/>
  <c r="G109" i="24"/>
  <c r="H109" i="24"/>
  <c r="I109" i="24"/>
  <c r="B111" i="24"/>
  <c r="C111" i="24"/>
  <c r="D111" i="24"/>
  <c r="E111" i="24"/>
  <c r="F111" i="24"/>
  <c r="G111" i="24"/>
  <c r="H111" i="24"/>
  <c r="I111" i="24"/>
  <c r="I83" i="24"/>
  <c r="C83" i="24"/>
  <c r="D83" i="24"/>
  <c r="E83" i="24"/>
  <c r="F83" i="24"/>
  <c r="G83" i="24"/>
  <c r="H83" i="24"/>
  <c r="B83" i="24"/>
  <c r="AG49" i="24"/>
  <c r="AG51" i="24"/>
  <c r="AG53" i="24"/>
  <c r="AG55" i="24"/>
  <c r="AG57" i="24"/>
  <c r="AG59" i="24"/>
  <c r="AG61" i="24"/>
  <c r="AG63" i="24"/>
  <c r="AG65" i="24"/>
  <c r="AG67" i="24"/>
  <c r="AG69" i="24"/>
  <c r="AG71" i="24"/>
  <c r="AG73" i="24"/>
  <c r="AG75" i="24"/>
  <c r="AG47" i="24"/>
  <c r="I49" i="24"/>
  <c r="I51" i="24"/>
  <c r="I53" i="24"/>
  <c r="I55" i="24"/>
  <c r="I57" i="24"/>
  <c r="I59" i="24"/>
  <c r="I61" i="24"/>
  <c r="I63" i="24"/>
  <c r="I65" i="24"/>
  <c r="I67" i="24"/>
  <c r="I69" i="24"/>
  <c r="I71" i="24"/>
  <c r="I73" i="24"/>
  <c r="I75" i="24"/>
  <c r="I47" i="24"/>
  <c r="C47" i="24"/>
  <c r="D47" i="24"/>
  <c r="E47" i="24"/>
  <c r="F47" i="24"/>
  <c r="G47" i="24"/>
  <c r="H47" i="24"/>
  <c r="C49" i="24"/>
  <c r="D49" i="24"/>
  <c r="E49" i="24"/>
  <c r="F49" i="24"/>
  <c r="G49" i="24"/>
  <c r="H49" i="24"/>
  <c r="C51" i="24"/>
  <c r="D51" i="24"/>
  <c r="E51" i="24"/>
  <c r="F51" i="24"/>
  <c r="G51" i="24"/>
  <c r="H51" i="24"/>
  <c r="C53" i="24"/>
  <c r="D53" i="24"/>
  <c r="E53" i="24"/>
  <c r="F53" i="24"/>
  <c r="G53" i="24"/>
  <c r="H53" i="24"/>
  <c r="C55" i="24"/>
  <c r="D55" i="24"/>
  <c r="E55" i="24"/>
  <c r="F55" i="24"/>
  <c r="G55" i="24"/>
  <c r="H55" i="24"/>
  <c r="C57" i="24"/>
  <c r="D57" i="24"/>
  <c r="E57" i="24"/>
  <c r="F57" i="24"/>
  <c r="G57" i="24"/>
  <c r="H57" i="24"/>
  <c r="C59" i="24"/>
  <c r="D59" i="24"/>
  <c r="E59" i="24"/>
  <c r="F59" i="24"/>
  <c r="G59" i="24"/>
  <c r="H59" i="24"/>
  <c r="C61" i="24"/>
  <c r="D61" i="24"/>
  <c r="E61" i="24"/>
  <c r="F61" i="24"/>
  <c r="G61" i="24"/>
  <c r="H61" i="24"/>
  <c r="C63" i="24"/>
  <c r="D63" i="24"/>
  <c r="E63" i="24"/>
  <c r="F63" i="24"/>
  <c r="G63" i="24"/>
  <c r="H63" i="24"/>
  <c r="C65" i="24"/>
  <c r="D65" i="24"/>
  <c r="E65" i="24"/>
  <c r="F65" i="24"/>
  <c r="G65" i="24"/>
  <c r="H65" i="24"/>
  <c r="C67" i="24"/>
  <c r="D67" i="24"/>
  <c r="E67" i="24"/>
  <c r="F67" i="24"/>
  <c r="G67" i="24"/>
  <c r="H67" i="24"/>
  <c r="C69" i="24"/>
  <c r="D69" i="24"/>
  <c r="E69" i="24"/>
  <c r="F69" i="24"/>
  <c r="G69" i="24"/>
  <c r="H69" i="24"/>
  <c r="C71" i="24"/>
  <c r="D71" i="24"/>
  <c r="E71" i="24"/>
  <c r="F71" i="24"/>
  <c r="G71" i="24"/>
  <c r="H71" i="24"/>
  <c r="C73" i="24"/>
  <c r="D73" i="24"/>
  <c r="E73" i="24"/>
  <c r="F73" i="24"/>
  <c r="G73" i="24"/>
  <c r="H73" i="24"/>
  <c r="C75" i="24"/>
  <c r="D75" i="24"/>
  <c r="E75" i="24"/>
  <c r="F75" i="24"/>
  <c r="G75" i="24"/>
  <c r="H75" i="24"/>
  <c r="B49" i="24"/>
  <c r="B51" i="24"/>
  <c r="B53" i="24"/>
  <c r="B55" i="24"/>
  <c r="B57" i="24"/>
  <c r="B59" i="24"/>
  <c r="B61" i="24"/>
  <c r="B63" i="24"/>
  <c r="B65" i="24"/>
  <c r="B67" i="24"/>
  <c r="B69" i="24"/>
  <c r="B71" i="24"/>
  <c r="B73" i="24"/>
  <c r="B75" i="24"/>
  <c r="B47" i="24"/>
  <c r="O28" i="24"/>
  <c r="O29" i="24"/>
  <c r="O30" i="24"/>
  <c r="O31" i="24"/>
  <c r="O32" i="24"/>
  <c r="O33" i="24"/>
  <c r="O34" i="24"/>
  <c r="O35" i="24"/>
  <c r="O36" i="24"/>
  <c r="O37" i="24"/>
  <c r="O38" i="24"/>
  <c r="O27" i="24"/>
  <c r="B28" i="24"/>
  <c r="B29" i="24"/>
  <c r="B30" i="24"/>
  <c r="B31" i="24"/>
  <c r="B32" i="24"/>
  <c r="B33" i="24"/>
  <c r="B34" i="24"/>
  <c r="B35" i="24"/>
  <c r="B36" i="24"/>
  <c r="B37" i="24"/>
  <c r="B38" i="24"/>
  <c r="B27" i="24"/>
  <c r="C22" i="20" l="1"/>
  <c r="D21" i="20"/>
  <c r="C164" i="20"/>
  <c r="D163" i="20"/>
  <c r="C140" i="20"/>
  <c r="D139" i="20"/>
  <c r="C53" i="20"/>
  <c r="D52" i="20"/>
  <c r="C31" i="20"/>
  <c r="D31" i="20" s="1"/>
  <c r="D30" i="20"/>
  <c r="M190" i="24"/>
  <c r="K190" i="24"/>
  <c r="AM192" i="24" s="1"/>
  <c r="AC190" i="24"/>
  <c r="AA190" i="24"/>
  <c r="AQ192" i="24" s="1"/>
  <c r="W190" i="24"/>
  <c r="AP192" i="24" s="1"/>
  <c r="Y190" i="24"/>
  <c r="O192" i="24"/>
  <c r="AN194" i="24" s="1"/>
  <c r="Q192" i="24"/>
  <c r="U190" i="24"/>
  <c r="S190" i="24"/>
  <c r="AO192" i="24" s="1"/>
  <c r="I190" i="24"/>
  <c r="G190" i="24"/>
  <c r="AL192" i="24" s="1"/>
  <c r="B121" i="24"/>
  <c r="C121" i="24"/>
  <c r="D121" i="24"/>
  <c r="B123" i="24"/>
  <c r="C123" i="24"/>
  <c r="D123" i="24"/>
  <c r="B125" i="24"/>
  <c r="C125" i="24"/>
  <c r="D125" i="24"/>
  <c r="B127" i="24"/>
  <c r="C127" i="24"/>
  <c r="D127" i="24"/>
  <c r="B129" i="24"/>
  <c r="C129" i="24"/>
  <c r="D129" i="24"/>
  <c r="B131" i="24"/>
  <c r="C131" i="24"/>
  <c r="D131" i="24"/>
  <c r="B133" i="24"/>
  <c r="C133" i="24"/>
  <c r="D133" i="24"/>
  <c r="B135" i="24"/>
  <c r="C135" i="24"/>
  <c r="D135" i="24"/>
  <c r="B137" i="24"/>
  <c r="C137" i="24"/>
  <c r="D137" i="24"/>
  <c r="B139" i="24"/>
  <c r="C139" i="24"/>
  <c r="D139" i="24"/>
  <c r="B141" i="24"/>
  <c r="C141" i="24"/>
  <c r="D141" i="24"/>
  <c r="B143" i="24"/>
  <c r="C143" i="24"/>
  <c r="D143" i="24"/>
  <c r="B145" i="24"/>
  <c r="C145" i="24"/>
  <c r="D145" i="24"/>
  <c r="B147" i="24"/>
  <c r="C147" i="24"/>
  <c r="D147" i="24"/>
  <c r="B149" i="24"/>
  <c r="C149" i="24"/>
  <c r="D149" i="24"/>
  <c r="B151" i="24"/>
  <c r="C151" i="24"/>
  <c r="D151" i="24"/>
  <c r="B153" i="24"/>
  <c r="C153" i="24"/>
  <c r="D153" i="24"/>
  <c r="B155" i="24"/>
  <c r="C155" i="24"/>
  <c r="D155" i="24"/>
  <c r="B157" i="24"/>
  <c r="C157" i="24"/>
  <c r="D157" i="24"/>
  <c r="B159" i="24"/>
  <c r="C159" i="24"/>
  <c r="D159" i="24"/>
  <c r="B161" i="24"/>
  <c r="C161" i="24"/>
  <c r="D161" i="24"/>
  <c r="B163" i="24"/>
  <c r="C163" i="24"/>
  <c r="D163" i="24"/>
  <c r="B165" i="24"/>
  <c r="C165" i="24"/>
  <c r="D165" i="24"/>
  <c r="B167" i="24"/>
  <c r="C167" i="24"/>
  <c r="D167" i="24"/>
  <c r="B169" i="24"/>
  <c r="C169" i="24"/>
  <c r="D169" i="24"/>
  <c r="B171" i="24"/>
  <c r="C171" i="24"/>
  <c r="D171" i="24"/>
  <c r="B173" i="24"/>
  <c r="C173" i="24"/>
  <c r="D173" i="24"/>
  <c r="B175" i="24"/>
  <c r="C175" i="24"/>
  <c r="D175" i="24"/>
  <c r="B177" i="24"/>
  <c r="C177" i="24"/>
  <c r="D177" i="24"/>
  <c r="F121" i="24"/>
  <c r="G121" i="24"/>
  <c r="H121" i="24"/>
  <c r="I121" i="24"/>
  <c r="J121" i="24"/>
  <c r="K121" i="24"/>
  <c r="F123" i="24"/>
  <c r="G123" i="24"/>
  <c r="H123" i="24"/>
  <c r="I123" i="24"/>
  <c r="J123" i="24"/>
  <c r="K123" i="24"/>
  <c r="F125" i="24"/>
  <c r="G125" i="24"/>
  <c r="H125" i="24"/>
  <c r="I125" i="24"/>
  <c r="J125" i="24"/>
  <c r="K125" i="24"/>
  <c r="F127" i="24"/>
  <c r="G127" i="24"/>
  <c r="H127" i="24"/>
  <c r="I127" i="24"/>
  <c r="J127" i="24"/>
  <c r="K127" i="24"/>
  <c r="F129" i="24"/>
  <c r="G129" i="24"/>
  <c r="H129" i="24"/>
  <c r="I129" i="24"/>
  <c r="J129" i="24"/>
  <c r="K129" i="24"/>
  <c r="F131" i="24"/>
  <c r="G131" i="24"/>
  <c r="H131" i="24"/>
  <c r="I131" i="24"/>
  <c r="J131" i="24"/>
  <c r="K131" i="24"/>
  <c r="F133" i="24"/>
  <c r="G133" i="24"/>
  <c r="H133" i="24"/>
  <c r="I133" i="24"/>
  <c r="J133" i="24"/>
  <c r="K133" i="24"/>
  <c r="F135" i="24"/>
  <c r="G135" i="24"/>
  <c r="H135" i="24"/>
  <c r="I135" i="24"/>
  <c r="J135" i="24"/>
  <c r="K135" i="24"/>
  <c r="F137" i="24"/>
  <c r="G137" i="24"/>
  <c r="H137" i="24"/>
  <c r="I137" i="24"/>
  <c r="J137" i="24"/>
  <c r="K137" i="24"/>
  <c r="F139" i="24"/>
  <c r="G139" i="24"/>
  <c r="H139" i="24"/>
  <c r="I139" i="24"/>
  <c r="J139" i="24"/>
  <c r="K139" i="24"/>
  <c r="F141" i="24"/>
  <c r="G141" i="24"/>
  <c r="H141" i="24"/>
  <c r="I141" i="24"/>
  <c r="J141" i="24"/>
  <c r="K141" i="24"/>
  <c r="F143" i="24"/>
  <c r="G143" i="24"/>
  <c r="H143" i="24"/>
  <c r="I143" i="24"/>
  <c r="J143" i="24"/>
  <c r="K143" i="24"/>
  <c r="F145" i="24"/>
  <c r="G145" i="24"/>
  <c r="H145" i="24"/>
  <c r="I145" i="24"/>
  <c r="J145" i="24"/>
  <c r="K145" i="24"/>
  <c r="F147" i="24"/>
  <c r="G147" i="24"/>
  <c r="H147" i="24"/>
  <c r="I147" i="24"/>
  <c r="J147" i="24"/>
  <c r="K147" i="24"/>
  <c r="F149" i="24"/>
  <c r="G149" i="24"/>
  <c r="H149" i="24"/>
  <c r="I149" i="24"/>
  <c r="J149" i="24"/>
  <c r="K149" i="24"/>
  <c r="F151" i="24"/>
  <c r="G151" i="24"/>
  <c r="H151" i="24"/>
  <c r="I151" i="24"/>
  <c r="J151" i="24"/>
  <c r="K151" i="24"/>
  <c r="F153" i="24"/>
  <c r="G153" i="24"/>
  <c r="H153" i="24"/>
  <c r="I153" i="24"/>
  <c r="J153" i="24"/>
  <c r="K153" i="24"/>
  <c r="F155" i="24"/>
  <c r="G155" i="24"/>
  <c r="H155" i="24"/>
  <c r="I155" i="24"/>
  <c r="J155" i="24"/>
  <c r="K155" i="24"/>
  <c r="F157" i="24"/>
  <c r="G157" i="24"/>
  <c r="H157" i="24"/>
  <c r="I157" i="24"/>
  <c r="J157" i="24"/>
  <c r="K157" i="24"/>
  <c r="F159" i="24"/>
  <c r="G159" i="24"/>
  <c r="H159" i="24"/>
  <c r="I159" i="24"/>
  <c r="J159" i="24"/>
  <c r="K159" i="24"/>
  <c r="F161" i="24"/>
  <c r="G161" i="24"/>
  <c r="H161" i="24"/>
  <c r="I161" i="24"/>
  <c r="J161" i="24"/>
  <c r="K161" i="24"/>
  <c r="F163" i="24"/>
  <c r="G163" i="24"/>
  <c r="H163" i="24"/>
  <c r="I163" i="24"/>
  <c r="J163" i="24"/>
  <c r="K163" i="24"/>
  <c r="F165" i="24"/>
  <c r="G165" i="24"/>
  <c r="H165" i="24"/>
  <c r="I165" i="24"/>
  <c r="J165" i="24"/>
  <c r="K165" i="24"/>
  <c r="F167" i="24"/>
  <c r="G167" i="24"/>
  <c r="H167" i="24"/>
  <c r="I167" i="24"/>
  <c r="J167" i="24"/>
  <c r="K167" i="24"/>
  <c r="F169" i="24"/>
  <c r="G169" i="24"/>
  <c r="H169" i="24"/>
  <c r="I169" i="24"/>
  <c r="J169" i="24"/>
  <c r="K169" i="24"/>
  <c r="F171" i="24"/>
  <c r="G171" i="24"/>
  <c r="H171" i="24"/>
  <c r="I171" i="24"/>
  <c r="J171" i="24"/>
  <c r="K171" i="24"/>
  <c r="F173" i="24"/>
  <c r="G173" i="24"/>
  <c r="H173" i="24"/>
  <c r="I173" i="24"/>
  <c r="J173" i="24"/>
  <c r="K173" i="24"/>
  <c r="F175" i="24"/>
  <c r="G175" i="24"/>
  <c r="H175" i="24"/>
  <c r="I175" i="24"/>
  <c r="J175" i="24"/>
  <c r="K175" i="24"/>
  <c r="F177" i="24"/>
  <c r="G177" i="24"/>
  <c r="H177" i="24"/>
  <c r="I177" i="24"/>
  <c r="J177" i="24"/>
  <c r="K177" i="24"/>
  <c r="M121" i="24"/>
  <c r="M123" i="24"/>
  <c r="M125" i="24"/>
  <c r="M127" i="24"/>
  <c r="M129" i="24"/>
  <c r="M131" i="24"/>
  <c r="M133" i="24"/>
  <c r="M135" i="24"/>
  <c r="M137" i="24"/>
  <c r="M139" i="24"/>
  <c r="M141" i="24"/>
  <c r="M143" i="24"/>
  <c r="M145" i="24"/>
  <c r="M147" i="24"/>
  <c r="M149" i="24"/>
  <c r="M151" i="24"/>
  <c r="M153" i="24"/>
  <c r="M155" i="24"/>
  <c r="M157" i="24"/>
  <c r="M159" i="24"/>
  <c r="M161" i="24"/>
  <c r="M163" i="24"/>
  <c r="M165" i="24"/>
  <c r="M167" i="24"/>
  <c r="M169" i="24"/>
  <c r="M171" i="24"/>
  <c r="M173" i="24"/>
  <c r="M175" i="24"/>
  <c r="M177" i="24"/>
  <c r="L121" i="24"/>
  <c r="L122" i="24"/>
  <c r="L123" i="24"/>
  <c r="L124" i="24"/>
  <c r="L125" i="24"/>
  <c r="L126" i="24"/>
  <c r="L127" i="24"/>
  <c r="L128" i="24"/>
  <c r="L129" i="24"/>
  <c r="L130" i="24"/>
  <c r="L131" i="24"/>
  <c r="L132" i="24"/>
  <c r="L133" i="24"/>
  <c r="L134" i="24"/>
  <c r="L135" i="24"/>
  <c r="L136" i="24"/>
  <c r="L137" i="24"/>
  <c r="L138" i="24"/>
  <c r="L139" i="24"/>
  <c r="L140" i="24"/>
  <c r="L141" i="24"/>
  <c r="L142" i="24"/>
  <c r="L143" i="24"/>
  <c r="L144" i="24"/>
  <c r="L145" i="24"/>
  <c r="L146" i="24"/>
  <c r="L147" i="24"/>
  <c r="L148" i="24"/>
  <c r="L149" i="24"/>
  <c r="L150" i="24"/>
  <c r="L151" i="24"/>
  <c r="L152" i="24"/>
  <c r="L153" i="24"/>
  <c r="L154" i="24"/>
  <c r="L155" i="24"/>
  <c r="L156" i="24"/>
  <c r="L157" i="24"/>
  <c r="L158" i="24"/>
  <c r="L159" i="24"/>
  <c r="L160" i="24"/>
  <c r="L161" i="24"/>
  <c r="L162" i="24"/>
  <c r="L163" i="24"/>
  <c r="L164" i="24"/>
  <c r="L165" i="24"/>
  <c r="L166" i="24"/>
  <c r="L167" i="24"/>
  <c r="L168" i="24"/>
  <c r="L169" i="24"/>
  <c r="L170" i="24"/>
  <c r="L171" i="24"/>
  <c r="L172" i="24"/>
  <c r="L173" i="24"/>
  <c r="L174" i="24"/>
  <c r="L175" i="24"/>
  <c r="L176" i="24"/>
  <c r="L177" i="24"/>
  <c r="L178" i="24"/>
  <c r="E121" i="24"/>
  <c r="E122" i="24"/>
  <c r="E123" i="24"/>
  <c r="E124" i="24"/>
  <c r="E125" i="24"/>
  <c r="E126" i="24"/>
  <c r="E127" i="24"/>
  <c r="E128" i="24"/>
  <c r="E129" i="24"/>
  <c r="E130" i="24"/>
  <c r="E131" i="24"/>
  <c r="E132" i="24"/>
  <c r="E133" i="24"/>
  <c r="E134" i="24"/>
  <c r="E135" i="24"/>
  <c r="E136" i="24"/>
  <c r="E137" i="24"/>
  <c r="E138" i="24"/>
  <c r="E139" i="24"/>
  <c r="E140" i="24"/>
  <c r="E141" i="24"/>
  <c r="E142" i="24"/>
  <c r="E143" i="24"/>
  <c r="E144" i="24"/>
  <c r="E145" i="24"/>
  <c r="E146" i="24"/>
  <c r="E147" i="24"/>
  <c r="E148" i="24"/>
  <c r="E149" i="24"/>
  <c r="E150" i="24"/>
  <c r="E151" i="24"/>
  <c r="E152" i="24"/>
  <c r="E153" i="24"/>
  <c r="E154" i="24"/>
  <c r="E155" i="24"/>
  <c r="E156" i="24"/>
  <c r="E157" i="24"/>
  <c r="E158" i="24"/>
  <c r="E159" i="24"/>
  <c r="E160" i="24"/>
  <c r="E161" i="24"/>
  <c r="E162" i="24"/>
  <c r="E163" i="24"/>
  <c r="E164" i="24"/>
  <c r="E165" i="24"/>
  <c r="E166" i="24"/>
  <c r="E167" i="24"/>
  <c r="E168" i="24"/>
  <c r="E169" i="24"/>
  <c r="E170" i="24"/>
  <c r="E171" i="24"/>
  <c r="E172" i="24"/>
  <c r="E173" i="24"/>
  <c r="E174" i="24"/>
  <c r="E175" i="24"/>
  <c r="E176" i="24"/>
  <c r="E177" i="24"/>
  <c r="E178" i="24"/>
  <c r="AG121" i="24"/>
  <c r="AG123" i="24"/>
  <c r="AG125" i="24"/>
  <c r="AG127" i="24"/>
  <c r="AG129" i="24"/>
  <c r="AG131" i="24"/>
  <c r="AG133" i="24"/>
  <c r="AG135" i="24"/>
  <c r="AG137" i="24"/>
  <c r="AG139" i="24"/>
  <c r="AG141" i="24"/>
  <c r="AG143" i="24"/>
  <c r="AG145" i="24"/>
  <c r="AG147" i="24"/>
  <c r="AG149" i="24"/>
  <c r="AG151" i="24"/>
  <c r="AG153" i="24"/>
  <c r="AG155" i="24"/>
  <c r="AG157" i="24"/>
  <c r="AG159" i="24"/>
  <c r="AG161" i="24"/>
  <c r="AG163" i="24"/>
  <c r="AG165" i="24"/>
  <c r="AG167" i="24"/>
  <c r="AG169" i="24"/>
  <c r="AG171" i="24"/>
  <c r="AG173" i="24"/>
  <c r="AG175" i="24"/>
  <c r="AG177" i="24"/>
  <c r="AG119" i="24"/>
  <c r="M119" i="24"/>
  <c r="L120" i="24"/>
  <c r="L119" i="24"/>
  <c r="I119" i="24"/>
  <c r="J119" i="24"/>
  <c r="K119" i="24"/>
  <c r="H119" i="24"/>
  <c r="G119" i="24"/>
  <c r="F119" i="24"/>
  <c r="E120" i="24"/>
  <c r="E119" i="24"/>
  <c r="C119" i="24"/>
  <c r="D119" i="24"/>
  <c r="Z81" i="24"/>
  <c r="AP91" i="24" s="1"/>
  <c r="V81" i="24"/>
  <c r="AO85" i="24" s="1"/>
  <c r="R81" i="24"/>
  <c r="AN83" i="24" s="1"/>
  <c r="N81" i="24"/>
  <c r="AM107" i="24" s="1"/>
  <c r="J81" i="24"/>
  <c r="AL91" i="24" s="1"/>
  <c r="Z75" i="24"/>
  <c r="Z76" i="24"/>
  <c r="Z51" i="24"/>
  <c r="Z52" i="24"/>
  <c r="Z53" i="24"/>
  <c r="Z54" i="24"/>
  <c r="Z55" i="24"/>
  <c r="Z56" i="24"/>
  <c r="Z57" i="24"/>
  <c r="Z58" i="24"/>
  <c r="Z59" i="24"/>
  <c r="Z60" i="24"/>
  <c r="Z61" i="24"/>
  <c r="Z62" i="24"/>
  <c r="Z63" i="24"/>
  <c r="Z64" i="24"/>
  <c r="Z65" i="24"/>
  <c r="Z66" i="24"/>
  <c r="Z67" i="24"/>
  <c r="Z68" i="24"/>
  <c r="Z69" i="24"/>
  <c r="Z70" i="24"/>
  <c r="Z71" i="24"/>
  <c r="Z72" i="24"/>
  <c r="Z73" i="24"/>
  <c r="Z74" i="24"/>
  <c r="C54" i="20" l="1"/>
  <c r="D53" i="20"/>
  <c r="C165" i="20"/>
  <c r="D165" i="20" s="1"/>
  <c r="D164" i="20"/>
  <c r="C141" i="20"/>
  <c r="D140" i="20"/>
  <c r="C23" i="20"/>
  <c r="D22" i="20"/>
  <c r="G192" i="24"/>
  <c r="AL194" i="24" s="1"/>
  <c r="I192" i="24"/>
  <c r="U192" i="24"/>
  <c r="S192" i="24"/>
  <c r="AO194" i="24" s="1"/>
  <c r="M192" i="24"/>
  <c r="K192" i="24"/>
  <c r="AM194" i="24" s="1"/>
  <c r="Y192" i="24"/>
  <c r="W192" i="24"/>
  <c r="AP194" i="24" s="1"/>
  <c r="AC192" i="24"/>
  <c r="AA192" i="24"/>
  <c r="AQ194" i="24" s="1"/>
  <c r="O194" i="24"/>
  <c r="AN196" i="24" s="1"/>
  <c r="Q194" i="24"/>
  <c r="AP111" i="24"/>
  <c r="AL109" i="24"/>
  <c r="AO103" i="24"/>
  <c r="AN99" i="24"/>
  <c r="AO95" i="24"/>
  <c r="AM91" i="24"/>
  <c r="AL87" i="24"/>
  <c r="AO111" i="24"/>
  <c r="AL103" i="24"/>
  <c r="AO97" i="24"/>
  <c r="AL95" i="24"/>
  <c r="AO89" i="24"/>
  <c r="AP85" i="24"/>
  <c r="AL111" i="24"/>
  <c r="AO105" i="24"/>
  <c r="AP101" i="24"/>
  <c r="AN97" i="24"/>
  <c r="AP93" i="24"/>
  <c r="AP87" i="24"/>
  <c r="AL85" i="24"/>
  <c r="AP109" i="24"/>
  <c r="AP103" i="24"/>
  <c r="AL101" i="24"/>
  <c r="AP95" i="24"/>
  <c r="AL93" i="24"/>
  <c r="AO87" i="24"/>
  <c r="AM89" i="24"/>
  <c r="AM97" i="24"/>
  <c r="AM105" i="24"/>
  <c r="AM87" i="24"/>
  <c r="AM95" i="24"/>
  <c r="AM103" i="24"/>
  <c r="AM111" i="24"/>
  <c r="AM109" i="24"/>
  <c r="AM93" i="24"/>
  <c r="AN87" i="24"/>
  <c r="AN95" i="24"/>
  <c r="AN103" i="24"/>
  <c r="AN111" i="24"/>
  <c r="AN89" i="24"/>
  <c r="AN85" i="24"/>
  <c r="AN93" i="24"/>
  <c r="AN101" i="24"/>
  <c r="AN109" i="24"/>
  <c r="AM83" i="24"/>
  <c r="AN107" i="24"/>
  <c r="AM101" i="24"/>
  <c r="AN91" i="24"/>
  <c r="AN105" i="24"/>
  <c r="AM99" i="24"/>
  <c r="AM85" i="24"/>
  <c r="AL83" i="24"/>
  <c r="AP83" i="24"/>
  <c r="AO107" i="24"/>
  <c r="AP105" i="24"/>
  <c r="AL105" i="24"/>
  <c r="AO99" i="24"/>
  <c r="AP97" i="24"/>
  <c r="AL97" i="24"/>
  <c r="AO91" i="24"/>
  <c r="AP89" i="24"/>
  <c r="AL89" i="24"/>
  <c r="AO83" i="24"/>
  <c r="AO109" i="24"/>
  <c r="AP107" i="24"/>
  <c r="AL107" i="24"/>
  <c r="AO101" i="24"/>
  <c r="AP99" i="24"/>
  <c r="AL99" i="24"/>
  <c r="AO93" i="24"/>
  <c r="C24" i="20" l="1"/>
  <c r="D24" i="20" s="1"/>
  <c r="D23" i="20"/>
  <c r="C142" i="20"/>
  <c r="D141" i="20"/>
  <c r="C55" i="20"/>
  <c r="D55" i="20" s="1"/>
  <c r="D54" i="20"/>
  <c r="AC194" i="24"/>
  <c r="AA194" i="24"/>
  <c r="AQ196" i="24" s="1"/>
  <c r="U194" i="24"/>
  <c r="S194" i="24"/>
  <c r="AO196" i="24" s="1"/>
  <c r="W194" i="24"/>
  <c r="AP196" i="24" s="1"/>
  <c r="Y194" i="24"/>
  <c r="M194" i="24"/>
  <c r="K194" i="24"/>
  <c r="AM196" i="24" s="1"/>
  <c r="O196" i="24"/>
  <c r="AN198" i="24" s="1"/>
  <c r="Q196" i="24"/>
  <c r="I194" i="24"/>
  <c r="G194" i="24"/>
  <c r="AL196" i="24" s="1"/>
  <c r="Z45" i="24"/>
  <c r="V45" i="24"/>
  <c r="R45" i="24"/>
  <c r="N45" i="24"/>
  <c r="J45" i="24"/>
  <c r="F23" i="24"/>
  <c r="F22" i="24"/>
  <c r="F21" i="24"/>
  <c r="F20" i="24"/>
  <c r="F19" i="24"/>
  <c r="F18" i="24"/>
  <c r="F17" i="24"/>
  <c r="F16" i="24"/>
  <c r="D10" i="24"/>
  <c r="D9" i="24"/>
  <c r="D7" i="24"/>
  <c r="D6" i="24"/>
  <c r="C143" i="20" l="1"/>
  <c r="D142" i="20"/>
  <c r="U196" i="24"/>
  <c r="S196" i="24"/>
  <c r="AO198" i="24" s="1"/>
  <c r="AC196" i="24"/>
  <c r="AA196" i="24"/>
  <c r="AQ198" i="24" s="1"/>
  <c r="G196" i="24"/>
  <c r="AL198" i="24" s="1"/>
  <c r="I196" i="24"/>
  <c r="M196" i="24"/>
  <c r="K196" i="24"/>
  <c r="AM198" i="24" s="1"/>
  <c r="Q198" i="24"/>
  <c r="O198" i="24"/>
  <c r="AN200" i="24" s="1"/>
  <c r="Y196" i="24"/>
  <c r="W196" i="24"/>
  <c r="AP198" i="24" s="1"/>
  <c r="AO55" i="24"/>
  <c r="AO63" i="24"/>
  <c r="AO71" i="24"/>
  <c r="AO49" i="24"/>
  <c r="AO57" i="24"/>
  <c r="AO65" i="24"/>
  <c r="AO73" i="24"/>
  <c r="AO47" i="24"/>
  <c r="AO53" i="24"/>
  <c r="AO61" i="24"/>
  <c r="AO69" i="24"/>
  <c r="AO67" i="24"/>
  <c r="AO59" i="24"/>
  <c r="AO75" i="24"/>
  <c r="AO51" i="24"/>
  <c r="AP53" i="24"/>
  <c r="AP61" i="24"/>
  <c r="AP69" i="24"/>
  <c r="AP47" i="24"/>
  <c r="AP55" i="24"/>
  <c r="AP63" i="24"/>
  <c r="AP71" i="24"/>
  <c r="AP51" i="24"/>
  <c r="AP59" i="24"/>
  <c r="AP67" i="24"/>
  <c r="AP75" i="24"/>
  <c r="AP73" i="24"/>
  <c r="AP49" i="24"/>
  <c r="AP65" i="24"/>
  <c r="AP57" i="24"/>
  <c r="AM51" i="24"/>
  <c r="AM59" i="24"/>
  <c r="AM67" i="24"/>
  <c r="AM75" i="24"/>
  <c r="AM53" i="24"/>
  <c r="AM61" i="24"/>
  <c r="AM69" i="24"/>
  <c r="AM49" i="24"/>
  <c r="AM57" i="24"/>
  <c r="AM65" i="24"/>
  <c r="AM73" i="24"/>
  <c r="AM47" i="24"/>
  <c r="AM55" i="24"/>
  <c r="AM63" i="24"/>
  <c r="AM71" i="24"/>
  <c r="AN49" i="24"/>
  <c r="AN57" i="24"/>
  <c r="AN65" i="24"/>
  <c r="AN73" i="24"/>
  <c r="AN51" i="24"/>
  <c r="AN59" i="24"/>
  <c r="AN67" i="24"/>
  <c r="AN75" i="24"/>
  <c r="AN55" i="24"/>
  <c r="AN63" i="24"/>
  <c r="AN71" i="24"/>
  <c r="AN61" i="24"/>
  <c r="AN69" i="24"/>
  <c r="AN53" i="24"/>
  <c r="AN47" i="24"/>
  <c r="AL53" i="24"/>
  <c r="AL61" i="24"/>
  <c r="AL69" i="24"/>
  <c r="AL47" i="24"/>
  <c r="AL55" i="24"/>
  <c r="AL63" i="24"/>
  <c r="AL71" i="24"/>
  <c r="AL51" i="24"/>
  <c r="AL59" i="24"/>
  <c r="AL67" i="24"/>
  <c r="AL75" i="24"/>
  <c r="AL49" i="24"/>
  <c r="AL73" i="24"/>
  <c r="AL57" i="24"/>
  <c r="AL65" i="24"/>
  <c r="K37" i="1"/>
  <c r="C144" i="20" l="1"/>
  <c r="D143" i="20"/>
  <c r="O200" i="24"/>
  <c r="AN202" i="24" s="1"/>
  <c r="Q200" i="24"/>
  <c r="M198" i="24"/>
  <c r="K198" i="24"/>
  <c r="AM200" i="24" s="1"/>
  <c r="W198" i="24"/>
  <c r="AP200" i="24" s="1"/>
  <c r="Y198" i="24"/>
  <c r="U198" i="24"/>
  <c r="S198" i="24"/>
  <c r="AO200" i="24" s="1"/>
  <c r="I198" i="24"/>
  <c r="G198" i="24"/>
  <c r="AL200" i="24" s="1"/>
  <c r="AC198" i="24"/>
  <c r="AA198" i="24"/>
  <c r="AQ200" i="24" s="1"/>
  <c r="E92" i="1"/>
  <c r="I92" i="1" s="1"/>
  <c r="C145" i="20" l="1"/>
  <c r="D144" i="20"/>
  <c r="AE38" i="5" a="1"/>
  <c r="AE38" i="5" s="1"/>
  <c r="AE29" i="5" a="1"/>
  <c r="AE29" i="5" s="1"/>
  <c r="AE18" i="5" a="1"/>
  <c r="AE18" i="5" s="1"/>
  <c r="AE34" i="5" a="1"/>
  <c r="AE34" i="5" s="1"/>
  <c r="AE22" i="5" a="1"/>
  <c r="AE22" i="5" s="1"/>
  <c r="AE13" i="5" a="1"/>
  <c r="AE13" i="5" s="1"/>
  <c r="X168" i="1"/>
  <c r="X160" i="1"/>
  <c r="X152" i="1"/>
  <c r="AE26" i="5" a="1"/>
  <c r="AE26" i="5" s="1"/>
  <c r="AE21" i="5" a="1"/>
  <c r="AE21" i="5" s="1"/>
  <c r="X136" i="1"/>
  <c r="AE37" i="5" a="1"/>
  <c r="AE37" i="5" s="1"/>
  <c r="X135" i="1"/>
  <c r="X124" i="1"/>
  <c r="AE30" i="5" a="1"/>
  <c r="AE30" i="5" s="1"/>
  <c r="X133" i="1"/>
  <c r="AE14" i="5" a="1"/>
  <c r="AE14" i="5" s="1"/>
  <c r="X153" i="1"/>
  <c r="X140" i="1"/>
  <c r="X167" i="1"/>
  <c r="X128" i="1"/>
  <c r="X144" i="1"/>
  <c r="X169" i="1"/>
  <c r="X121" i="1"/>
  <c r="X154" i="1"/>
  <c r="X138" i="1"/>
  <c r="X141" i="1"/>
  <c r="X166" i="1"/>
  <c r="AE12" i="5" a="1"/>
  <c r="AE12" i="5" s="1"/>
  <c r="X150" i="1"/>
  <c r="X156" i="1"/>
  <c r="X127" i="1"/>
  <c r="X165" i="1"/>
  <c r="X137" i="1"/>
  <c r="X120" i="1"/>
  <c r="X149" i="1"/>
  <c r="X148" i="1"/>
  <c r="X159" i="1"/>
  <c r="X162" i="1"/>
  <c r="X158" i="1"/>
  <c r="X164" i="1"/>
  <c r="X122" i="1"/>
  <c r="AE20" i="5" a="1"/>
  <c r="AE20" i="5" s="1"/>
  <c r="AE17" i="5" a="1"/>
  <c r="AE17" i="5" s="1"/>
  <c r="X132" i="1"/>
  <c r="X130" i="1"/>
  <c r="X129" i="1"/>
  <c r="X142" i="1"/>
  <c r="AE25" i="5" a="1"/>
  <c r="AE25" i="5" s="1"/>
  <c r="X151" i="1"/>
  <c r="X146" i="1"/>
  <c r="X161" i="1"/>
  <c r="X134" i="1"/>
  <c r="AE33" i="5" a="1"/>
  <c r="AE33" i="5" s="1"/>
  <c r="X147" i="1"/>
  <c r="X126" i="1"/>
  <c r="X145" i="1"/>
  <c r="X143" i="1"/>
  <c r="X155" i="1"/>
  <c r="X139" i="1"/>
  <c r="X125" i="1"/>
  <c r="AE32" i="5" a="1"/>
  <c r="AE32" i="5" s="1"/>
  <c r="AE40" i="5" a="1"/>
  <c r="AE40" i="5" s="1"/>
  <c r="AE24" i="5" a="1"/>
  <c r="AE24" i="5" s="1"/>
  <c r="X163" i="1"/>
  <c r="X131" i="1"/>
  <c r="AE31" i="5" a="1"/>
  <c r="AE31" i="5" s="1"/>
  <c r="AE19" i="5" a="1"/>
  <c r="AE19" i="5" s="1"/>
  <c r="AE16" i="5" a="1"/>
  <c r="AE16" i="5" s="1"/>
  <c r="AE28" i="5" a="1"/>
  <c r="AE28" i="5" s="1"/>
  <c r="AE39" i="5" a="1"/>
  <c r="AE39" i="5" s="1"/>
  <c r="AE36" i="5" a="1"/>
  <c r="AE36" i="5" s="1"/>
  <c r="AE27" i="5" a="1"/>
  <c r="AE27" i="5" s="1"/>
  <c r="X157" i="1"/>
  <c r="X123" i="1"/>
  <c r="AE15" i="5" a="1"/>
  <c r="AE15" i="5" s="1"/>
  <c r="AE35" i="5" a="1"/>
  <c r="AE35" i="5" s="1"/>
  <c r="AE23" i="5" a="1"/>
  <c r="AE23" i="5" s="1"/>
  <c r="AE11" i="5" a="1"/>
  <c r="AE11" i="5" s="1"/>
  <c r="AC200" i="24"/>
  <c r="AA200" i="24"/>
  <c r="AQ202" i="24" s="1"/>
  <c r="U200" i="24"/>
  <c r="S200" i="24"/>
  <c r="AO202" i="24" s="1"/>
  <c r="G200" i="24"/>
  <c r="AL202" i="24" s="1"/>
  <c r="I200" i="24"/>
  <c r="O202" i="24"/>
  <c r="AN204" i="24" s="1"/>
  <c r="Q202" i="24"/>
  <c r="M200" i="24"/>
  <c r="K200" i="24"/>
  <c r="AM202" i="24" s="1"/>
  <c r="Y200" i="24"/>
  <c r="W200" i="24"/>
  <c r="AP202" i="24" s="1"/>
  <c r="K119" i="1"/>
  <c r="E119" i="1" s="1"/>
  <c r="C8" i="6"/>
  <c r="B8" i="6"/>
  <c r="C10" i="5"/>
  <c r="B10" i="5" s="1"/>
  <c r="B10" i="10"/>
  <c r="B9" i="12"/>
  <c r="C146" i="20" l="1"/>
  <c r="D145" i="20"/>
  <c r="C186" i="24"/>
  <c r="C190" i="24"/>
  <c r="C194" i="24"/>
  <c r="C198" i="24"/>
  <c r="C202" i="24"/>
  <c r="C206" i="24"/>
  <c r="C210" i="24"/>
  <c r="C214" i="24"/>
  <c r="C218" i="24"/>
  <c r="C222" i="24"/>
  <c r="C226" i="24"/>
  <c r="C230" i="24"/>
  <c r="C234" i="24"/>
  <c r="C238" i="24"/>
  <c r="C242" i="24"/>
  <c r="C246" i="24"/>
  <c r="C250" i="24"/>
  <c r="C254" i="24"/>
  <c r="C258" i="24"/>
  <c r="C262" i="24"/>
  <c r="C185" i="24"/>
  <c r="C187" i="24"/>
  <c r="C191" i="24"/>
  <c r="C195" i="24"/>
  <c r="C199" i="24"/>
  <c r="C203" i="24"/>
  <c r="C207" i="24"/>
  <c r="C211" i="24"/>
  <c r="C215" i="24"/>
  <c r="C219" i="24"/>
  <c r="C223" i="24"/>
  <c r="C227" i="24"/>
  <c r="C231" i="24"/>
  <c r="C235" i="24"/>
  <c r="C239" i="24"/>
  <c r="C243" i="24"/>
  <c r="C247" i="24"/>
  <c r="C188" i="24"/>
  <c r="C192" i="24"/>
  <c r="C196" i="24"/>
  <c r="C200" i="24"/>
  <c r="C204" i="24"/>
  <c r="C208" i="24"/>
  <c r="C212" i="24"/>
  <c r="C216" i="24"/>
  <c r="C220" i="24"/>
  <c r="C224" i="24"/>
  <c r="C228" i="24"/>
  <c r="C232" i="24"/>
  <c r="C236" i="24"/>
  <c r="C240" i="24"/>
  <c r="C244" i="24"/>
  <c r="C248" i="24"/>
  <c r="C251" i="24"/>
  <c r="C257" i="24"/>
  <c r="C259" i="24"/>
  <c r="C189" i="24"/>
  <c r="C193" i="24"/>
  <c r="C197" i="24"/>
  <c r="C201" i="24"/>
  <c r="C205" i="24"/>
  <c r="C209" i="24"/>
  <c r="C213" i="24"/>
  <c r="C217" i="24"/>
  <c r="C221" i="24"/>
  <c r="C225" i="24"/>
  <c r="C229" i="24"/>
  <c r="C233" i="24"/>
  <c r="C237" i="24"/>
  <c r="C241" i="24"/>
  <c r="C245" i="24"/>
  <c r="C249" i="24"/>
  <c r="C252" i="24"/>
  <c r="C260" i="24"/>
  <c r="C253" i="24"/>
  <c r="C255" i="24"/>
  <c r="C264" i="24"/>
  <c r="C256" i="24"/>
  <c r="C261" i="24"/>
  <c r="C263" i="24"/>
  <c r="D189" i="24"/>
  <c r="D193" i="24"/>
  <c r="D197" i="24"/>
  <c r="D201" i="24"/>
  <c r="D205" i="24"/>
  <c r="D209" i="24"/>
  <c r="D213" i="24"/>
  <c r="D217" i="24"/>
  <c r="D221" i="24"/>
  <c r="D225" i="24"/>
  <c r="D229" i="24"/>
  <c r="D233" i="24"/>
  <c r="D237" i="24"/>
  <c r="D241" i="24"/>
  <c r="D245" i="24"/>
  <c r="D249" i="24"/>
  <c r="D253" i="24"/>
  <c r="D257" i="24"/>
  <c r="D261" i="24"/>
  <c r="D186" i="24"/>
  <c r="D190" i="24"/>
  <c r="D194" i="24"/>
  <c r="D198" i="24"/>
  <c r="D202" i="24"/>
  <c r="D206" i="24"/>
  <c r="D210" i="24"/>
  <c r="D214" i="24"/>
  <c r="D218" i="24"/>
  <c r="D222" i="24"/>
  <c r="D226" i="24"/>
  <c r="D230" i="24"/>
  <c r="D234" i="24"/>
  <c r="D238" i="24"/>
  <c r="D242" i="24"/>
  <c r="D246" i="24"/>
  <c r="D250" i="24"/>
  <c r="D187" i="24"/>
  <c r="D191" i="24"/>
  <c r="D195" i="24"/>
  <c r="D199" i="24"/>
  <c r="D203" i="24"/>
  <c r="D207" i="24"/>
  <c r="D211" i="24"/>
  <c r="D215" i="24"/>
  <c r="D219" i="24"/>
  <c r="D223" i="24"/>
  <c r="D227" i="24"/>
  <c r="D231" i="24"/>
  <c r="D235" i="24"/>
  <c r="D239" i="24"/>
  <c r="D243" i="24"/>
  <c r="D247" i="24"/>
  <c r="D256" i="24"/>
  <c r="D258" i="24"/>
  <c r="D264" i="24"/>
  <c r="D188" i="24"/>
  <c r="D192" i="24"/>
  <c r="D196" i="24"/>
  <c r="D200" i="24"/>
  <c r="D204" i="24"/>
  <c r="D208" i="24"/>
  <c r="D212" i="24"/>
  <c r="D216" i="24"/>
  <c r="D220" i="24"/>
  <c r="D224" i="24"/>
  <c r="D228" i="24"/>
  <c r="D232" i="24"/>
  <c r="D236" i="24"/>
  <c r="D240" i="24"/>
  <c r="D244" i="24"/>
  <c r="D248" i="24"/>
  <c r="D251" i="24"/>
  <c r="D259" i="24"/>
  <c r="D185" i="24"/>
  <c r="D252" i="24"/>
  <c r="D254" i="24"/>
  <c r="D255" i="24"/>
  <c r="D260" i="24"/>
  <c r="D262" i="24"/>
  <c r="D263" i="24"/>
  <c r="M202" i="24"/>
  <c r="K202" i="24"/>
  <c r="AM204" i="24" s="1"/>
  <c r="U202" i="24"/>
  <c r="S202" i="24"/>
  <c r="AO204" i="24" s="1"/>
  <c r="O204" i="24"/>
  <c r="AN206" i="24" s="1"/>
  <c r="Q204" i="24"/>
  <c r="W202" i="24"/>
  <c r="AP204" i="24" s="1"/>
  <c r="Y202" i="24"/>
  <c r="AC202" i="24"/>
  <c r="AA202" i="24"/>
  <c r="AQ204" i="24" s="1"/>
  <c r="I202" i="24"/>
  <c r="G202" i="24"/>
  <c r="AL204" i="24" s="1"/>
  <c r="L37" i="1"/>
  <c r="T37" i="1"/>
  <c r="C147" i="20" l="1"/>
  <c r="D146" i="20"/>
  <c r="AC204" i="24"/>
  <c r="AA204" i="24"/>
  <c r="AQ206" i="24" s="1"/>
  <c r="U204" i="24"/>
  <c r="S204" i="24"/>
  <c r="AO206" i="24" s="1"/>
  <c r="M204" i="24"/>
  <c r="K204" i="24"/>
  <c r="AM206" i="24" s="1"/>
  <c r="G204" i="24"/>
  <c r="AL206" i="24" s="1"/>
  <c r="I204" i="24"/>
  <c r="Y204" i="24"/>
  <c r="W204" i="24"/>
  <c r="AP206" i="24" s="1"/>
  <c r="O206" i="24"/>
  <c r="AN208" i="24" s="1"/>
  <c r="Q206" i="24"/>
  <c r="K10" i="1"/>
  <c r="C148" i="20" l="1"/>
  <c r="D148" i="20" s="1"/>
  <c r="D147" i="20"/>
  <c r="Y206" i="24"/>
  <c r="W206" i="24"/>
  <c r="AP208" i="24" s="1"/>
  <c r="M206" i="24"/>
  <c r="K206" i="24"/>
  <c r="AM208" i="24" s="1"/>
  <c r="U206" i="24"/>
  <c r="S206" i="24"/>
  <c r="AO208" i="24" s="1"/>
  <c r="O208" i="24"/>
  <c r="AN210" i="24" s="1"/>
  <c r="Q208" i="24"/>
  <c r="AC206" i="24"/>
  <c r="AA206" i="24"/>
  <c r="AQ208" i="24" s="1"/>
  <c r="I206" i="24"/>
  <c r="G206" i="24"/>
  <c r="AL208" i="24" s="1"/>
  <c r="C29" i="12"/>
  <c r="AC208" i="24" l="1"/>
  <c r="AA208" i="24"/>
  <c r="AQ210" i="24" s="1"/>
  <c r="M208" i="24"/>
  <c r="K208" i="24"/>
  <c r="AM210" i="24" s="1"/>
  <c r="G208" i="24"/>
  <c r="AL210" i="24" s="1"/>
  <c r="I208" i="24"/>
  <c r="U208" i="24"/>
  <c r="S208" i="24"/>
  <c r="AO210" i="24" s="1"/>
  <c r="Y208" i="24"/>
  <c r="W208" i="24"/>
  <c r="AP210" i="24" s="1"/>
  <c r="O210" i="24"/>
  <c r="AN212" i="24" s="1"/>
  <c r="Q210" i="24"/>
  <c r="I29" i="12"/>
  <c r="E6" i="1"/>
  <c r="D5" i="24" s="1"/>
  <c r="E5" i="1"/>
  <c r="D4" i="24" s="1"/>
  <c r="Y210" i="24" l="1"/>
  <c r="W210" i="24"/>
  <c r="AP212" i="24" s="1"/>
  <c r="U210" i="24"/>
  <c r="S210" i="24"/>
  <c r="AO212" i="24" s="1"/>
  <c r="M210" i="24"/>
  <c r="K210" i="24"/>
  <c r="AM212" i="24" s="1"/>
  <c r="Q212" i="24"/>
  <c r="O212" i="24"/>
  <c r="AN214" i="24" s="1"/>
  <c r="I210" i="24"/>
  <c r="G210" i="24"/>
  <c r="AL212" i="24" s="1"/>
  <c r="AC210" i="24"/>
  <c r="AA210" i="24"/>
  <c r="AQ212" i="24" s="1"/>
  <c r="K65" i="24"/>
  <c r="J66" i="24"/>
  <c r="L71" i="24"/>
  <c r="J70" i="24"/>
  <c r="R54" i="24"/>
  <c r="K73" i="24"/>
  <c r="J73" i="24"/>
  <c r="K59" i="24"/>
  <c r="L55" i="24"/>
  <c r="J54" i="24"/>
  <c r="S61" i="24"/>
  <c r="R62" i="24"/>
  <c r="R73" i="24"/>
  <c r="P73" i="24"/>
  <c r="O67" i="24"/>
  <c r="AC67" i="24"/>
  <c r="J50" i="24"/>
  <c r="L51" i="24"/>
  <c r="J51" i="24"/>
  <c r="J47" i="24"/>
  <c r="R48" i="24"/>
  <c r="T71" i="24"/>
  <c r="R68" i="24"/>
  <c r="T67" i="24"/>
  <c r="T65" i="24"/>
  <c r="N63" i="24"/>
  <c r="N65" i="24"/>
  <c r="P61" i="24"/>
  <c r="N62" i="24"/>
  <c r="P59" i="24"/>
  <c r="Z50" i="24"/>
  <c r="AA59" i="24"/>
  <c r="AC55" i="24"/>
  <c r="V68" i="24"/>
  <c r="Y47" i="24"/>
  <c r="Y49" i="24"/>
  <c r="R64" i="24"/>
  <c r="Q55" i="24"/>
  <c r="O53" i="24"/>
  <c r="AB51" i="24"/>
  <c r="V69" i="24"/>
  <c r="X71" i="24"/>
  <c r="J64" i="24"/>
  <c r="T69" i="24"/>
  <c r="R49" i="24"/>
  <c r="N76" i="24"/>
  <c r="AA71" i="24"/>
  <c r="V62" i="24"/>
  <c r="X63" i="24"/>
  <c r="AC65" i="24"/>
  <c r="W59" i="24"/>
  <c r="Y55" i="24"/>
  <c r="K61" i="24"/>
  <c r="S49" i="24"/>
  <c r="AC57" i="24"/>
  <c r="V75" i="24"/>
  <c r="R76" i="24"/>
  <c r="AB65" i="24"/>
  <c r="W53" i="24"/>
  <c r="J65" i="24"/>
  <c r="J69" i="24"/>
  <c r="J74" i="24"/>
  <c r="M55" i="24"/>
  <c r="R61" i="24"/>
  <c r="N74" i="24"/>
  <c r="Q67" i="24"/>
  <c r="J48" i="24"/>
  <c r="R71" i="24"/>
  <c r="P63" i="24"/>
  <c r="AC49" i="24"/>
  <c r="X67" i="24"/>
  <c r="J75" i="24"/>
  <c r="U57" i="24"/>
  <c r="N53" i="24"/>
  <c r="AC51" i="24"/>
  <c r="Y69" i="24"/>
  <c r="K57" i="24"/>
  <c r="S69" i="24"/>
  <c r="R50" i="24"/>
  <c r="Q75" i="24"/>
  <c r="Y75" i="24"/>
  <c r="Y63" i="24"/>
  <c r="Q69" i="24"/>
  <c r="Y59" i="24"/>
  <c r="Y57" i="24"/>
  <c r="L65" i="24"/>
  <c r="J72" i="24"/>
  <c r="K71" i="24"/>
  <c r="L69" i="24"/>
  <c r="U53" i="24"/>
  <c r="L73" i="24"/>
  <c r="L59" i="24"/>
  <c r="M59" i="24"/>
  <c r="J55" i="24"/>
  <c r="J53" i="24"/>
  <c r="T61" i="24"/>
  <c r="U73" i="24"/>
  <c r="T73" i="24"/>
  <c r="Q73" i="24"/>
  <c r="N67" i="24"/>
  <c r="AA67" i="24"/>
  <c r="L49" i="24"/>
  <c r="J52" i="24"/>
  <c r="L47" i="24"/>
  <c r="M47" i="24"/>
  <c r="S47" i="24"/>
  <c r="U71" i="24"/>
  <c r="U67" i="24"/>
  <c r="U65" i="24"/>
  <c r="R66" i="24"/>
  <c r="O63" i="24"/>
  <c r="Q65" i="24"/>
  <c r="Q61" i="24"/>
  <c r="N60" i="24"/>
  <c r="Q59" i="24"/>
  <c r="AB49" i="24"/>
  <c r="AB59" i="24"/>
  <c r="AA53" i="24"/>
  <c r="Y67" i="24"/>
  <c r="V48" i="24"/>
  <c r="X47" i="24"/>
  <c r="V49" i="24"/>
  <c r="M75" i="24"/>
  <c r="T63" i="24"/>
  <c r="R60" i="24"/>
  <c r="U59" i="24"/>
  <c r="R57" i="24"/>
  <c r="O55" i="24"/>
  <c r="Q57" i="24"/>
  <c r="P53" i="24"/>
  <c r="Q53" i="24"/>
  <c r="Q51" i="24"/>
  <c r="AA73" i="24"/>
  <c r="Z48" i="24"/>
  <c r="AB47" i="24"/>
  <c r="W51" i="24"/>
  <c r="V70" i="24"/>
  <c r="V73" i="24"/>
  <c r="V72" i="24"/>
  <c r="Y71" i="24"/>
  <c r="J58" i="24"/>
  <c r="M67" i="24"/>
  <c r="M61" i="24"/>
  <c r="R55" i="24"/>
  <c r="N48" i="24"/>
  <c r="AA75" i="24"/>
  <c r="X61" i="24"/>
  <c r="S75" i="24"/>
  <c r="AC63" i="24"/>
  <c r="V57" i="24"/>
  <c r="M71" i="24"/>
  <c r="M69" i="24"/>
  <c r="J60" i="24"/>
  <c r="J56" i="24"/>
  <c r="K53" i="24"/>
  <c r="S73" i="24"/>
  <c r="N73" i="24"/>
  <c r="K51" i="24"/>
  <c r="T47" i="24"/>
  <c r="N64" i="24"/>
  <c r="O59" i="24"/>
  <c r="AB53" i="24"/>
  <c r="X49" i="24"/>
  <c r="R59" i="24"/>
  <c r="N57" i="24"/>
  <c r="AA47" i="24"/>
  <c r="Y73" i="24"/>
  <c r="J57" i="24"/>
  <c r="L61" i="24"/>
  <c r="T51" i="24"/>
  <c r="P49" i="24"/>
  <c r="AA69" i="24"/>
  <c r="V65" i="24"/>
  <c r="P71" i="24"/>
  <c r="AA61" i="24"/>
  <c r="V55" i="24"/>
  <c r="M65" i="24"/>
  <c r="J71" i="24"/>
  <c r="K69" i="24"/>
  <c r="S53" i="24"/>
  <c r="T53" i="24"/>
  <c r="M73" i="24"/>
  <c r="J59" i="24"/>
  <c r="K55" i="24"/>
  <c r="M53" i="24"/>
  <c r="L53" i="24"/>
  <c r="U61" i="24"/>
  <c r="R74" i="24"/>
  <c r="O73" i="24"/>
  <c r="N68" i="24"/>
  <c r="P67" i="24"/>
  <c r="K49" i="24"/>
  <c r="M49" i="24"/>
  <c r="M51" i="24"/>
  <c r="K47" i="24"/>
  <c r="R47" i="24"/>
  <c r="R72" i="24"/>
  <c r="S71" i="24"/>
  <c r="R67" i="24"/>
  <c r="S65" i="24"/>
  <c r="Q63" i="24"/>
  <c r="P65" i="24"/>
  <c r="O65" i="24"/>
  <c r="N61" i="24"/>
  <c r="N59" i="24"/>
  <c r="Z49" i="24"/>
  <c r="AC59" i="24"/>
  <c r="AA55" i="24"/>
  <c r="AC53" i="24"/>
  <c r="V67" i="24"/>
  <c r="V47" i="24"/>
  <c r="V50" i="24"/>
  <c r="L75" i="24"/>
  <c r="K75" i="24"/>
  <c r="U63" i="24"/>
  <c r="S59" i="24"/>
  <c r="T57" i="24"/>
  <c r="N56" i="24"/>
  <c r="N55" i="24"/>
  <c r="O57" i="24"/>
  <c r="N54" i="24"/>
  <c r="O51" i="24"/>
  <c r="AC73" i="24"/>
  <c r="AA51" i="24"/>
  <c r="Z47" i="24"/>
  <c r="Y51" i="24"/>
  <c r="W69" i="24"/>
  <c r="X69" i="24"/>
  <c r="W73" i="24"/>
  <c r="V71" i="24"/>
  <c r="M57" i="24"/>
  <c r="L67" i="24"/>
  <c r="J67" i="24"/>
  <c r="J63" i="24"/>
  <c r="J61" i="24"/>
  <c r="R70" i="24"/>
  <c r="R56" i="24"/>
  <c r="U55" i="24"/>
  <c r="U51" i="24"/>
  <c r="T49" i="24"/>
  <c r="N47" i="24"/>
  <c r="O49" i="24"/>
  <c r="Q49" i="24"/>
  <c r="N75" i="24"/>
  <c r="AA57" i="24"/>
  <c r="AB71" i="24"/>
  <c r="AB69" i="24"/>
  <c r="W75" i="24"/>
  <c r="W61" i="24"/>
  <c r="X65" i="24"/>
  <c r="Y65" i="24"/>
  <c r="V63" i="24"/>
  <c r="T75" i="24"/>
  <c r="Q71" i="24"/>
  <c r="P69" i="24"/>
  <c r="N70" i="24"/>
  <c r="AB63" i="24"/>
  <c r="AB61" i="24"/>
  <c r="X59" i="24"/>
  <c r="Y53" i="24"/>
  <c r="X57" i="24"/>
  <c r="V58" i="24"/>
  <c r="X55" i="24"/>
  <c r="W67" i="24"/>
  <c r="J76" i="24"/>
  <c r="S63" i="24"/>
  <c r="T59" i="24"/>
  <c r="S57" i="24"/>
  <c r="N58" i="24"/>
  <c r="P57" i="24"/>
  <c r="P51" i="24"/>
  <c r="AB73" i="24"/>
  <c r="AC47" i="24"/>
  <c r="V51" i="24"/>
  <c r="X73" i="24"/>
  <c r="V74" i="24"/>
  <c r="L57" i="24"/>
  <c r="J68" i="24"/>
  <c r="L63" i="24"/>
  <c r="J62" i="24"/>
  <c r="T55" i="24"/>
  <c r="R52" i="24"/>
  <c r="R51" i="24"/>
  <c r="Q47" i="24"/>
  <c r="N49" i="24"/>
  <c r="P75" i="24"/>
  <c r="AC75" i="24"/>
  <c r="AC69" i="24"/>
  <c r="X75" i="24"/>
  <c r="V66" i="24"/>
  <c r="V64" i="24"/>
  <c r="U75" i="24"/>
  <c r="O71" i="24"/>
  <c r="N69" i="24"/>
  <c r="AA63" i="24"/>
  <c r="AC61" i="24"/>
  <c r="V53" i="24"/>
  <c r="W57" i="24"/>
  <c r="V56" i="24"/>
  <c r="K63" i="24"/>
  <c r="U69" i="24"/>
  <c r="S51" i="24"/>
  <c r="U49" i="24"/>
  <c r="N50" i="24"/>
  <c r="O75" i="24"/>
  <c r="AC71" i="24"/>
  <c r="V76" i="24"/>
  <c r="W65" i="24"/>
  <c r="W63" i="24"/>
  <c r="N71" i="24"/>
  <c r="O69" i="24"/>
  <c r="V60" i="24"/>
  <c r="V59" i="24"/>
  <c r="W55" i="24"/>
  <c r="R53" i="24"/>
  <c r="AB67" i="24"/>
  <c r="J49" i="24"/>
  <c r="U47" i="24"/>
  <c r="S67" i="24"/>
  <c r="R65" i="24"/>
  <c r="N66" i="24"/>
  <c r="O61" i="24"/>
  <c r="AA49" i="24"/>
  <c r="AB55" i="24"/>
  <c r="W47" i="24"/>
  <c r="W49" i="24"/>
  <c r="R63" i="24"/>
  <c r="R58" i="24"/>
  <c r="P55" i="24"/>
  <c r="N52" i="24"/>
  <c r="N51" i="24"/>
  <c r="V52" i="24"/>
  <c r="X51" i="24"/>
  <c r="W71" i="24"/>
  <c r="K67" i="24"/>
  <c r="M63" i="24"/>
  <c r="R69" i="24"/>
  <c r="S55" i="24"/>
  <c r="P47" i="24"/>
  <c r="O47" i="24"/>
  <c r="AB57" i="24"/>
  <c r="AB75" i="24"/>
  <c r="V61" i="24"/>
  <c r="Y61" i="24"/>
  <c r="R75" i="24"/>
  <c r="N72" i="24"/>
  <c r="AA65" i="24"/>
  <c r="X53" i="24"/>
  <c r="V54" i="24"/>
  <c r="J93" i="6"/>
  <c r="S212" i="24" l="1"/>
  <c r="AO214" i="24" s="1"/>
  <c r="U212" i="24"/>
  <c r="AA212" i="24"/>
  <c r="AQ214" i="24" s="1"/>
  <c r="AC212" i="24"/>
  <c r="I212" i="24"/>
  <c r="G212" i="24"/>
  <c r="AL214" i="24" s="1"/>
  <c r="M212" i="24"/>
  <c r="K212" i="24"/>
  <c r="AM214" i="24" s="1"/>
  <c r="Y212" i="24"/>
  <c r="W212" i="24"/>
  <c r="AP214" i="24" s="1"/>
  <c r="Q214" i="24"/>
  <c r="O214" i="24"/>
  <c r="AN216" i="24" s="1"/>
  <c r="AN9" i="1"/>
  <c r="Y214" i="24" l="1"/>
  <c r="W214" i="24"/>
  <c r="AP216" i="24" s="1"/>
  <c r="I214" i="24"/>
  <c r="G214" i="24"/>
  <c r="AL216" i="24" s="1"/>
  <c r="Q216" i="24"/>
  <c r="O216" i="24"/>
  <c r="AN218" i="24" s="1"/>
  <c r="K214" i="24"/>
  <c r="AM216" i="24" s="1"/>
  <c r="M214" i="24"/>
  <c r="AC214" i="24"/>
  <c r="AA214" i="24"/>
  <c r="AQ216" i="24" s="1"/>
  <c r="U214" i="24"/>
  <c r="S214" i="24"/>
  <c r="AO216" i="24" s="1"/>
  <c r="F96" i="16"/>
  <c r="B96" i="16" a="1"/>
  <c r="B96" i="16" s="1"/>
  <c r="B97" i="16" l="1" a="1"/>
  <c r="B97" i="16" s="1"/>
  <c r="B98" i="16" s="1" a="1"/>
  <c r="B98" i="16" s="1"/>
  <c r="AA216" i="24"/>
  <c r="AQ218" i="24" s="1"/>
  <c r="AC216" i="24"/>
  <c r="I216" i="24"/>
  <c r="G216" i="24"/>
  <c r="AL218" i="24" s="1"/>
  <c r="S216" i="24"/>
  <c r="AO218" i="24" s="1"/>
  <c r="U216" i="24"/>
  <c r="Q218" i="24"/>
  <c r="O218" i="24"/>
  <c r="AN220" i="24" s="1"/>
  <c r="Y216" i="24"/>
  <c r="W216" i="24"/>
  <c r="AP218" i="24" s="1"/>
  <c r="M216" i="24"/>
  <c r="K216" i="24"/>
  <c r="AM218" i="24" s="1"/>
  <c r="AR194" i="1"/>
  <c r="E9" i="1"/>
  <c r="D8" i="24" s="1"/>
  <c r="B99" i="16" l="1" a="1"/>
  <c r="B99" i="16" s="1"/>
  <c r="B100" i="16" s="1" a="1"/>
  <c r="B100" i="16" s="1"/>
  <c r="Y218" i="24"/>
  <c r="W218" i="24"/>
  <c r="AP220" i="24" s="1"/>
  <c r="Q220" i="24"/>
  <c r="O220" i="24"/>
  <c r="AN222" i="24" s="1"/>
  <c r="I218" i="24"/>
  <c r="G218" i="24"/>
  <c r="AL220" i="24" s="1"/>
  <c r="K218" i="24"/>
  <c r="AM220" i="24" s="1"/>
  <c r="M218" i="24"/>
  <c r="U218" i="24"/>
  <c r="S218" i="24"/>
  <c r="AO220" i="24" s="1"/>
  <c r="AC218" i="24"/>
  <c r="AA218" i="24"/>
  <c r="AQ220" i="24" s="1"/>
  <c r="U119" i="1"/>
  <c r="AA119" i="1"/>
  <c r="W119" i="1"/>
  <c r="Y119" i="1"/>
  <c r="B37" i="1"/>
  <c r="B38" i="1" s="1"/>
  <c r="B39" i="1" s="1"/>
  <c r="B40" i="1" s="1"/>
  <c r="B41" i="1" s="1"/>
  <c r="B42" i="1" s="1"/>
  <c r="B43" i="1" s="1"/>
  <c r="E8" i="6"/>
  <c r="B101" i="16" l="1" a="1"/>
  <c r="B101" i="16" s="1"/>
  <c r="B102" i="16" s="1" a="1"/>
  <c r="B102" i="16" s="1"/>
  <c r="U19" i="6" a="1"/>
  <c r="U19" i="6" s="1"/>
  <c r="U51" i="6" a="1"/>
  <c r="U51" i="6" s="1"/>
  <c r="U83" i="6" a="1"/>
  <c r="U83" i="6" s="1"/>
  <c r="U31" i="6" a="1"/>
  <c r="U31" i="6" s="1"/>
  <c r="U63" i="6" a="1"/>
  <c r="U63" i="6" s="1"/>
  <c r="U37" i="6" a="1"/>
  <c r="U37" i="6" s="1"/>
  <c r="U65" i="6" a="1"/>
  <c r="U65" i="6" s="1"/>
  <c r="U25" i="6" a="1"/>
  <c r="U25" i="6" s="1"/>
  <c r="U61" i="6" a="1"/>
  <c r="U61" i="6" s="1"/>
  <c r="U27" i="6" a="1"/>
  <c r="U27" i="6" s="1"/>
  <c r="U59" i="6" a="1"/>
  <c r="U59" i="6" s="1"/>
  <c r="U39" i="6" a="1"/>
  <c r="U39" i="6" s="1"/>
  <c r="U71" i="6" a="1"/>
  <c r="U71" i="6" s="1"/>
  <c r="U13" i="6" a="1"/>
  <c r="U13" i="6" s="1"/>
  <c r="U45" i="6" a="1"/>
  <c r="U45" i="6" s="1"/>
  <c r="U73" i="6" a="1"/>
  <c r="U73" i="6" s="1"/>
  <c r="U33" i="6" a="1"/>
  <c r="U33" i="6" s="1"/>
  <c r="U69" i="6" a="1"/>
  <c r="U69" i="6" s="1"/>
  <c r="U12" i="6" a="1"/>
  <c r="U12" i="6" s="1"/>
  <c r="U28" i="6" a="1"/>
  <c r="U28" i="6" s="1"/>
  <c r="U44" i="6" a="1"/>
  <c r="U44" i="6" s="1"/>
  <c r="U60" i="6" a="1"/>
  <c r="U60" i="6" s="1"/>
  <c r="U76" i="6" a="1"/>
  <c r="U76" i="6" s="1"/>
  <c r="U10" i="6" a="1"/>
  <c r="U10" i="6" s="1"/>
  <c r="U26" i="6" a="1"/>
  <c r="U26" i="6" s="1"/>
  <c r="U42" i="6" a="1"/>
  <c r="U42" i="6" s="1"/>
  <c r="U58" i="6" a="1"/>
  <c r="U58" i="6" s="1"/>
  <c r="U74" i="6" a="1"/>
  <c r="U74" i="6" s="1"/>
  <c r="U67" i="6" a="1"/>
  <c r="U67" i="6" s="1"/>
  <c r="U15" i="6" a="1"/>
  <c r="U15" i="6" s="1"/>
  <c r="U79" i="6" a="1"/>
  <c r="U79" i="6" s="1"/>
  <c r="U21" i="6" a="1"/>
  <c r="U21" i="6" s="1"/>
  <c r="U85" i="6" a="1"/>
  <c r="U85" i="6" s="1"/>
  <c r="U17" i="6" a="1"/>
  <c r="U17" i="6" s="1"/>
  <c r="U81" i="6" a="1"/>
  <c r="U81" i="6" s="1"/>
  <c r="U24" i="6" a="1"/>
  <c r="U24" i="6" s="1"/>
  <c r="U48" i="6" a="1"/>
  <c r="U48" i="6" s="1"/>
  <c r="U68" i="6" a="1"/>
  <c r="U68" i="6" s="1"/>
  <c r="U88" i="6" a="1"/>
  <c r="U88" i="6" s="1"/>
  <c r="U14" i="6" a="1"/>
  <c r="U14" i="6" s="1"/>
  <c r="U34" i="6" a="1"/>
  <c r="U34" i="6" s="1"/>
  <c r="U54" i="6" a="1"/>
  <c r="U54" i="6" s="1"/>
  <c r="U78" i="6" a="1"/>
  <c r="U78" i="6" s="1"/>
  <c r="U11" i="6" a="1"/>
  <c r="U11" i="6" s="1"/>
  <c r="U75" i="6" a="1"/>
  <c r="U75" i="6" s="1"/>
  <c r="U23" i="6" a="1"/>
  <c r="U23" i="6" s="1"/>
  <c r="U87" i="6" a="1"/>
  <c r="U87" i="6" s="1"/>
  <c r="U29" i="6" a="1"/>
  <c r="U29" i="6" s="1"/>
  <c r="U41" i="6" a="1"/>
  <c r="U41" i="6" s="1"/>
  <c r="U32" i="6" a="1"/>
  <c r="U32" i="6" s="1"/>
  <c r="U52" i="6" a="1"/>
  <c r="U52" i="6" s="1"/>
  <c r="U72" i="6" a="1"/>
  <c r="U72" i="6" s="1"/>
  <c r="U18" i="6" a="1"/>
  <c r="U18" i="6" s="1"/>
  <c r="U38" i="6" a="1"/>
  <c r="U38" i="6" s="1"/>
  <c r="U62" i="6" a="1"/>
  <c r="U62" i="6" s="1"/>
  <c r="U82" i="6" a="1"/>
  <c r="U82" i="6" s="1"/>
  <c r="U35" i="6" a="1"/>
  <c r="U35" i="6" s="1"/>
  <c r="U47" i="6" a="1"/>
  <c r="U47" i="6" s="1"/>
  <c r="U53" i="6" a="1"/>
  <c r="U53" i="6" s="1"/>
  <c r="U49" i="6" a="1"/>
  <c r="U49" i="6" s="1"/>
  <c r="U16" i="6" a="1"/>
  <c r="U16" i="6" s="1"/>
  <c r="U36" i="6" a="1"/>
  <c r="U36" i="6" s="1"/>
  <c r="U56" i="6" a="1"/>
  <c r="U56" i="6" s="1"/>
  <c r="U80" i="6" a="1"/>
  <c r="U80" i="6" s="1"/>
  <c r="U22" i="6" a="1"/>
  <c r="U22" i="6" s="1"/>
  <c r="U46" i="6" a="1"/>
  <c r="U46" i="6" s="1"/>
  <c r="U66" i="6" a="1"/>
  <c r="U66" i="6" s="1"/>
  <c r="U86" i="6" a="1"/>
  <c r="U86" i="6" s="1"/>
  <c r="U43" i="6" a="1"/>
  <c r="U43" i="6" s="1"/>
  <c r="U55" i="6" a="1"/>
  <c r="U55" i="6" s="1"/>
  <c r="U57" i="6" a="1"/>
  <c r="U57" i="6" s="1"/>
  <c r="U9" i="6" a="1"/>
  <c r="U9" i="6" s="1"/>
  <c r="U77" i="6" a="1"/>
  <c r="U77" i="6" s="1"/>
  <c r="U20" i="6" a="1"/>
  <c r="U20" i="6" s="1"/>
  <c r="U40" i="6" a="1"/>
  <c r="U40" i="6" s="1"/>
  <c r="U64" i="6" a="1"/>
  <c r="U64" i="6" s="1"/>
  <c r="U84" i="6" a="1"/>
  <c r="U84" i="6" s="1"/>
  <c r="U70" i="6" a="1"/>
  <c r="U70" i="6" s="1"/>
  <c r="U30" i="6" a="1"/>
  <c r="U30" i="6" s="1"/>
  <c r="U50" i="6" a="1"/>
  <c r="U50" i="6" s="1"/>
  <c r="AA183" i="24"/>
  <c r="AQ185" i="24" s="1"/>
  <c r="AB183" i="24"/>
  <c r="S220" i="24"/>
  <c r="AO222" i="24" s="1"/>
  <c r="U220" i="24"/>
  <c r="I220" i="24"/>
  <c r="G220" i="24"/>
  <c r="AL222" i="24" s="1"/>
  <c r="Y220" i="24"/>
  <c r="W220" i="24"/>
  <c r="AP222" i="24" s="1"/>
  <c r="AA220" i="24"/>
  <c r="AQ222" i="24" s="1"/>
  <c r="AC220" i="24"/>
  <c r="Q222" i="24"/>
  <c r="O222" i="24"/>
  <c r="AN224" i="24" s="1"/>
  <c r="M220" i="24"/>
  <c r="K220" i="24"/>
  <c r="AM222" i="24" s="1"/>
  <c r="D23" i="24"/>
  <c r="B23" i="24"/>
  <c r="D22" i="24"/>
  <c r="B22" i="24"/>
  <c r="A37" i="1"/>
  <c r="F8" i="6"/>
  <c r="S10" i="5"/>
  <c r="N10" i="5"/>
  <c r="H10" i="10"/>
  <c r="I10" i="10"/>
  <c r="H9" i="12"/>
  <c r="I9" i="12"/>
  <c r="E30" i="1"/>
  <c r="B103" i="16" l="1" a="1"/>
  <c r="B103" i="16" s="1"/>
  <c r="AA185" i="24"/>
  <c r="AQ187" i="24" s="1"/>
  <c r="AC185" i="24"/>
  <c r="Q224" i="24"/>
  <c r="O224" i="24"/>
  <c r="AN226" i="24" s="1"/>
  <c r="Y222" i="24"/>
  <c r="W222" i="24"/>
  <c r="AP224" i="24" s="1"/>
  <c r="K222" i="24"/>
  <c r="AM224" i="24" s="1"/>
  <c r="M222" i="24"/>
  <c r="I222" i="24"/>
  <c r="G222" i="24"/>
  <c r="AL224" i="24" s="1"/>
  <c r="AC222" i="24"/>
  <c r="AA222" i="24"/>
  <c r="AQ224" i="24" s="1"/>
  <c r="U222" i="24"/>
  <c r="S222" i="24"/>
  <c r="AO224" i="24" s="1"/>
  <c r="E37" i="1"/>
  <c r="A38" i="1" s="1"/>
  <c r="E38" i="1" s="1"/>
  <c r="N38" i="1" s="1"/>
  <c r="N30" i="1"/>
  <c r="L30" i="1"/>
  <c r="R8" i="6"/>
  <c r="AB10" i="5"/>
  <c r="T10" i="10"/>
  <c r="U9" i="12"/>
  <c r="B104" i="16" l="1" a="1"/>
  <c r="B104" i="16" s="1"/>
  <c r="B105" i="16" s="1" a="1"/>
  <c r="B105" i="16" s="1"/>
  <c r="A39" i="1"/>
  <c r="D16" i="24"/>
  <c r="G183" i="24"/>
  <c r="AL185" i="24" s="1"/>
  <c r="N117" i="24"/>
  <c r="B16" i="24"/>
  <c r="C568" i="6"/>
  <c r="C556" i="6"/>
  <c r="C544" i="6"/>
  <c r="C532" i="6"/>
  <c r="C520" i="6"/>
  <c r="C508" i="6"/>
  <c r="C496" i="6"/>
  <c r="C484" i="6"/>
  <c r="C472" i="6"/>
  <c r="C460" i="6"/>
  <c r="C448" i="6"/>
  <c r="C436" i="6"/>
  <c r="C424" i="6"/>
  <c r="C412" i="6"/>
  <c r="C400" i="6"/>
  <c r="C388" i="6"/>
  <c r="C376" i="6"/>
  <c r="C364" i="6"/>
  <c r="C352" i="6"/>
  <c r="C340" i="6"/>
  <c r="C328" i="6"/>
  <c r="C316" i="6"/>
  <c r="C304" i="6"/>
  <c r="C292" i="6"/>
  <c r="C280" i="6"/>
  <c r="C268" i="6"/>
  <c r="C256" i="6"/>
  <c r="C244" i="6"/>
  <c r="C232" i="6"/>
  <c r="C220" i="6"/>
  <c r="C208" i="6"/>
  <c r="C196" i="6"/>
  <c r="C184" i="6"/>
  <c r="C172" i="6"/>
  <c r="C160" i="6"/>
  <c r="C148" i="6"/>
  <c r="C136" i="6"/>
  <c r="C124" i="6"/>
  <c r="C112" i="6"/>
  <c r="C100" i="6"/>
  <c r="D214" i="5"/>
  <c r="I214" i="5" s="1"/>
  <c r="D202" i="5"/>
  <c r="I202" i="5" s="1"/>
  <c r="D190" i="5"/>
  <c r="I190" i="5" s="1"/>
  <c r="D178" i="5"/>
  <c r="I178" i="5" s="1"/>
  <c r="D166" i="5"/>
  <c r="I166" i="5" s="1"/>
  <c r="D154" i="5"/>
  <c r="I154" i="5" s="1"/>
  <c r="D142" i="5"/>
  <c r="I142" i="5" s="1"/>
  <c r="D130" i="5"/>
  <c r="I130" i="5" s="1"/>
  <c r="D118" i="5"/>
  <c r="I118" i="5" s="1"/>
  <c r="D106" i="5"/>
  <c r="I106" i="5" s="1"/>
  <c r="D94" i="5"/>
  <c r="I94" i="5" s="1"/>
  <c r="D82" i="5"/>
  <c r="I82" i="5" s="1"/>
  <c r="D70" i="5"/>
  <c r="I70" i="5" s="1"/>
  <c r="D58" i="5"/>
  <c r="I58" i="5" s="1"/>
  <c r="D46" i="5"/>
  <c r="I46" i="5" s="1"/>
  <c r="C562" i="6"/>
  <c r="C538" i="6"/>
  <c r="C514" i="6"/>
  <c r="C502" i="6"/>
  <c r="C322" i="6"/>
  <c r="C298" i="6"/>
  <c r="C238" i="6"/>
  <c r="C202" i="6"/>
  <c r="C154" i="6"/>
  <c r="C118" i="6"/>
  <c r="D208" i="5"/>
  <c r="I208" i="5" s="1"/>
  <c r="D196" i="5"/>
  <c r="I196" i="5" s="1"/>
  <c r="D184" i="5"/>
  <c r="I184" i="5" s="1"/>
  <c r="C550" i="6"/>
  <c r="C526" i="6"/>
  <c r="C478" i="6"/>
  <c r="C454" i="6"/>
  <c r="C442" i="6"/>
  <c r="C418" i="6"/>
  <c r="C406" i="6"/>
  <c r="C382" i="6"/>
  <c r="C370" i="6"/>
  <c r="C358" i="6"/>
  <c r="C346" i="6"/>
  <c r="C286" i="6"/>
  <c r="C262" i="6"/>
  <c r="C250" i="6"/>
  <c r="C214" i="6"/>
  <c r="C178" i="6"/>
  <c r="C142" i="6"/>
  <c r="C106" i="6"/>
  <c r="D220" i="5"/>
  <c r="I220" i="5" s="1"/>
  <c r="D172" i="5"/>
  <c r="I172" i="5" s="1"/>
  <c r="D148" i="5"/>
  <c r="I148" i="5" s="1"/>
  <c r="D136" i="5"/>
  <c r="I136" i="5" s="1"/>
  <c r="D112" i="5"/>
  <c r="I112" i="5" s="1"/>
  <c r="D100" i="5"/>
  <c r="I100" i="5" s="1"/>
  <c r="D76" i="5"/>
  <c r="I76" i="5" s="1"/>
  <c r="D64" i="5"/>
  <c r="I64" i="5" s="1"/>
  <c r="C490" i="6"/>
  <c r="C466" i="6"/>
  <c r="C430" i="6"/>
  <c r="C394" i="6"/>
  <c r="C334" i="6"/>
  <c r="C310" i="6"/>
  <c r="C274" i="6"/>
  <c r="C226" i="6"/>
  <c r="C190" i="6"/>
  <c r="C166" i="6"/>
  <c r="C130" i="6"/>
  <c r="C94" i="6"/>
  <c r="D160" i="5"/>
  <c r="I160" i="5" s="1"/>
  <c r="D124" i="5"/>
  <c r="I124" i="5" s="1"/>
  <c r="D88" i="5"/>
  <c r="I88" i="5" s="1"/>
  <c r="D52" i="5"/>
  <c r="I52" i="5" s="1"/>
  <c r="AC187" i="24"/>
  <c r="AA187" i="24"/>
  <c r="AQ189" i="24" s="1"/>
  <c r="M224" i="24"/>
  <c r="K224" i="24"/>
  <c r="AM226" i="24" s="1"/>
  <c r="AA224" i="24"/>
  <c r="AQ226" i="24" s="1"/>
  <c r="AC224" i="24"/>
  <c r="Q226" i="24"/>
  <c r="O226" i="24"/>
  <c r="AN228" i="24" s="1"/>
  <c r="S224" i="24"/>
  <c r="AO226" i="24" s="1"/>
  <c r="U224" i="24"/>
  <c r="I224" i="24"/>
  <c r="G224" i="24"/>
  <c r="AL226" i="24" s="1"/>
  <c r="Y224" i="24"/>
  <c r="W224" i="24"/>
  <c r="AP226" i="24" s="1"/>
  <c r="N8" i="6"/>
  <c r="V8" i="6" s="1"/>
  <c r="T10" i="5"/>
  <c r="AH10" i="5" s="1"/>
  <c r="Q10" i="10"/>
  <c r="Y10" i="10" s="1"/>
  <c r="Q9" i="12"/>
  <c r="M30" i="1"/>
  <c r="B106" i="16" l="1" a="1"/>
  <c r="B106" i="16" s="1"/>
  <c r="B107" i="16" s="1" a="1"/>
  <c r="B107" i="16" s="1"/>
  <c r="B108" i="16" s="1" a="1"/>
  <c r="B108" i="16" s="1"/>
  <c r="B109" i="16" s="1" a="1"/>
  <c r="B109" i="16" s="1"/>
  <c r="B110" i="16" s="1" a="1"/>
  <c r="B110" i="16" s="1"/>
  <c r="B111" i="16" s="1" a="1"/>
  <c r="B111" i="16" s="1"/>
  <c r="B112" i="16" s="1" a="1"/>
  <c r="B112" i="16" s="1"/>
  <c r="B113" i="16" s="1" a="1"/>
  <c r="B113" i="16" s="1"/>
  <c r="B114" i="16" s="1" a="1"/>
  <c r="B114" i="16" s="1"/>
  <c r="B115" i="16" s="1" a="1"/>
  <c r="B115" i="16" s="1"/>
  <c r="B116" i="16" s="1" a="1"/>
  <c r="B116" i="16" s="1"/>
  <c r="B117" i="16" s="1" a="1"/>
  <c r="B117" i="16" s="1"/>
  <c r="B118" i="16" s="1" a="1"/>
  <c r="B118" i="16" s="1"/>
  <c r="E39" i="1"/>
  <c r="N39" i="1" s="1"/>
  <c r="B17" i="24"/>
  <c r="AL121" i="24"/>
  <c r="AL177" i="24"/>
  <c r="AL155" i="24"/>
  <c r="AL159" i="24"/>
  <c r="AL153" i="24"/>
  <c r="AL131" i="24"/>
  <c r="AL125" i="24"/>
  <c r="AL149" i="24"/>
  <c r="AL167" i="24"/>
  <c r="AL161" i="24"/>
  <c r="AL139" i="24"/>
  <c r="AL143" i="24"/>
  <c r="AL137" i="24"/>
  <c r="AL173" i="24"/>
  <c r="AL119" i="24"/>
  <c r="AL133" i="24"/>
  <c r="AL151" i="24"/>
  <c r="AL145" i="24"/>
  <c r="AL165" i="24"/>
  <c r="AL127" i="24"/>
  <c r="AL163" i="24"/>
  <c r="AL157" i="24"/>
  <c r="AL171" i="24"/>
  <c r="AL135" i="24"/>
  <c r="AL129" i="24"/>
  <c r="AL175" i="24"/>
  <c r="AL169" i="24"/>
  <c r="AL147" i="24"/>
  <c r="AL141" i="24"/>
  <c r="AL123" i="24"/>
  <c r="I185" i="24"/>
  <c r="G185" i="24"/>
  <c r="AL187" i="24" s="1"/>
  <c r="AC189" i="24"/>
  <c r="AA189" i="24"/>
  <c r="AQ191" i="24" s="1"/>
  <c r="Q228" i="24"/>
  <c r="O228" i="24"/>
  <c r="AN230" i="24" s="1"/>
  <c r="K226" i="24"/>
  <c r="AM228" i="24" s="1"/>
  <c r="M226" i="24"/>
  <c r="Y226" i="24"/>
  <c r="W226" i="24"/>
  <c r="AP228" i="24" s="1"/>
  <c r="U226" i="24"/>
  <c r="S226" i="24"/>
  <c r="AO228" i="24" s="1"/>
  <c r="AC226" i="24"/>
  <c r="AA226" i="24"/>
  <c r="AQ228" i="24" s="1"/>
  <c r="I226" i="24"/>
  <c r="G226" i="24"/>
  <c r="AL228" i="24" s="1"/>
  <c r="Y9" i="12"/>
  <c r="X9" i="12" a="1"/>
  <c r="X9" i="12" s="1"/>
  <c r="G9" i="12" a="1"/>
  <c r="G9" i="12" s="1"/>
  <c r="G45" i="5"/>
  <c r="F30" i="10"/>
  <c r="F29" i="12"/>
  <c r="G10" i="5"/>
  <c r="C359" i="6" l="1"/>
  <c r="D215" i="5"/>
  <c r="I215" i="5" s="1"/>
  <c r="C257" i="6"/>
  <c r="D77" i="5"/>
  <c r="I77" i="5" s="1"/>
  <c r="C443" i="6"/>
  <c r="C545" i="6"/>
  <c r="C173" i="6"/>
  <c r="D221" i="5"/>
  <c r="I221" i="5" s="1"/>
  <c r="C539" i="6"/>
  <c r="C113" i="6"/>
  <c r="D89" i="5"/>
  <c r="I89" i="5" s="1"/>
  <c r="I183" i="24"/>
  <c r="D101" i="5"/>
  <c r="I101" i="5" s="1"/>
  <c r="C95" i="6"/>
  <c r="C263" i="6"/>
  <c r="C389" i="6"/>
  <c r="C185" i="6"/>
  <c r="C251" i="6"/>
  <c r="C101" i="6"/>
  <c r="C353" i="6"/>
  <c r="D161" i="5"/>
  <c r="I161" i="5" s="1"/>
  <c r="C455" i="6"/>
  <c r="C167" i="6"/>
  <c r="Q117" i="24"/>
  <c r="AM139" i="24" s="1"/>
  <c r="D119" i="5"/>
  <c r="I119" i="5" s="1"/>
  <c r="C347" i="6"/>
  <c r="D137" i="5"/>
  <c r="I137" i="5" s="1"/>
  <c r="C449" i="6"/>
  <c r="C107" i="6"/>
  <c r="C551" i="6"/>
  <c r="C293" i="6"/>
  <c r="C137" i="6"/>
  <c r="D197" i="5"/>
  <c r="I197" i="5" s="1"/>
  <c r="C131" i="6"/>
  <c r="C275" i="6"/>
  <c r="C371" i="6"/>
  <c r="C467" i="6"/>
  <c r="C563" i="6"/>
  <c r="C149" i="6"/>
  <c r="D209" i="5"/>
  <c r="I209" i="5" s="1"/>
  <c r="C143" i="6"/>
  <c r="C281" i="6"/>
  <c r="C377" i="6"/>
  <c r="C473" i="6"/>
  <c r="C569" i="6"/>
  <c r="C161" i="6"/>
  <c r="D71" i="5"/>
  <c r="I71" i="5" s="1"/>
  <c r="C155" i="6"/>
  <c r="C287" i="6"/>
  <c r="C383" i="6"/>
  <c r="C479" i="6"/>
  <c r="D131" i="5"/>
  <c r="I131" i="5" s="1"/>
  <c r="C221" i="6"/>
  <c r="D155" i="5"/>
  <c r="I155" i="5" s="1"/>
  <c r="C215" i="6"/>
  <c r="C317" i="6"/>
  <c r="C437" i="6"/>
  <c r="C179" i="6"/>
  <c r="C299" i="6"/>
  <c r="C395" i="6"/>
  <c r="C491" i="6"/>
  <c r="D95" i="5"/>
  <c r="I95" i="5" s="1"/>
  <c r="C197" i="6"/>
  <c r="D125" i="5"/>
  <c r="I125" i="5" s="1"/>
  <c r="C191" i="6"/>
  <c r="C305" i="6"/>
  <c r="C401" i="6"/>
  <c r="C497" i="6"/>
  <c r="D113" i="5"/>
  <c r="I113" i="5" s="1"/>
  <c r="C209" i="6"/>
  <c r="D143" i="5"/>
  <c r="I143" i="5" s="1"/>
  <c r="C203" i="6"/>
  <c r="C311" i="6"/>
  <c r="C407" i="6"/>
  <c r="C503" i="6"/>
  <c r="D203" i="5"/>
  <c r="I203" i="5" s="1"/>
  <c r="D107" i="5"/>
  <c r="I107" i="5" s="1"/>
  <c r="D53" i="5"/>
  <c r="I53" i="5" s="1"/>
  <c r="C245" i="6"/>
  <c r="C341" i="6"/>
  <c r="C485" i="6"/>
  <c r="K183" i="24"/>
  <c r="AM185" i="24" s="1"/>
  <c r="K185" i="24" s="1"/>
  <c r="AM187" i="24" s="1"/>
  <c r="D149" i="5"/>
  <c r="I149" i="5" s="1"/>
  <c r="D59" i="5"/>
  <c r="I59" i="5" s="1"/>
  <c r="D173" i="5"/>
  <c r="I173" i="5" s="1"/>
  <c r="C227" i="6"/>
  <c r="C323" i="6"/>
  <c r="C419" i="6"/>
  <c r="C515" i="6"/>
  <c r="D167" i="5"/>
  <c r="I167" i="5" s="1"/>
  <c r="D65" i="5"/>
  <c r="I65" i="5" s="1"/>
  <c r="D191" i="5"/>
  <c r="I191" i="5" s="1"/>
  <c r="C233" i="6"/>
  <c r="C329" i="6"/>
  <c r="C425" i="6"/>
  <c r="C521" i="6"/>
  <c r="D185" i="5"/>
  <c r="I185" i="5" s="1"/>
  <c r="D83" i="5"/>
  <c r="I83" i="5" s="1"/>
  <c r="D47" i="5"/>
  <c r="I47" i="5" s="1"/>
  <c r="C239" i="6"/>
  <c r="C335" i="6"/>
  <c r="C431" i="6"/>
  <c r="C527" i="6"/>
  <c r="C125" i="6"/>
  <c r="D179" i="5"/>
  <c r="I179" i="5" s="1"/>
  <c r="C119" i="6"/>
  <c r="C269" i="6"/>
  <c r="C365" i="6"/>
  <c r="C533" i="6"/>
  <c r="C413" i="6"/>
  <c r="C509" i="6"/>
  <c r="C461" i="6"/>
  <c r="C557" i="6"/>
  <c r="M185" i="24"/>
  <c r="A40" i="1"/>
  <c r="D17" i="24"/>
  <c r="G187" i="24"/>
  <c r="AL189" i="24" s="1"/>
  <c r="I187" i="24"/>
  <c r="AC191" i="24"/>
  <c r="AA191" i="24"/>
  <c r="AQ193" i="24" s="1"/>
  <c r="S228" i="24"/>
  <c r="AO230" i="24" s="1"/>
  <c r="U228" i="24"/>
  <c r="AA228" i="24"/>
  <c r="AQ230" i="24" s="1"/>
  <c r="AC228" i="24"/>
  <c r="Y228" i="24"/>
  <c r="W228" i="24"/>
  <c r="AP230" i="24" s="1"/>
  <c r="Q230" i="24"/>
  <c r="O230" i="24"/>
  <c r="AN232" i="24" s="1"/>
  <c r="M228" i="24"/>
  <c r="K228" i="24"/>
  <c r="AM230" i="24" s="1"/>
  <c r="I228" i="24"/>
  <c r="G228" i="24"/>
  <c r="AL230" i="24" s="1"/>
  <c r="C30" i="10"/>
  <c r="I30" i="10" s="1"/>
  <c r="M43" i="10" l="1"/>
  <c r="AM175" i="24"/>
  <c r="AM135" i="24"/>
  <c r="AM141" i="24"/>
  <c r="AM147" i="24"/>
  <c r="AM121" i="24"/>
  <c r="AM129" i="24"/>
  <c r="AM157" i="24"/>
  <c r="AM173" i="24"/>
  <c r="AM169" i="24"/>
  <c r="AM125" i="24"/>
  <c r="AM133" i="24"/>
  <c r="AM131" i="24"/>
  <c r="AM149" i="24"/>
  <c r="AM127" i="24"/>
  <c r="AM165" i="24"/>
  <c r="AM151" i="24"/>
  <c r="AM171" i="24"/>
  <c r="AM155" i="24"/>
  <c r="AM123" i="24"/>
  <c r="AM145" i="24"/>
  <c r="AM163" i="24"/>
  <c r="AM161" i="24"/>
  <c r="AM159" i="24"/>
  <c r="AM119" i="24"/>
  <c r="AM143" i="24"/>
  <c r="AM177" i="24"/>
  <c r="AM137" i="24"/>
  <c r="AM167" i="24"/>
  <c r="AM153" i="24"/>
  <c r="K187" i="24"/>
  <c r="AM189" i="24" s="1"/>
  <c r="M187" i="24"/>
  <c r="E40" i="1"/>
  <c r="N40" i="1" s="1"/>
  <c r="B18" i="24"/>
  <c r="G189" i="24"/>
  <c r="AL191" i="24" s="1"/>
  <c r="I189" i="24"/>
  <c r="AC193" i="24"/>
  <c r="AA193" i="24"/>
  <c r="AQ195" i="24" s="1"/>
  <c r="K230" i="24"/>
  <c r="AM232" i="24" s="1"/>
  <c r="M230" i="24"/>
  <c r="Y230" i="24"/>
  <c r="W230" i="24"/>
  <c r="AP232" i="24" s="1"/>
  <c r="I230" i="24"/>
  <c r="G230" i="24"/>
  <c r="AL232" i="24" s="1"/>
  <c r="Q232" i="24"/>
  <c r="O232" i="24"/>
  <c r="AN234" i="24" s="1"/>
  <c r="AC230" i="24"/>
  <c r="AA230" i="24"/>
  <c r="AQ232" i="24" s="1"/>
  <c r="U230" i="24"/>
  <c r="S230" i="24"/>
  <c r="AO232" i="24" s="1"/>
  <c r="L91" i="24"/>
  <c r="M91" i="24"/>
  <c r="N107" i="24"/>
  <c r="T83" i="24"/>
  <c r="K91" i="24"/>
  <c r="P107" i="24"/>
  <c r="Q107" i="24"/>
  <c r="R83" i="24"/>
  <c r="Z92" i="24"/>
  <c r="V85" i="24"/>
  <c r="X85" i="24"/>
  <c r="J92" i="24"/>
  <c r="N108" i="24"/>
  <c r="U83" i="24"/>
  <c r="S83" i="24"/>
  <c r="Z91" i="24"/>
  <c r="V86" i="24"/>
  <c r="W85" i="24"/>
  <c r="J91" i="24"/>
  <c r="O107" i="24"/>
  <c r="R84" i="24"/>
  <c r="AB91" i="24"/>
  <c r="AC91" i="24"/>
  <c r="Y85" i="24"/>
  <c r="AA91" i="24"/>
  <c r="R103" i="24"/>
  <c r="S103" i="24"/>
  <c r="X87" i="24"/>
  <c r="T97" i="24"/>
  <c r="V112" i="24"/>
  <c r="R100" i="24"/>
  <c r="U99" i="24"/>
  <c r="Z99" i="24"/>
  <c r="V110" i="24"/>
  <c r="W91" i="24"/>
  <c r="M105" i="24"/>
  <c r="J106" i="24"/>
  <c r="L83" i="24"/>
  <c r="S91" i="24"/>
  <c r="S85" i="24"/>
  <c r="R95" i="24"/>
  <c r="S95" i="24"/>
  <c r="N112" i="24"/>
  <c r="N106" i="24"/>
  <c r="J94" i="24"/>
  <c r="AA109" i="24"/>
  <c r="AB109" i="24"/>
  <c r="K85" i="24"/>
  <c r="Z101" i="24"/>
  <c r="J95" i="24"/>
  <c r="J88" i="24"/>
  <c r="L87" i="24"/>
  <c r="X103" i="24"/>
  <c r="J100" i="24"/>
  <c r="W99" i="24"/>
  <c r="Q83" i="24"/>
  <c r="N83" i="24"/>
  <c r="R94" i="24"/>
  <c r="P87" i="24"/>
  <c r="V101" i="24"/>
  <c r="V84" i="24"/>
  <c r="W83" i="24"/>
  <c r="J98" i="24"/>
  <c r="AA105" i="24"/>
  <c r="P85" i="24"/>
  <c r="N102" i="24"/>
  <c r="P101" i="24"/>
  <c r="T109" i="24"/>
  <c r="T89" i="24"/>
  <c r="U87" i="24"/>
  <c r="N103" i="24"/>
  <c r="O103" i="24"/>
  <c r="O97" i="24"/>
  <c r="AC95" i="24"/>
  <c r="Z87" i="24"/>
  <c r="V106" i="24"/>
  <c r="V105" i="24"/>
  <c r="W97" i="24"/>
  <c r="O91" i="24"/>
  <c r="J110" i="24"/>
  <c r="AB107" i="24"/>
  <c r="AC107" i="24"/>
  <c r="Z89" i="24"/>
  <c r="Z84" i="24"/>
  <c r="R106" i="24"/>
  <c r="N110" i="24"/>
  <c r="P109" i="24"/>
  <c r="AB103" i="24"/>
  <c r="X89" i="24"/>
  <c r="V93" i="24"/>
  <c r="L107" i="24"/>
  <c r="M107" i="24"/>
  <c r="K89" i="24"/>
  <c r="AA97" i="24"/>
  <c r="W107" i="24"/>
  <c r="P99" i="24"/>
  <c r="Q99" i="24"/>
  <c r="R107" i="24"/>
  <c r="U101" i="24"/>
  <c r="U111" i="24"/>
  <c r="N94" i="24"/>
  <c r="P93" i="24"/>
  <c r="N96" i="24"/>
  <c r="N90" i="24"/>
  <c r="J102" i="24"/>
  <c r="AA93" i="24"/>
  <c r="AB93" i="24"/>
  <c r="L111" i="24"/>
  <c r="Z85" i="24"/>
  <c r="J103" i="24"/>
  <c r="U103" i="24"/>
  <c r="V87" i="24"/>
  <c r="W87" i="24"/>
  <c r="S97" i="24"/>
  <c r="Y111" i="24"/>
  <c r="T99" i="24"/>
  <c r="AB99" i="24"/>
  <c r="AC99" i="24"/>
  <c r="Y109" i="24"/>
  <c r="V91" i="24"/>
  <c r="L105" i="24"/>
  <c r="M83" i="24"/>
  <c r="K83" i="24"/>
  <c r="R91" i="24"/>
  <c r="R86" i="24"/>
  <c r="U95" i="24"/>
  <c r="N111" i="24"/>
  <c r="O111" i="24"/>
  <c r="O105" i="24"/>
  <c r="J93" i="24"/>
  <c r="Z110" i="24"/>
  <c r="J86" i="24"/>
  <c r="J85" i="24"/>
  <c r="AC101" i="24"/>
  <c r="M95" i="24"/>
  <c r="J87" i="24"/>
  <c r="V103" i="24"/>
  <c r="W103" i="24"/>
  <c r="J99" i="24"/>
  <c r="V99" i="24"/>
  <c r="P83" i="24"/>
  <c r="S93" i="24"/>
  <c r="T93" i="24"/>
  <c r="N88" i="24"/>
  <c r="V102" i="24"/>
  <c r="Y83" i="24"/>
  <c r="M97" i="24"/>
  <c r="J97" i="24"/>
  <c r="Z105" i="24"/>
  <c r="O85" i="24"/>
  <c r="O101" i="24"/>
  <c r="S109" i="24"/>
  <c r="R110" i="24"/>
  <c r="R89" i="24"/>
  <c r="S87" i="24"/>
  <c r="Q103" i="24"/>
  <c r="Q97" i="24"/>
  <c r="N97" i="24"/>
  <c r="AB95" i="24"/>
  <c r="AC87" i="24"/>
  <c r="Y105" i="24"/>
  <c r="V98" i="24"/>
  <c r="V97" i="24"/>
  <c r="N91" i="24"/>
  <c r="J109" i="24"/>
  <c r="AA107" i="24"/>
  <c r="AC89" i="24"/>
  <c r="AA89" i="24"/>
  <c r="AA83" i="24"/>
  <c r="T105" i="24"/>
  <c r="O109" i="24"/>
  <c r="Z104" i="24"/>
  <c r="AA103" i="24"/>
  <c r="W89" i="24"/>
  <c r="V94" i="24"/>
  <c r="K107" i="24"/>
  <c r="M89" i="24"/>
  <c r="J90" i="24"/>
  <c r="Z98" i="24"/>
  <c r="V107" i="24"/>
  <c r="N100" i="24"/>
  <c r="R108" i="24"/>
  <c r="U107" i="24"/>
  <c r="R102" i="24"/>
  <c r="R112" i="24"/>
  <c r="O93" i="24"/>
  <c r="N95" i="24"/>
  <c r="O95" i="24"/>
  <c r="O89" i="24"/>
  <c r="J101" i="24"/>
  <c r="Z94" i="24"/>
  <c r="J112" i="24"/>
  <c r="K111" i="24"/>
  <c r="AB85" i="24"/>
  <c r="M103" i="24"/>
  <c r="V96" i="24"/>
  <c r="Z112" i="24"/>
  <c r="AA111" i="24"/>
  <c r="R104" i="24"/>
  <c r="V88" i="24"/>
  <c r="U97" i="24"/>
  <c r="R97" i="24"/>
  <c r="X111" i="24"/>
  <c r="S99" i="24"/>
  <c r="AA99" i="24"/>
  <c r="W109" i="24"/>
  <c r="X109" i="24"/>
  <c r="Y91" i="24"/>
  <c r="K105" i="24"/>
  <c r="J84" i="24"/>
  <c r="R92" i="24"/>
  <c r="U91" i="24"/>
  <c r="R85" i="24"/>
  <c r="R96" i="24"/>
  <c r="Q111" i="24"/>
  <c r="Q105" i="24"/>
  <c r="N105" i="24"/>
  <c r="M93" i="24"/>
  <c r="Z109" i="24"/>
  <c r="L85" i="24"/>
  <c r="AA101" i="24"/>
  <c r="AB101" i="24"/>
  <c r="L95" i="24"/>
  <c r="M87" i="24"/>
  <c r="V104" i="24"/>
  <c r="L99" i="24"/>
  <c r="M99" i="24"/>
  <c r="V100" i="24"/>
  <c r="N84" i="24"/>
  <c r="R93" i="24"/>
  <c r="N87" i="24"/>
  <c r="O87" i="24"/>
  <c r="Y101" i="24"/>
  <c r="V83" i="24"/>
  <c r="L97" i="24"/>
  <c r="AC105" i="24"/>
  <c r="Z106" i="24"/>
  <c r="Q85" i="24"/>
  <c r="N101" i="24"/>
  <c r="R109" i="24"/>
  <c r="U89" i="24"/>
  <c r="S89" i="24"/>
  <c r="T87" i="24"/>
  <c r="P103" i="24"/>
  <c r="P97" i="24"/>
  <c r="Z96" i="24"/>
  <c r="AA95" i="24"/>
  <c r="AA87" i="24"/>
  <c r="X105" i="24"/>
  <c r="Y97" i="24"/>
  <c r="P91" i="24"/>
  <c r="Q91" i="24"/>
  <c r="M109" i="24"/>
  <c r="Z108" i="24"/>
  <c r="AB89" i="24"/>
  <c r="AC83" i="24"/>
  <c r="Z83" i="24"/>
  <c r="S105" i="24"/>
  <c r="N109" i="24"/>
  <c r="Z103" i="24"/>
  <c r="V90" i="24"/>
  <c r="V89" i="24"/>
  <c r="Y93" i="24"/>
  <c r="J108" i="24"/>
  <c r="L89" i="24"/>
  <c r="AC97" i="24"/>
  <c r="Z97" i="24"/>
  <c r="V108" i="24"/>
  <c r="O99" i="24"/>
  <c r="T107" i="24"/>
  <c r="S101" i="24"/>
  <c r="T101" i="24"/>
  <c r="T111" i="24"/>
  <c r="N93" i="24"/>
  <c r="Q95" i="24"/>
  <c r="Q89" i="24"/>
  <c r="N89" i="24"/>
  <c r="M101" i="24"/>
  <c r="Z93" i="24"/>
  <c r="J111" i="24"/>
  <c r="AA85" i="24"/>
  <c r="AC85" i="24"/>
  <c r="L103" i="24"/>
  <c r="T103" i="24"/>
  <c r="W111" i="24"/>
  <c r="X91" i="24"/>
  <c r="T91" i="24"/>
  <c r="P111" i="24"/>
  <c r="AC109" i="24"/>
  <c r="K95" i="24"/>
  <c r="X99" i="24"/>
  <c r="Q87" i="24"/>
  <c r="K97" i="24"/>
  <c r="Q101" i="24"/>
  <c r="R88" i="24"/>
  <c r="Z88" i="24"/>
  <c r="N92" i="24"/>
  <c r="Z90" i="24"/>
  <c r="Q109" i="24"/>
  <c r="X93" i="24"/>
  <c r="X107" i="24"/>
  <c r="R101" i="24"/>
  <c r="P95" i="24"/>
  <c r="AC93" i="24"/>
  <c r="K103" i="24"/>
  <c r="W95" i="24"/>
  <c r="J83" i="24"/>
  <c r="U93" i="24"/>
  <c r="R87" i="24"/>
  <c r="Z107" i="24"/>
  <c r="AB97" i="24"/>
  <c r="L101" i="24"/>
  <c r="AB111" i="24"/>
  <c r="Y87" i="24"/>
  <c r="R99" i="24"/>
  <c r="V92" i="24"/>
  <c r="T85" i="24"/>
  <c r="P105" i="24"/>
  <c r="M85" i="24"/>
  <c r="K87" i="24"/>
  <c r="Y99" i="24"/>
  <c r="W101" i="24"/>
  <c r="AB105" i="24"/>
  <c r="U109" i="24"/>
  <c r="N104" i="24"/>
  <c r="AB87" i="24"/>
  <c r="K109" i="24"/>
  <c r="AB83" i="24"/>
  <c r="AC103" i="24"/>
  <c r="J107" i="24"/>
  <c r="Y107" i="24"/>
  <c r="R111" i="24"/>
  <c r="P89" i="24"/>
  <c r="M111" i="24"/>
  <c r="V95" i="24"/>
  <c r="Z111" i="24"/>
  <c r="V111" i="24"/>
  <c r="L93" i="24"/>
  <c r="K99" i="24"/>
  <c r="N85" i="24"/>
  <c r="X97" i="24"/>
  <c r="W93" i="24"/>
  <c r="Q93" i="24"/>
  <c r="X95" i="24"/>
  <c r="R98" i="24"/>
  <c r="Z100" i="24"/>
  <c r="J105" i="24"/>
  <c r="U85" i="24"/>
  <c r="K93" i="24"/>
  <c r="Z102" i="24"/>
  <c r="Y103" i="24"/>
  <c r="O83" i="24"/>
  <c r="X101" i="24"/>
  <c r="N86" i="24"/>
  <c r="R90" i="24"/>
  <c r="N98" i="24"/>
  <c r="W105" i="24"/>
  <c r="L109" i="24"/>
  <c r="U105" i="24"/>
  <c r="Y89" i="24"/>
  <c r="J89" i="24"/>
  <c r="N99" i="24"/>
  <c r="S111" i="24"/>
  <c r="K101" i="24"/>
  <c r="Z86" i="24"/>
  <c r="Y95" i="24"/>
  <c r="AC111" i="24"/>
  <c r="V109" i="24"/>
  <c r="T95" i="24"/>
  <c r="J96" i="24"/>
  <c r="X83" i="24"/>
  <c r="Z95" i="24"/>
  <c r="R105" i="24"/>
  <c r="S107" i="24"/>
  <c r="J104" i="24"/>
  <c r="X10" i="10" a="1"/>
  <c r="X10" i="10" s="1"/>
  <c r="G10" i="10" a="1"/>
  <c r="G10" i="10" s="1"/>
  <c r="J315" i="22"/>
  <c r="J159" i="22"/>
  <c r="G231" i="9" l="1" a="1"/>
  <c r="G231" i="9" s="1"/>
  <c r="F255" i="9" a="1"/>
  <c r="F255" i="9" s="1"/>
  <c r="G210" i="9" a="1"/>
  <c r="G210" i="9" s="1"/>
  <c r="G315" i="9" a="1"/>
  <c r="G315" i="9" s="1"/>
  <c r="F271" i="9" a="1"/>
  <c r="F271" i="9" s="1"/>
  <c r="G207" i="9" a="1"/>
  <c r="G207" i="9" s="1"/>
  <c r="F315" i="9" a="1"/>
  <c r="F315" i="9" s="1"/>
  <c r="G218" i="9" a="1"/>
  <c r="G218" i="9" s="1"/>
  <c r="G255" i="9" a="1"/>
  <c r="G255" i="9" s="1"/>
  <c r="G271" i="9" a="1"/>
  <c r="G271" i="9" s="1"/>
  <c r="F210" i="9" a="1"/>
  <c r="F210" i="9" s="1"/>
  <c r="F207" i="9" a="1"/>
  <c r="F207" i="9" s="1"/>
  <c r="G280" i="9" a="1"/>
  <c r="G280" i="9" s="1"/>
  <c r="F307" i="9" a="1"/>
  <c r="F307" i="9" s="1"/>
  <c r="F291" i="9" a="1"/>
  <c r="F291" i="9" s="1"/>
  <c r="E243" i="9" a="1"/>
  <c r="E243" i="9" s="1"/>
  <c r="G227" i="9" a="1"/>
  <c r="G227" i="9" s="1"/>
  <c r="H211" i="9" a="1"/>
  <c r="H211" i="9" s="1"/>
  <c r="F306" i="9" a="1"/>
  <c r="F306" i="9" s="1"/>
  <c r="F294" i="9" a="1"/>
  <c r="F294" i="9" s="1"/>
  <c r="F241" i="9" a="1"/>
  <c r="F241" i="9" s="1"/>
  <c r="E209" i="9" a="1"/>
  <c r="E209" i="9" s="1"/>
  <c r="E316" i="9" a="1"/>
  <c r="E316" i="9" s="1"/>
  <c r="E307" i="9" a="1"/>
  <c r="E307" i="9" s="1"/>
  <c r="H243" i="9" a="1"/>
  <c r="H243" i="9" s="1"/>
  <c r="E227" i="9" a="1"/>
  <c r="E227" i="9" s="1"/>
  <c r="H306" i="9" a="1"/>
  <c r="H306" i="9" s="1"/>
  <c r="E278" i="9" a="1"/>
  <c r="E278" i="9" s="1"/>
  <c r="F209" i="9" a="1"/>
  <c r="F209" i="9" s="1"/>
  <c r="F236" i="9" a="1"/>
  <c r="F236" i="9" s="1"/>
  <c r="E204" i="9" a="1"/>
  <c r="E204" i="9" s="1"/>
  <c r="H247" i="9" a="1"/>
  <c r="H247" i="9" s="1"/>
  <c r="E282" i="9" a="1"/>
  <c r="E282" i="9" s="1"/>
  <c r="H238" i="9" a="1"/>
  <c r="H238" i="9" s="1"/>
  <c r="E226" i="9" a="1"/>
  <c r="E226" i="9" s="1"/>
  <c r="G313" i="9" a="1"/>
  <c r="G313" i="9" s="1"/>
  <c r="F281" i="9" a="1"/>
  <c r="F281" i="9" s="1"/>
  <c r="F261" i="9" a="1"/>
  <c r="F261" i="9" s="1"/>
  <c r="H229" i="9" a="1"/>
  <c r="H229" i="9" s="1"/>
  <c r="F284" i="9" a="1"/>
  <c r="F284" i="9" s="1"/>
  <c r="H228" i="9" a="1"/>
  <c r="H228" i="9" s="1"/>
  <c r="E224" i="9" a="1"/>
  <c r="E224" i="9" s="1"/>
  <c r="H212" i="9" a="1"/>
  <c r="H212" i="9" s="1"/>
  <c r="G208" i="9" a="1"/>
  <c r="G208" i="9" s="1"/>
  <c r="H315" i="9" a="1"/>
  <c r="H315" i="9" s="1"/>
  <c r="E299" i="9" a="1"/>
  <c r="E299" i="9" s="1"/>
  <c r="G283" i="9" a="1"/>
  <c r="G283" i="9" s="1"/>
  <c r="H267" i="9" a="1"/>
  <c r="H267" i="9" s="1"/>
  <c r="H251" i="9" a="1"/>
  <c r="H251" i="9" s="1"/>
  <c r="F235" i="9" a="1"/>
  <c r="F235" i="9" s="1"/>
  <c r="H203" i="9" a="1"/>
  <c r="H203" i="9" s="1"/>
  <c r="H314" i="9" a="1"/>
  <c r="H314" i="9" s="1"/>
  <c r="H298" i="9" a="1"/>
  <c r="H298" i="9" s="1"/>
  <c r="H202" i="9" a="1"/>
  <c r="H202" i="9" s="1"/>
  <c r="H317" i="9" a="1"/>
  <c r="H317" i="9" s="1"/>
  <c r="G301" i="9" a="1"/>
  <c r="G301" i="9" s="1"/>
  <c r="H249" i="9" a="1"/>
  <c r="H249" i="9" s="1"/>
  <c r="G233" i="9" a="1"/>
  <c r="G233" i="9" s="1"/>
  <c r="E217" i="9" a="1"/>
  <c r="E217" i="9" s="1"/>
  <c r="F201" i="9" a="1"/>
  <c r="F201" i="9" s="1"/>
  <c r="H308" i="9" a="1"/>
  <c r="H308" i="9" s="1"/>
  <c r="G304" i="9" a="1"/>
  <c r="G304" i="9" s="1"/>
  <c r="F292" i="9" a="1"/>
  <c r="F292" i="9" s="1"/>
  <c r="H288" i="9" a="1"/>
  <c r="H288" i="9" s="1"/>
  <c r="H272" i="9" a="1"/>
  <c r="H272" i="9" s="1"/>
  <c r="F260" i="9" a="1"/>
  <c r="F260" i="9" s="1"/>
  <c r="H256" i="9" a="1"/>
  <c r="H256" i="9" s="1"/>
  <c r="E232" i="9" a="1"/>
  <c r="E232" i="9" s="1"/>
  <c r="F200" i="9" a="1"/>
  <c r="F200" i="9" s="1"/>
  <c r="E303" i="9" a="1"/>
  <c r="E303" i="9" s="1"/>
  <c r="F287" i="9" a="1"/>
  <c r="F287" i="9" s="1"/>
  <c r="E271" i="9" a="1"/>
  <c r="E271" i="9" s="1"/>
  <c r="H207" i="9" a="1"/>
  <c r="H207" i="9" s="1"/>
  <c r="G302" i="9" a="1"/>
  <c r="G302" i="9" s="1"/>
  <c r="G290" i="9" a="1"/>
  <c r="G290" i="9" s="1"/>
  <c r="H274" i="9" a="1"/>
  <c r="H274" i="9" s="1"/>
  <c r="H206" i="9" a="1"/>
  <c r="H206" i="9" s="1"/>
  <c r="E305" i="9" a="1"/>
  <c r="E305" i="9" s="1"/>
  <c r="H289" i="9" a="1"/>
  <c r="H289" i="9" s="1"/>
  <c r="H253" i="9" a="1"/>
  <c r="H253" i="9" s="1"/>
  <c r="F205" i="9" a="1"/>
  <c r="F205" i="9" s="1"/>
  <c r="H280" i="9" a="1"/>
  <c r="H280" i="9" s="1"/>
  <c r="F248" i="9" a="1"/>
  <c r="F248" i="9" s="1"/>
  <c r="G291" i="9" a="1"/>
  <c r="G291" i="9" s="1"/>
  <c r="F227" i="9" a="1"/>
  <c r="F227" i="9" s="1"/>
  <c r="E306" i="9" a="1"/>
  <c r="E306" i="9" s="1"/>
  <c r="F257" i="9" a="1"/>
  <c r="F257" i="9" s="1"/>
  <c r="G316" i="9" a="1"/>
  <c r="G316" i="9" s="1"/>
  <c r="G236" i="9" a="1"/>
  <c r="G236" i="9" s="1"/>
  <c r="H204" i="9" a="1"/>
  <c r="H204" i="9" s="1"/>
  <c r="E247" i="9" a="1"/>
  <c r="E247" i="9" s="1"/>
  <c r="G282" i="9" a="1"/>
  <c r="G282" i="9" s="1"/>
  <c r="F238" i="9" a="1"/>
  <c r="F238" i="9" s="1"/>
  <c r="F214" i="9" a="1"/>
  <c r="F214" i="9" s="1"/>
  <c r="E313" i="9" a="1"/>
  <c r="E313" i="9" s="1"/>
  <c r="E281" i="9" a="1"/>
  <c r="E281" i="9" s="1"/>
  <c r="G261" i="9" a="1"/>
  <c r="G261" i="9" s="1"/>
  <c r="H213" i="9" a="1"/>
  <c r="H213" i="9" s="1"/>
  <c r="E284" i="9" a="1"/>
  <c r="E284" i="9" s="1"/>
  <c r="F228" i="9" a="1"/>
  <c r="F228" i="9" s="1"/>
  <c r="G224" i="9" a="1"/>
  <c r="G224" i="9" s="1"/>
  <c r="E212" i="9" a="1"/>
  <c r="E212" i="9" s="1"/>
  <c r="H208" i="9" a="1"/>
  <c r="H208" i="9" s="1"/>
  <c r="E315" i="9" a="1"/>
  <c r="E315" i="9" s="1"/>
  <c r="G299" i="9" a="1"/>
  <c r="G299" i="9" s="1"/>
  <c r="H283" i="9" a="1"/>
  <c r="H283" i="9" s="1"/>
  <c r="F267" i="9" a="1"/>
  <c r="F267" i="9" s="1"/>
  <c r="F251" i="9" a="1"/>
  <c r="F251" i="9" s="1"/>
  <c r="E235" i="9" a="1"/>
  <c r="E235" i="9" s="1"/>
  <c r="F203" i="9" a="1"/>
  <c r="F203" i="9" s="1"/>
  <c r="F314" i="9" a="1"/>
  <c r="F314" i="9" s="1"/>
  <c r="F298" i="9" a="1"/>
  <c r="F298" i="9" s="1"/>
  <c r="H242" i="9" a="1"/>
  <c r="H242" i="9" s="1"/>
  <c r="F202" i="9" a="1"/>
  <c r="F202" i="9" s="1"/>
  <c r="G317" i="9" a="1"/>
  <c r="G317" i="9" s="1"/>
  <c r="F301" i="9" a="1"/>
  <c r="F301" i="9" s="1"/>
  <c r="G249" i="9" a="1"/>
  <c r="G249" i="9" s="1"/>
  <c r="F233" i="9" a="1"/>
  <c r="F233" i="9" s="1"/>
  <c r="F217" i="9" a="1"/>
  <c r="F217" i="9" s="1"/>
  <c r="H201" i="9" a="1"/>
  <c r="H201" i="9" s="1"/>
  <c r="F247" i="9" a="1"/>
  <c r="F247" i="9" s="1"/>
  <c r="E308" i="9" a="1"/>
  <c r="E308" i="9" s="1"/>
  <c r="G292" i="9" a="1"/>
  <c r="G292" i="9" s="1"/>
  <c r="F288" i="9" a="1"/>
  <c r="F288" i="9" s="1"/>
  <c r="F272" i="9" a="1"/>
  <c r="F272" i="9" s="1"/>
  <c r="G260" i="9" a="1"/>
  <c r="G260" i="9" s="1"/>
  <c r="F256" i="9" a="1"/>
  <c r="F256" i="9" s="1"/>
  <c r="H200" i="9" a="1"/>
  <c r="H200" i="9" s="1"/>
  <c r="G303" i="9" a="1"/>
  <c r="G303" i="9" s="1"/>
  <c r="E287" i="9" a="1"/>
  <c r="E287" i="9" s="1"/>
  <c r="H255" i="9" a="1"/>
  <c r="H255" i="9" s="1"/>
  <c r="E207" i="9" a="1"/>
  <c r="E207" i="9" s="1"/>
  <c r="H302" i="9" a="1"/>
  <c r="H302" i="9" s="1"/>
  <c r="H290" i="9" a="1"/>
  <c r="H290" i="9" s="1"/>
  <c r="F274" i="9" a="1"/>
  <c r="F274" i="9" s="1"/>
  <c r="F206" i="9" a="1"/>
  <c r="F206" i="9" s="1"/>
  <c r="G289" i="9" a="1"/>
  <c r="G289" i="9" s="1"/>
  <c r="G253" i="9" a="1"/>
  <c r="G253" i="9" s="1"/>
  <c r="F237" i="9" a="1"/>
  <c r="F237" i="9" s="1"/>
  <c r="E205" i="9" a="1"/>
  <c r="E205" i="9" s="1"/>
  <c r="E280" i="9" a="1"/>
  <c r="E280" i="9" s="1"/>
  <c r="G307" i="9" a="1"/>
  <c r="G307" i="9" s="1"/>
  <c r="H291" i="9" a="1"/>
  <c r="H291" i="9" s="1"/>
  <c r="G211" i="9" a="1"/>
  <c r="G211" i="9" s="1"/>
  <c r="G294" i="9" a="1"/>
  <c r="G294" i="9" s="1"/>
  <c r="H210" i="9" a="1"/>
  <c r="H210" i="9" s="1"/>
  <c r="H209" i="9" a="1"/>
  <c r="H209" i="9" s="1"/>
  <c r="F316" i="9" a="1"/>
  <c r="F316" i="9" s="1"/>
  <c r="E236" i="9" a="1"/>
  <c r="E236" i="9" s="1"/>
  <c r="G204" i="9" a="1"/>
  <c r="G204" i="9" s="1"/>
  <c r="F279" i="9" a="1"/>
  <c r="F279" i="9" s="1"/>
  <c r="H231" i="9" a="1"/>
  <c r="H231" i="9" s="1"/>
  <c r="H282" i="9" a="1"/>
  <c r="H282" i="9" s="1"/>
  <c r="E238" i="9" a="1"/>
  <c r="E238" i="9" s="1"/>
  <c r="F313" i="9" a="1"/>
  <c r="F313" i="9" s="1"/>
  <c r="H281" i="9" a="1"/>
  <c r="H281" i="9" s="1"/>
  <c r="H261" i="9" a="1"/>
  <c r="H261" i="9" s="1"/>
  <c r="F226" i="9" a="1"/>
  <c r="F226" i="9" s="1"/>
  <c r="H284" i="9" a="1"/>
  <c r="H284" i="9" s="1"/>
  <c r="G252" i="9" a="1"/>
  <c r="G252" i="9" s="1"/>
  <c r="E228" i="9" a="1"/>
  <c r="E228" i="9" s="1"/>
  <c r="H224" i="9" a="1"/>
  <c r="H224" i="9" s="1"/>
  <c r="F212" i="9" a="1"/>
  <c r="F212" i="9" s="1"/>
  <c r="F208" i="9" a="1"/>
  <c r="F208" i="9" s="1"/>
  <c r="H299" i="9" a="1"/>
  <c r="H299" i="9" s="1"/>
  <c r="F283" i="9" a="1"/>
  <c r="F283" i="9" s="1"/>
  <c r="E267" i="9" a="1"/>
  <c r="E267" i="9" s="1"/>
  <c r="E251" i="9" a="1"/>
  <c r="E251" i="9" s="1"/>
  <c r="G235" i="9" a="1"/>
  <c r="G235" i="9" s="1"/>
  <c r="E203" i="9" a="1"/>
  <c r="E203" i="9" s="1"/>
  <c r="E314" i="9" a="1"/>
  <c r="E314" i="9" s="1"/>
  <c r="E298" i="9" a="1"/>
  <c r="E298" i="9" s="1"/>
  <c r="E242" i="9" a="1"/>
  <c r="E242" i="9" s="1"/>
  <c r="H218" i="9" a="1"/>
  <c r="H218" i="9" s="1"/>
  <c r="E202" i="9" a="1"/>
  <c r="E202" i="9" s="1"/>
  <c r="E317" i="9" a="1"/>
  <c r="E317" i="9" s="1"/>
  <c r="E301" i="9" a="1"/>
  <c r="E301" i="9" s="1"/>
  <c r="E249" i="9" a="1"/>
  <c r="E249" i="9" s="1"/>
  <c r="E233" i="9" a="1"/>
  <c r="E233" i="9" s="1"/>
  <c r="H217" i="9" a="1"/>
  <c r="H217" i="9" s="1"/>
  <c r="G201" i="9" a="1"/>
  <c r="G201" i="9" s="1"/>
  <c r="F231" i="9" a="1"/>
  <c r="F231" i="9" s="1"/>
  <c r="F308" i="9" a="1"/>
  <c r="F308" i="9" s="1"/>
  <c r="H292" i="9" a="1"/>
  <c r="H292" i="9" s="1"/>
  <c r="E288" i="9" a="1"/>
  <c r="E288" i="9" s="1"/>
  <c r="E272" i="9" a="1"/>
  <c r="E272" i="9" s="1"/>
  <c r="H260" i="9" a="1"/>
  <c r="H260" i="9" s="1"/>
  <c r="E256" i="9" a="1"/>
  <c r="E256" i="9" s="1"/>
  <c r="G200" i="9" a="1"/>
  <c r="G200" i="9" s="1"/>
  <c r="H303" i="9" a="1"/>
  <c r="H303" i="9" s="1"/>
  <c r="G287" i="9" a="1"/>
  <c r="G287" i="9" s="1"/>
  <c r="E255" i="9" a="1"/>
  <c r="E255" i="9" s="1"/>
  <c r="E223" i="9" a="1"/>
  <c r="E223" i="9" s="1"/>
  <c r="F302" i="9" a="1"/>
  <c r="F302" i="9" s="1"/>
  <c r="F290" i="9" a="1"/>
  <c r="F290" i="9" s="1"/>
  <c r="E274" i="9" a="1"/>
  <c r="E274" i="9" s="1"/>
  <c r="E206" i="9" a="1"/>
  <c r="E206" i="9" s="1"/>
  <c r="H305" i="9" a="1"/>
  <c r="H305" i="9" s="1"/>
  <c r="E289" i="9" a="1"/>
  <c r="E289" i="9" s="1"/>
  <c r="F253" i="9" a="1"/>
  <c r="F253" i="9" s="1"/>
  <c r="E221" i="9" a="1"/>
  <c r="E221" i="9" s="1"/>
  <c r="H205" i="9" a="1"/>
  <c r="H205" i="9" s="1"/>
  <c r="F280" i="9" a="1"/>
  <c r="F280" i="9" s="1"/>
  <c r="H307" i="9" a="1"/>
  <c r="H307" i="9" s="1"/>
  <c r="E291" i="9" a="1"/>
  <c r="E291" i="9" s="1"/>
  <c r="G243" i="9" a="1"/>
  <c r="G243" i="9" s="1"/>
  <c r="E211" i="9" a="1"/>
  <c r="E211" i="9" s="1"/>
  <c r="G306" i="9" a="1"/>
  <c r="G306" i="9" s="1"/>
  <c r="H294" i="9" a="1"/>
  <c r="H294" i="9" s="1"/>
  <c r="E210" i="9" a="1"/>
  <c r="E210" i="9" s="1"/>
  <c r="G209" i="9" a="1"/>
  <c r="G209" i="9" s="1"/>
  <c r="H316" i="9" a="1"/>
  <c r="H316" i="9" s="1"/>
  <c r="H236" i="9" a="1"/>
  <c r="H236" i="9" s="1"/>
  <c r="F204" i="9" a="1"/>
  <c r="F204" i="9" s="1"/>
  <c r="E231" i="9" a="1"/>
  <c r="E231" i="9" s="1"/>
  <c r="F282" i="9" a="1"/>
  <c r="F282" i="9" s="1"/>
  <c r="G238" i="9" a="1"/>
  <c r="G238" i="9" s="1"/>
  <c r="H226" i="9" a="1"/>
  <c r="H226" i="9" s="1"/>
  <c r="H313" i="9" a="1"/>
  <c r="H313" i="9" s="1"/>
  <c r="G281" i="9" a="1"/>
  <c r="G281" i="9" s="1"/>
  <c r="E261" i="9" a="1"/>
  <c r="E261" i="9" s="1"/>
  <c r="G284" i="9" a="1"/>
  <c r="G284" i="9" s="1"/>
  <c r="G228" i="9" a="1"/>
  <c r="G228" i="9" s="1"/>
  <c r="F224" i="9" a="1"/>
  <c r="F224" i="9" s="1"/>
  <c r="G212" i="9" a="1"/>
  <c r="G212" i="9" s="1"/>
  <c r="E208" i="9" a="1"/>
  <c r="E208" i="9" s="1"/>
  <c r="F299" i="9" a="1"/>
  <c r="F299" i="9" s="1"/>
  <c r="E283" i="9" a="1"/>
  <c r="E283" i="9" s="1"/>
  <c r="G267" i="9" a="1"/>
  <c r="G267" i="9" s="1"/>
  <c r="G251" i="9" a="1"/>
  <c r="G251" i="9" s="1"/>
  <c r="H235" i="9" a="1"/>
  <c r="H235" i="9" s="1"/>
  <c r="G203" i="9" a="1"/>
  <c r="G203" i="9" s="1"/>
  <c r="G314" i="9" a="1"/>
  <c r="G314" i="9" s="1"/>
  <c r="G298" i="9" a="1"/>
  <c r="G298" i="9" s="1"/>
  <c r="G286" i="9" a="1"/>
  <c r="G286" i="9" s="1"/>
  <c r="E218" i="9" a="1"/>
  <c r="E218" i="9" s="1"/>
  <c r="G202" i="9" a="1"/>
  <c r="G202" i="9" s="1"/>
  <c r="F317" i="9" a="1"/>
  <c r="F317" i="9" s="1"/>
  <c r="H301" i="9" a="1"/>
  <c r="H301" i="9" s="1"/>
  <c r="F249" i="9" a="1"/>
  <c r="F249" i="9" s="1"/>
  <c r="H233" i="9" a="1"/>
  <c r="H233" i="9" s="1"/>
  <c r="G217" i="9" a="1"/>
  <c r="G217" i="9" s="1"/>
  <c r="E201" i="9" a="1"/>
  <c r="E201" i="9" s="1"/>
  <c r="G308" i="9" a="1"/>
  <c r="G308" i="9" s="1"/>
  <c r="E304" i="9" a="1"/>
  <c r="E304" i="9" s="1"/>
  <c r="E292" i="9" a="1"/>
  <c r="E292" i="9" s="1"/>
  <c r="G288" i="9" a="1"/>
  <c r="G288" i="9" s="1"/>
  <c r="G272" i="9" a="1"/>
  <c r="G272" i="9" s="1"/>
  <c r="E260" i="9" a="1"/>
  <c r="E260" i="9" s="1"/>
  <c r="G256" i="9" a="1"/>
  <c r="G256" i="9" s="1"/>
  <c r="E200" i="9" a="1"/>
  <c r="E200" i="9" s="1"/>
  <c r="F303" i="9" a="1"/>
  <c r="F303" i="9" s="1"/>
  <c r="H287" i="9" a="1"/>
  <c r="H287" i="9" s="1"/>
  <c r="H271" i="9" a="1"/>
  <c r="H271" i="9" s="1"/>
  <c r="E302" i="9" a="1"/>
  <c r="E302" i="9" s="1"/>
  <c r="E290" i="9" a="1"/>
  <c r="E290" i="9" s="1"/>
  <c r="G274" i="9" a="1"/>
  <c r="G274" i="9" s="1"/>
  <c r="E230" i="9" a="1"/>
  <c r="E230" i="9" s="1"/>
  <c r="G206" i="9" a="1"/>
  <c r="G206" i="9" s="1"/>
  <c r="G305" i="9" a="1"/>
  <c r="G305" i="9" s="1"/>
  <c r="F289" i="9" a="1"/>
  <c r="F289" i="9" s="1"/>
  <c r="E253" i="9" a="1"/>
  <c r="E253" i="9" s="1"/>
  <c r="G205" i="9" a="1"/>
  <c r="G205" i="9" s="1"/>
  <c r="F198" i="9" a="1"/>
  <c r="F198" i="9" s="1"/>
  <c r="E252" i="9" a="1"/>
  <c r="E252" i="9" s="1"/>
  <c r="G311" i="9" a="1"/>
  <c r="G311" i="9" s="1"/>
  <c r="F305" i="9" a="1"/>
  <c r="F305" i="9" s="1"/>
  <c r="F242" i="9" a="1"/>
  <c r="F242" i="9" s="1"/>
  <c r="H237" i="9" a="1"/>
  <c r="H237" i="9" s="1"/>
  <c r="H300" i="9" a="1"/>
  <c r="H300" i="9" s="1"/>
  <c r="G247" i="9" a="1"/>
  <c r="G247" i="9" s="1"/>
  <c r="F293" i="9" a="1"/>
  <c r="F293" i="9" s="1"/>
  <c r="F223" i="9" a="1"/>
  <c r="F223" i="9" s="1"/>
  <c r="F244" i="9" a="1"/>
  <c r="F244" i="9" s="1"/>
  <c r="E276" i="9" a="1"/>
  <c r="E276" i="9" s="1"/>
  <c r="H254" i="9" a="1"/>
  <c r="H254" i="9" s="1"/>
  <c r="G230" i="9" a="1"/>
  <c r="G230" i="9" s="1"/>
  <c r="E213" i="9" a="1"/>
  <c r="E213" i="9" s="1"/>
  <c r="E279" i="9" a="1"/>
  <c r="E279" i="9" s="1"/>
  <c r="H296" i="9" a="1"/>
  <c r="H296" i="9" s="1"/>
  <c r="F300" i="9" a="1"/>
  <c r="F300" i="9" s="1"/>
  <c r="E237" i="9" a="1"/>
  <c r="E237" i="9" s="1"/>
  <c r="F234" i="9" a="1"/>
  <c r="F234" i="9" s="1"/>
  <c r="G215" i="9" a="1"/>
  <c r="G215" i="9" s="1"/>
  <c r="E285" i="9" a="1"/>
  <c r="E285" i="9" s="1"/>
  <c r="G226" i="9" a="1"/>
  <c r="G226" i="9" s="1"/>
  <c r="G241" i="9" a="1"/>
  <c r="G241" i="9" s="1"/>
  <c r="E294" i="9" a="1"/>
  <c r="E294" i="9" s="1"/>
  <c r="G213" i="9" a="1"/>
  <c r="G213" i="9" s="1"/>
  <c r="E310" i="9" a="1"/>
  <c r="E310" i="9" s="1"/>
  <c r="F211" i="9" a="1"/>
  <c r="F211" i="9" s="1"/>
  <c r="G309" i="9" a="1"/>
  <c r="G309" i="9" s="1"/>
  <c r="H223" i="9" a="1"/>
  <c r="H223" i="9" s="1"/>
  <c r="H244" i="9" a="1"/>
  <c r="H244" i="9" s="1"/>
  <c r="H248" i="9" a="1"/>
  <c r="H248" i="9" s="1"/>
  <c r="G285" i="9" a="1"/>
  <c r="G285" i="9" s="1"/>
  <c r="E254" i="9" a="1"/>
  <c r="E254" i="9" s="1"/>
  <c r="E293" i="9" a="1"/>
  <c r="E293" i="9" s="1"/>
  <c r="F213" i="9" a="1"/>
  <c r="F213" i="9" s="1"/>
  <c r="G279" i="9" a="1"/>
  <c r="G279" i="9" s="1"/>
  <c r="E296" i="9" a="1"/>
  <c r="E296" i="9" s="1"/>
  <c r="H222" i="9" a="1"/>
  <c r="H222" i="9" s="1"/>
  <c r="E300" i="9" a="1"/>
  <c r="E300" i="9" s="1"/>
  <c r="G310" i="9" a="1"/>
  <c r="G310" i="9" s="1"/>
  <c r="F266" i="9" a="1"/>
  <c r="F266" i="9" s="1"/>
  <c r="H234" i="9" a="1"/>
  <c r="H234" i="9" s="1"/>
  <c r="H278" i="9" a="1"/>
  <c r="H278" i="9" s="1"/>
  <c r="H276" i="9" a="1"/>
  <c r="H276" i="9" s="1"/>
  <c r="H286" i="9" a="1"/>
  <c r="H286" i="9" s="1"/>
  <c r="H227" i="9" a="1"/>
  <c r="H227" i="9" s="1"/>
  <c r="F218" i="9" a="1"/>
  <c r="F218" i="9" s="1"/>
  <c r="G248" i="9" a="1"/>
  <c r="G248" i="9" s="1"/>
  <c r="H309" i="9" a="1"/>
  <c r="H309" i="9" s="1"/>
  <c r="E244" i="9" a="1"/>
  <c r="E244" i="9" s="1"/>
  <c r="F310" i="9" a="1"/>
  <c r="F310" i="9" s="1"/>
  <c r="G242" i="9" a="1"/>
  <c r="G242" i="9" s="1"/>
  <c r="F240" i="9" a="1"/>
  <c r="F240" i="9" s="1"/>
  <c r="G297" i="9" a="1"/>
  <c r="G297" i="9" s="1"/>
  <c r="H230" i="9" a="1"/>
  <c r="H230" i="9" s="1"/>
  <c r="G250" i="9" a="1"/>
  <c r="G250" i="9" s="1"/>
  <c r="H304" i="9" a="1"/>
  <c r="H304" i="9" s="1"/>
  <c r="E222" i="9" a="1"/>
  <c r="E222" i="9" s="1"/>
  <c r="G214" i="9" a="1"/>
  <c r="G214" i="9" s="1"/>
  <c r="H310" i="9" a="1"/>
  <c r="H310" i="9" s="1"/>
  <c r="E266" i="9" a="1"/>
  <c r="E266" i="9" s="1"/>
  <c r="F275" i="9" a="1"/>
  <c r="F275" i="9" s="1"/>
  <c r="G216" i="9" a="1"/>
  <c r="G216" i="9" s="1"/>
  <c r="H199" i="9" a="1"/>
  <c r="H199" i="9" s="1"/>
  <c r="F286" i="9" a="1"/>
  <c r="F286" i="9" s="1"/>
  <c r="E257" i="9" a="1"/>
  <c r="E257" i="9" s="1"/>
  <c r="F258" i="9" a="1"/>
  <c r="F258" i="9" s="1"/>
  <c r="G221" i="9" a="1"/>
  <c r="G221" i="9" s="1"/>
  <c r="G295" i="9" a="1"/>
  <c r="G295" i="9" s="1"/>
  <c r="E216" i="9" a="1"/>
  <c r="E216" i="9" s="1"/>
  <c r="G199" i="9" a="1"/>
  <c r="G199" i="9" s="1"/>
  <c r="G273" i="9" a="1"/>
  <c r="G273" i="9" s="1"/>
  <c r="F250" i="9" a="1"/>
  <c r="F250" i="9" s="1"/>
  <c r="F296" i="9" a="1"/>
  <c r="F296" i="9" s="1"/>
  <c r="H279" i="9" a="1"/>
  <c r="H279" i="9" s="1"/>
  <c r="F232" i="9" a="1"/>
  <c r="F232" i="9" s="1"/>
  <c r="E229" i="9" a="1"/>
  <c r="E229" i="9" s="1"/>
  <c r="F243" i="9" a="1"/>
  <c r="F243" i="9" s="1"/>
  <c r="F312" i="9" a="1"/>
  <c r="F312" i="9" s="1"/>
  <c r="E214" i="9" a="1"/>
  <c r="E214" i="9" s="1"/>
  <c r="G223" i="9" a="1"/>
  <c r="G223" i="9" s="1"/>
  <c r="G244" i="9" a="1"/>
  <c r="G244" i="9" s="1"/>
  <c r="G300" i="9" a="1"/>
  <c r="G300" i="9" s="1"/>
  <c r="E248" i="9" a="1"/>
  <c r="E248" i="9" s="1"/>
  <c r="E240" i="9" a="1"/>
  <c r="E240" i="9" s="1"/>
  <c r="E297" i="9" a="1"/>
  <c r="E297" i="9" s="1"/>
  <c r="F230" i="9" a="1"/>
  <c r="F230" i="9" s="1"/>
  <c r="E250" i="9" a="1"/>
  <c r="E250" i="9" s="1"/>
  <c r="F304" i="9" a="1"/>
  <c r="F304" i="9" s="1"/>
  <c r="F222" i="9" a="1"/>
  <c r="F222" i="9" s="1"/>
  <c r="H214" i="9" a="1"/>
  <c r="H214" i="9" s="1"/>
  <c r="G237" i="9" a="1"/>
  <c r="G237" i="9" s="1"/>
  <c r="G266" i="9" a="1"/>
  <c r="G266" i="9" s="1"/>
  <c r="G275" i="9" a="1"/>
  <c r="G275" i="9" s="1"/>
  <c r="H216" i="9" a="1"/>
  <c r="H216" i="9" s="1"/>
  <c r="F199" i="9" a="1"/>
  <c r="F199" i="9" s="1"/>
  <c r="E286" i="9" a="1"/>
  <c r="E286" i="9" s="1"/>
  <c r="H257" i="9" a="1"/>
  <c r="H257" i="9" s="1"/>
  <c r="E258" i="9" a="1"/>
  <c r="E258" i="9" s="1"/>
  <c r="G257" i="9" a="1"/>
  <c r="G257" i="9" s="1"/>
  <c r="F221" i="9" a="1"/>
  <c r="F221" i="9" s="1"/>
  <c r="F295" i="9" a="1"/>
  <c r="F295" i="9" s="1"/>
  <c r="E215" i="9" a="1"/>
  <c r="E215" i="9" s="1"/>
  <c r="H250" i="9" a="1"/>
  <c r="H250" i="9" s="1"/>
  <c r="H198" i="9" a="1"/>
  <c r="H198" i="9" s="1"/>
  <c r="E273" i="9" a="1"/>
  <c r="E273" i="9" s="1"/>
  <c r="H277" i="9" a="1"/>
  <c r="H277" i="9" s="1"/>
  <c r="H295" i="9" a="1"/>
  <c r="H295" i="9" s="1"/>
  <c r="H293" i="9" a="1"/>
  <c r="H293" i="9" s="1"/>
  <c r="G296" i="9" a="1"/>
  <c r="G296" i="9" s="1"/>
  <c r="G312" i="9" a="1"/>
  <c r="G312" i="9" s="1"/>
  <c r="F277" i="9" a="1"/>
  <c r="F277" i="9" s="1"/>
  <c r="E309" i="9" a="1"/>
  <c r="E309" i="9" s="1"/>
  <c r="G229" i="9" a="1"/>
  <c r="G229" i="9" s="1"/>
  <c r="H311" i="9" a="1"/>
  <c r="H311" i="9" s="1"/>
  <c r="H232" i="9" a="1"/>
  <c r="H232" i="9" s="1"/>
  <c r="H241" i="9" a="1"/>
  <c r="H241" i="9" s="1"/>
  <c r="G278" i="9" a="1"/>
  <c r="G278" i="9" s="1"/>
  <c r="H252" i="9" a="1"/>
  <c r="H252" i="9" s="1"/>
  <c r="H275" i="9" a="1"/>
  <c r="H275" i="9" s="1"/>
  <c r="H266" i="9" a="1"/>
  <c r="H266" i="9" s="1"/>
  <c r="E275" i="9" a="1"/>
  <c r="E275" i="9" s="1"/>
  <c r="F216" i="9" a="1"/>
  <c r="F216" i="9" s="1"/>
  <c r="E199" i="9" a="1"/>
  <c r="E199" i="9" s="1"/>
  <c r="G258" i="9" a="1"/>
  <c r="G258" i="9" s="1"/>
  <c r="G277" i="9" a="1"/>
  <c r="G277" i="9" s="1"/>
  <c r="E295" i="9" a="1"/>
  <c r="E295" i="9" s="1"/>
  <c r="H312" i="9" a="1"/>
  <c r="H312" i="9" s="1"/>
  <c r="F276" i="9" a="1"/>
  <c r="F276" i="9" s="1"/>
  <c r="H297" i="9" a="1"/>
  <c r="H297" i="9" s="1"/>
  <c r="F297" i="9" a="1"/>
  <c r="F297" i="9" s="1"/>
  <c r="H258" i="9" a="1"/>
  <c r="H258" i="9" s="1"/>
  <c r="E277" i="9" a="1"/>
  <c r="E277" i="9" s="1"/>
  <c r="G198" i="9" a="1"/>
  <c r="G198" i="9" s="1"/>
  <c r="E312" i="9" a="1"/>
  <c r="E312" i="9" s="1"/>
  <c r="F215" i="9" a="1"/>
  <c r="F215" i="9" s="1"/>
  <c r="E198" i="9" a="1"/>
  <c r="E198" i="9" s="1"/>
  <c r="H273" i="9" a="1"/>
  <c r="H273" i="9" s="1"/>
  <c r="G232" i="9" a="1"/>
  <c r="G232" i="9" s="1"/>
  <c r="F285" i="9" a="1"/>
  <c r="F285" i="9" s="1"/>
  <c r="G240" i="9" a="1"/>
  <c r="G240" i="9" s="1"/>
  <c r="G254" i="9" a="1"/>
  <c r="G254" i="9" s="1"/>
  <c r="H240" i="9" a="1"/>
  <c r="H240" i="9" s="1"/>
  <c r="H221" i="9" a="1"/>
  <c r="H221" i="9" s="1"/>
  <c r="E311" i="9" a="1"/>
  <c r="E311" i="9" s="1"/>
  <c r="F229" i="9" a="1"/>
  <c r="F229" i="9" s="1"/>
  <c r="G293" i="9" a="1"/>
  <c r="G293" i="9" s="1"/>
  <c r="F311" i="9" a="1"/>
  <c r="F311" i="9" s="1"/>
  <c r="H215" i="9" a="1"/>
  <c r="H215" i="9" s="1"/>
  <c r="F309" i="9" a="1"/>
  <c r="F309" i="9" s="1"/>
  <c r="G276" i="9" a="1"/>
  <c r="G276" i="9" s="1"/>
  <c r="F252" i="9" a="1"/>
  <c r="F252" i="9" s="1"/>
  <c r="H285" i="9" a="1"/>
  <c r="H285" i="9" s="1"/>
  <c r="E241" i="9" a="1"/>
  <c r="E241" i="9" s="1"/>
  <c r="F278" i="9" a="1"/>
  <c r="F278" i="9" s="1"/>
  <c r="E234" i="9" a="1"/>
  <c r="E234" i="9" s="1"/>
  <c r="F254" i="9" a="1"/>
  <c r="F254" i="9" s="1"/>
  <c r="G234" i="9" a="1"/>
  <c r="G234" i="9" s="1"/>
  <c r="G222" i="9" a="1"/>
  <c r="G222" i="9" s="1"/>
  <c r="H259" i="9" a="1"/>
  <c r="H259" i="9" s="1"/>
  <c r="H239" i="9" a="1"/>
  <c r="H239" i="9" s="1"/>
  <c r="F225" i="9" a="1"/>
  <c r="F225" i="9" s="1"/>
  <c r="F220" i="9" a="1"/>
  <c r="F220" i="9" s="1"/>
  <c r="H265" i="9" a="1"/>
  <c r="H265" i="9" s="1"/>
  <c r="F246" i="9" a="1"/>
  <c r="F246" i="9" s="1"/>
  <c r="G262" i="9" a="1"/>
  <c r="G262" i="9" s="1"/>
  <c r="G264" i="9" a="1"/>
  <c r="G264" i="9" s="1"/>
  <c r="H269" i="9" a="1"/>
  <c r="H269" i="9" s="1"/>
  <c r="G263" i="9" a="1"/>
  <c r="G263" i="9" s="1"/>
  <c r="G245" i="9" a="1"/>
  <c r="G245" i="9" s="1"/>
  <c r="H219" i="9" a="1"/>
  <c r="H219" i="9" s="1"/>
  <c r="E270" i="9" a="1"/>
  <c r="E270" i="9" s="1"/>
  <c r="E268" i="9" a="1"/>
  <c r="E268" i="9" s="1"/>
  <c r="F273" i="9" a="1"/>
  <c r="F273" i="9" s="1"/>
  <c r="E259" i="9" a="1"/>
  <c r="E259" i="9" s="1"/>
  <c r="E239" i="9" a="1"/>
  <c r="E239" i="9" s="1"/>
  <c r="H225" i="9" a="1"/>
  <c r="H225" i="9" s="1"/>
  <c r="H220" i="9" a="1"/>
  <c r="H220" i="9" s="1"/>
  <c r="E265" i="9" a="1"/>
  <c r="E265" i="9" s="1"/>
  <c r="G246" i="9" a="1"/>
  <c r="G246" i="9" s="1"/>
  <c r="H262" i="9" a="1"/>
  <c r="H262" i="9" s="1"/>
  <c r="E264" i="9" a="1"/>
  <c r="E264" i="9" s="1"/>
  <c r="G269" i="9" a="1"/>
  <c r="G269" i="9" s="1"/>
  <c r="H263" i="9" a="1"/>
  <c r="H263" i="9" s="1"/>
  <c r="H245" i="9" a="1"/>
  <c r="H245" i="9" s="1"/>
  <c r="E219" i="9" a="1"/>
  <c r="E219" i="9" s="1"/>
  <c r="G270" i="9" a="1"/>
  <c r="G270" i="9" s="1"/>
  <c r="H268" i="9" a="1"/>
  <c r="H268" i="9" s="1"/>
  <c r="F259" i="9" a="1"/>
  <c r="F259" i="9" s="1"/>
  <c r="G239" i="9" a="1"/>
  <c r="G239" i="9" s="1"/>
  <c r="G225" i="9" a="1"/>
  <c r="G225" i="9" s="1"/>
  <c r="E220" i="9" a="1"/>
  <c r="E220" i="9" s="1"/>
  <c r="G265" i="9" a="1"/>
  <c r="G265" i="9" s="1"/>
  <c r="E246" i="9" a="1"/>
  <c r="E246" i="9" s="1"/>
  <c r="E262" i="9" a="1"/>
  <c r="E262" i="9" s="1"/>
  <c r="F264" i="9" a="1"/>
  <c r="F264" i="9" s="1"/>
  <c r="F269" i="9" a="1"/>
  <c r="F269" i="9" s="1"/>
  <c r="E263" i="9" a="1"/>
  <c r="E263" i="9" s="1"/>
  <c r="E245" i="9" a="1"/>
  <c r="E245" i="9" s="1"/>
  <c r="F219" i="9" a="1"/>
  <c r="F219" i="9" s="1"/>
  <c r="H270" i="9" a="1"/>
  <c r="H270" i="9" s="1"/>
  <c r="F268" i="9" a="1"/>
  <c r="F268" i="9" s="1"/>
  <c r="G259" i="9" a="1"/>
  <c r="G259" i="9" s="1"/>
  <c r="F239" i="9" a="1"/>
  <c r="F239" i="9" s="1"/>
  <c r="E225" i="9" a="1"/>
  <c r="E225" i="9" s="1"/>
  <c r="G220" i="9" a="1"/>
  <c r="G220" i="9" s="1"/>
  <c r="F265" i="9" a="1"/>
  <c r="F265" i="9" s="1"/>
  <c r="H246" i="9" a="1"/>
  <c r="H246" i="9" s="1"/>
  <c r="F262" i="9" a="1"/>
  <c r="F262" i="9" s="1"/>
  <c r="H264" i="9" a="1"/>
  <c r="H264" i="9" s="1"/>
  <c r="E269" i="9" a="1"/>
  <c r="E269" i="9" s="1"/>
  <c r="F263" i="9" a="1"/>
  <c r="F263" i="9" s="1"/>
  <c r="F245" i="9" a="1"/>
  <c r="F245" i="9" s="1"/>
  <c r="G219" i="9" a="1"/>
  <c r="G219" i="9" s="1"/>
  <c r="F270" i="9" a="1"/>
  <c r="F270" i="9" s="1"/>
  <c r="G268" i="9" a="1"/>
  <c r="G268" i="9" s="1"/>
  <c r="U438" i="9" a="1"/>
  <c r="U438" i="9" s="1"/>
  <c r="H434" i="9" a="1"/>
  <c r="H434" i="9" s="1"/>
  <c r="H560" i="9" a="1"/>
  <c r="H560" i="9" s="1"/>
  <c r="F438" i="9" a="1"/>
  <c r="F438" i="9" s="1"/>
  <c r="F434" i="9" a="1"/>
  <c r="F434" i="9" s="1"/>
  <c r="H438" i="9" a="1"/>
  <c r="H438" i="9" s="1"/>
  <c r="E434" i="9" a="1"/>
  <c r="E434" i="9" s="1"/>
  <c r="E402" i="9" a="1"/>
  <c r="E402" i="9" s="1"/>
  <c r="V438" i="9" a="1"/>
  <c r="V438" i="9" s="1"/>
  <c r="E438" i="9" a="1"/>
  <c r="E438" i="9" s="1"/>
  <c r="V434" i="9" a="1"/>
  <c r="V434" i="9" s="1"/>
  <c r="U434" i="9" a="1"/>
  <c r="U434" i="9" s="1"/>
  <c r="U402" i="9" a="1"/>
  <c r="U402" i="9" s="1"/>
  <c r="H517" i="9" a="1"/>
  <c r="H517" i="9" s="1"/>
  <c r="F353" i="9" a="1"/>
  <c r="F353" i="9" s="1"/>
  <c r="E366" i="9" a="1"/>
  <c r="E366" i="9" s="1"/>
  <c r="F351" i="9" a="1"/>
  <c r="F351" i="9" s="1"/>
  <c r="U356" i="9" a="1"/>
  <c r="U356" i="9" s="1"/>
  <c r="F400" i="9" a="1"/>
  <c r="F400" i="9" s="1"/>
  <c r="V512" i="9" a="1"/>
  <c r="V512" i="9" s="1"/>
  <c r="E480" i="9" a="1"/>
  <c r="E480" i="9" s="1"/>
  <c r="E353" i="9" a="1"/>
  <c r="E353" i="9" s="1"/>
  <c r="F512" i="9" a="1"/>
  <c r="F512" i="9" s="1"/>
  <c r="E404" i="9" a="1"/>
  <c r="E404" i="9" s="1"/>
  <c r="V366" i="9" a="1"/>
  <c r="V366" i="9" s="1"/>
  <c r="H390" i="9" a="1"/>
  <c r="H390" i="9" s="1"/>
  <c r="F472" i="9" a="1"/>
  <c r="F472" i="9" s="1"/>
  <c r="U404" i="9" a="1"/>
  <c r="U404" i="9" s="1"/>
  <c r="V480" i="9" a="1"/>
  <c r="V480" i="9" s="1"/>
  <c r="E390" i="9" a="1"/>
  <c r="E390" i="9" s="1"/>
  <c r="U561" i="9" a="1"/>
  <c r="U561" i="9" s="1"/>
  <c r="H442" i="9" a="1"/>
  <c r="H442" i="9" s="1"/>
  <c r="F475" i="9" a="1"/>
  <c r="F475" i="9" s="1"/>
  <c r="E400" i="9" a="1"/>
  <c r="E400" i="9" s="1"/>
  <c r="U440" i="9" a="1"/>
  <c r="U440" i="9" s="1"/>
  <c r="E393" i="9" a="1"/>
  <c r="E393" i="9" s="1"/>
  <c r="E512" i="9" a="1"/>
  <c r="E512" i="9" s="1"/>
  <c r="F401" i="9" a="1"/>
  <c r="F401" i="9" s="1"/>
  <c r="U390" i="9" a="1"/>
  <c r="U390" i="9" s="1"/>
  <c r="F402" i="9" a="1"/>
  <c r="F402" i="9" s="1"/>
  <c r="H433" i="9" a="1"/>
  <c r="H433" i="9" s="1"/>
  <c r="V560" i="9" a="1"/>
  <c r="V560" i="9" s="1"/>
  <c r="V470" i="9" a="1"/>
  <c r="V470" i="9" s="1"/>
  <c r="E560" i="9" a="1"/>
  <c r="E560" i="9" s="1"/>
  <c r="F560" i="9" a="1"/>
  <c r="F560" i="9" s="1"/>
  <c r="U512" i="9" a="1"/>
  <c r="U512" i="9" s="1"/>
  <c r="H512" i="9" a="1"/>
  <c r="H512" i="9" s="1"/>
  <c r="U392" i="9" a="1"/>
  <c r="U392" i="9" s="1"/>
  <c r="F480" i="9" a="1"/>
  <c r="F480" i="9" s="1"/>
  <c r="H387" i="9" a="1"/>
  <c r="H387" i="9" s="1"/>
  <c r="U517" i="9" a="1"/>
  <c r="U517" i="9" s="1"/>
  <c r="H440" i="9" a="1"/>
  <c r="H440" i="9" s="1"/>
  <c r="H472" i="9" a="1"/>
  <c r="H472" i="9" s="1"/>
  <c r="U480" i="9" a="1"/>
  <c r="U480" i="9" s="1"/>
  <c r="F390" i="9" a="1"/>
  <c r="F390" i="9" s="1"/>
  <c r="F392" i="9" a="1"/>
  <c r="F392" i="9" s="1"/>
  <c r="U560" i="9" a="1"/>
  <c r="U560" i="9" s="1"/>
  <c r="E470" i="9" a="1"/>
  <c r="E470" i="9" s="1"/>
  <c r="V362" i="9" a="1"/>
  <c r="V362" i="9" s="1"/>
  <c r="U551" i="9" a="1"/>
  <c r="U551" i="9" s="1"/>
  <c r="F428" i="9" a="1"/>
  <c r="F428" i="9" s="1"/>
  <c r="F394" i="9" a="1"/>
  <c r="F394" i="9" s="1"/>
  <c r="E397" i="9" a="1"/>
  <c r="E397" i="9" s="1"/>
  <c r="H443" i="9" a="1"/>
  <c r="H443" i="9" s="1"/>
  <c r="U400" i="9" a="1"/>
  <c r="U400" i="9" s="1"/>
  <c r="F470" i="9" a="1"/>
  <c r="F470" i="9" s="1"/>
  <c r="H400" i="9" a="1"/>
  <c r="H400" i="9" s="1"/>
  <c r="V400" i="9" a="1"/>
  <c r="V400" i="9" s="1"/>
  <c r="V393" i="9" a="1"/>
  <c r="V393" i="9" s="1"/>
  <c r="V392" i="9" a="1"/>
  <c r="V392" i="9" s="1"/>
  <c r="E387" i="9" a="1"/>
  <c r="E387" i="9" s="1"/>
  <c r="U595" i="9" a="1"/>
  <c r="U595" i="9" s="1"/>
  <c r="E392" i="9" a="1"/>
  <c r="E392" i="9" s="1"/>
  <c r="U366" i="9" a="1"/>
  <c r="U366" i="9" s="1"/>
  <c r="F366" i="9" a="1"/>
  <c r="F366" i="9" s="1"/>
  <c r="V356" i="9" a="1"/>
  <c r="V356" i="9" s="1"/>
  <c r="V390" i="9" a="1"/>
  <c r="V390" i="9" s="1"/>
  <c r="E391" i="9" a="1"/>
  <c r="E391" i="9" s="1"/>
  <c r="E442" i="9" a="1"/>
  <c r="E442" i="9" s="1"/>
  <c r="H437" i="9" a="1"/>
  <c r="H437" i="9" s="1"/>
  <c r="F347" i="9" a="1"/>
  <c r="F347" i="9" s="1"/>
  <c r="V524" i="9" a="1"/>
  <c r="V524" i="9" s="1"/>
  <c r="E359" i="9" a="1"/>
  <c r="E359" i="9" s="1"/>
  <c r="V363" i="9" a="1"/>
  <c r="V363" i="9" s="1"/>
  <c r="U470" i="9" a="1"/>
  <c r="U470" i="9" s="1"/>
  <c r="V402" i="9" a="1"/>
  <c r="V402" i="9" s="1"/>
  <c r="H402" i="9" a="1"/>
  <c r="H402" i="9" s="1"/>
  <c r="H470" i="9" a="1"/>
  <c r="H470" i="9" s="1"/>
  <c r="E401" i="9" a="1"/>
  <c r="E401" i="9" s="1"/>
  <c r="U353" i="9" a="1"/>
  <c r="U353" i="9" s="1"/>
  <c r="U362" i="9" a="1"/>
  <c r="U362" i="9" s="1"/>
  <c r="H480" i="9" a="1"/>
  <c r="H480" i="9" s="1"/>
  <c r="F516" i="9" a="1"/>
  <c r="F516" i="9" s="1"/>
  <c r="H366" i="9" a="1"/>
  <c r="H366" i="9" s="1"/>
  <c r="H391" i="9" a="1"/>
  <c r="H391" i="9" s="1"/>
  <c r="V437" i="9" a="1"/>
  <c r="V437" i="9" s="1"/>
  <c r="E592" i="9" a="1"/>
  <c r="E592" i="9" s="1"/>
  <c r="F525" i="9" a="1"/>
  <c r="F525" i="9" s="1"/>
  <c r="V440" i="9" a="1"/>
  <c r="V440" i="9" s="1"/>
  <c r="F441" i="9" a="1"/>
  <c r="F441" i="9" s="1"/>
  <c r="E440" i="9" a="1"/>
  <c r="E440" i="9" s="1"/>
  <c r="H393" i="9" a="1"/>
  <c r="H393" i="9" s="1"/>
  <c r="U441" i="9" a="1"/>
  <c r="U441" i="9" s="1"/>
  <c r="H479" i="9" a="1"/>
  <c r="H479" i="9" s="1"/>
  <c r="U351" i="9" a="1"/>
  <c r="U351" i="9" s="1"/>
  <c r="E555" i="9" a="1"/>
  <c r="E555" i="9" s="1"/>
  <c r="F477" i="9" a="1"/>
  <c r="F477" i="9" s="1"/>
  <c r="H592" i="9" a="1"/>
  <c r="H592" i="9" s="1"/>
  <c r="F481" i="9" a="1"/>
  <c r="F481" i="9" s="1"/>
  <c r="V401" i="9" a="1"/>
  <c r="V401" i="9" s="1"/>
  <c r="E363" i="9" a="1"/>
  <c r="E363" i="9" s="1"/>
  <c r="F433" i="9" a="1"/>
  <c r="F433" i="9" s="1"/>
  <c r="U565" i="9" a="1"/>
  <c r="U565" i="9" s="1"/>
  <c r="V357" i="9" a="1"/>
  <c r="V357" i="9" s="1"/>
  <c r="H358" i="9" a="1"/>
  <c r="H358" i="9" s="1"/>
  <c r="V360" i="9" a="1"/>
  <c r="V360" i="9" s="1"/>
  <c r="H519" i="9" a="1"/>
  <c r="H519" i="9" s="1"/>
  <c r="E561" i="9" a="1"/>
  <c r="E561" i="9" s="1"/>
  <c r="H353" i="9" a="1"/>
  <c r="H353" i="9" s="1"/>
  <c r="V472" i="9" a="1"/>
  <c r="V472" i="9" s="1"/>
  <c r="E485" i="9" a="1"/>
  <c r="E485" i="9" s="1"/>
  <c r="V517" i="9" a="1"/>
  <c r="V517" i="9" s="1"/>
  <c r="F405" i="9" a="1"/>
  <c r="F405" i="9" s="1"/>
  <c r="E358" i="9" a="1"/>
  <c r="E358" i="9" s="1"/>
  <c r="H351" i="9" a="1"/>
  <c r="H351" i="9" s="1"/>
  <c r="E565" i="9" a="1"/>
  <c r="E565" i="9" s="1"/>
  <c r="H469" i="9" a="1"/>
  <c r="H469" i="9" s="1"/>
  <c r="F350" i="9" a="1"/>
  <c r="F350" i="9" s="1"/>
  <c r="U559" i="9" a="1"/>
  <c r="U559" i="9" s="1"/>
  <c r="U394" i="9" a="1"/>
  <c r="U394" i="9" s="1"/>
  <c r="H563" i="9" a="1"/>
  <c r="H563" i="9" s="1"/>
  <c r="U519" i="9" a="1"/>
  <c r="U519" i="9" s="1"/>
  <c r="F355" i="9" a="1"/>
  <c r="F355" i="9" s="1"/>
  <c r="V355" i="9" a="1"/>
  <c r="V355" i="9" s="1"/>
  <c r="V590" i="9" a="1"/>
  <c r="V590" i="9" s="1"/>
  <c r="H482" i="9" a="1"/>
  <c r="H482" i="9" s="1"/>
  <c r="F482" i="9" a="1"/>
  <c r="F482" i="9" s="1"/>
  <c r="U443" i="9" a="1"/>
  <c r="U443" i="9" s="1"/>
  <c r="H435" i="9" a="1"/>
  <c r="H435" i="9" s="1"/>
  <c r="V594" i="9" a="1"/>
  <c r="V594" i="9" s="1"/>
  <c r="U594" i="9" a="1"/>
  <c r="U594" i="9" s="1"/>
  <c r="V558" i="9" a="1"/>
  <c r="V558" i="9" s="1"/>
  <c r="U526" i="9" a="1"/>
  <c r="U526" i="9" s="1"/>
  <c r="H526" i="9" a="1"/>
  <c r="H526" i="9" s="1"/>
  <c r="H524" i="9" a="1"/>
  <c r="H524" i="9" s="1"/>
  <c r="H359" i="9" a="1"/>
  <c r="H359" i="9" s="1"/>
  <c r="F395" i="9" a="1"/>
  <c r="F395" i="9" s="1"/>
  <c r="V475" i="9" a="1"/>
  <c r="V475" i="9" s="1"/>
  <c r="V592" i="9" a="1"/>
  <c r="V592" i="9" s="1"/>
  <c r="E443" i="9" a="1"/>
  <c r="E443" i="9" s="1"/>
  <c r="E395" i="9" a="1"/>
  <c r="E395" i="9" s="1"/>
  <c r="G395" i="9" s="1" a="1"/>
  <c r="G395" i="9" s="1"/>
  <c r="U393" i="9" a="1"/>
  <c r="U393" i="9" s="1"/>
  <c r="F524" i="9" a="1"/>
  <c r="F524" i="9" s="1"/>
  <c r="F362" i="9" a="1"/>
  <c r="F362" i="9" s="1"/>
  <c r="F393" i="9" a="1"/>
  <c r="F393" i="9" s="1"/>
  <c r="U479" i="9" a="1"/>
  <c r="U479" i="9" s="1"/>
  <c r="V351" i="9" a="1"/>
  <c r="V351" i="9" s="1"/>
  <c r="F547" i="9" a="1"/>
  <c r="F547" i="9" s="1"/>
  <c r="H429" i="9" a="1"/>
  <c r="H429" i="9" s="1"/>
  <c r="V525" i="9" a="1"/>
  <c r="V525" i="9" s="1"/>
  <c r="U481" i="9" a="1"/>
  <c r="U481" i="9" s="1"/>
  <c r="H401" i="9" a="1"/>
  <c r="H401" i="9" s="1"/>
  <c r="F561" i="9" a="1"/>
  <c r="F561" i="9" s="1"/>
  <c r="H397" i="9" a="1"/>
  <c r="H397" i="9" s="1"/>
  <c r="H565" i="9" a="1"/>
  <c r="H565" i="9" s="1"/>
  <c r="U357" i="9" a="1"/>
  <c r="U357" i="9" s="1"/>
  <c r="U358" i="9" a="1"/>
  <c r="U358" i="9" s="1"/>
  <c r="F479" i="9" a="1"/>
  <c r="F479" i="9" s="1"/>
  <c r="U363" i="9" a="1"/>
  <c r="U363" i="9" s="1"/>
  <c r="H481" i="9" a="1"/>
  <c r="H481" i="9" s="1"/>
  <c r="V359" i="9" a="1"/>
  <c r="V359" i="9" s="1"/>
  <c r="F443" i="9" a="1"/>
  <c r="F443" i="9" s="1"/>
  <c r="E357" i="9" a="1"/>
  <c r="E357" i="9" s="1"/>
  <c r="U485" i="9" a="1"/>
  <c r="U485" i="9" s="1"/>
  <c r="V405" i="9" a="1"/>
  <c r="V405" i="9" s="1"/>
  <c r="H350" i="9" a="1"/>
  <c r="H350" i="9" s="1"/>
  <c r="E547" i="9" a="1"/>
  <c r="E547" i="9" s="1"/>
  <c r="F549" i="9" a="1"/>
  <c r="F549" i="9" s="1"/>
  <c r="U437" i="9" a="1"/>
  <c r="U437" i="9" s="1"/>
  <c r="V399" i="9" a="1"/>
  <c r="V399" i="9" s="1"/>
  <c r="F442" i="9" a="1"/>
  <c r="F442" i="9" s="1"/>
  <c r="E551" i="9" a="1"/>
  <c r="E551" i="9" s="1"/>
  <c r="V391" i="9" a="1"/>
  <c r="V391" i="9" s="1"/>
  <c r="E475" i="9" a="1"/>
  <c r="E475" i="9" s="1"/>
  <c r="E590" i="9" a="1"/>
  <c r="E590" i="9" s="1"/>
  <c r="U482" i="9" a="1"/>
  <c r="U482" i="9" s="1"/>
  <c r="U516" i="9" a="1"/>
  <c r="U516" i="9" s="1"/>
  <c r="F387" i="9" a="1"/>
  <c r="F387" i="9" s="1"/>
  <c r="E524" i="9" a="1"/>
  <c r="E524" i="9" s="1"/>
  <c r="G524" i="9" s="1" a="1"/>
  <c r="G524" i="9" s="1"/>
  <c r="H594" i="9" a="1"/>
  <c r="H594" i="9" s="1"/>
  <c r="U558" i="9" a="1"/>
  <c r="U558" i="9" s="1"/>
  <c r="E526" i="9" a="1"/>
  <c r="E526" i="9" s="1"/>
  <c r="H561" i="9" a="1"/>
  <c r="H561" i="9" s="1"/>
  <c r="V561" i="9" a="1"/>
  <c r="V561" i="9" s="1"/>
  <c r="E347" i="9" a="1"/>
  <c r="E347" i="9" s="1"/>
  <c r="E362" i="9" a="1"/>
  <c r="E362" i="9" s="1"/>
  <c r="H347" i="9" a="1"/>
  <c r="H347" i="9" s="1"/>
  <c r="F440" i="9" a="1"/>
  <c r="F440" i="9" s="1"/>
  <c r="H362" i="9" a="1"/>
  <c r="H362" i="9" s="1"/>
  <c r="H363" i="9" a="1"/>
  <c r="H363" i="9" s="1"/>
  <c r="V397" i="9" a="1"/>
  <c r="V397" i="9" s="1"/>
  <c r="U547" i="9" a="1"/>
  <c r="U547" i="9" s="1"/>
  <c r="E429" i="9" a="1"/>
  <c r="E429" i="9" s="1"/>
  <c r="E477" i="9" a="1"/>
  <c r="E477" i="9" s="1"/>
  <c r="U433" i="9" a="1"/>
  <c r="U433" i="9" s="1"/>
  <c r="E356" i="9" a="1"/>
  <c r="E356" i="9" s="1"/>
  <c r="E481" i="9" a="1"/>
  <c r="E481" i="9" s="1"/>
  <c r="V353" i="9" a="1"/>
  <c r="V353" i="9" s="1"/>
  <c r="U469" i="9" a="1"/>
  <c r="U469" i="9" s="1"/>
  <c r="V350" i="9" a="1"/>
  <c r="V350" i="9" s="1"/>
  <c r="F592" i="9" a="1"/>
  <c r="F592" i="9" s="1"/>
  <c r="U555" i="9" a="1"/>
  <c r="U555" i="9" s="1"/>
  <c r="E351" i="9" a="1"/>
  <c r="E351" i="9" s="1"/>
  <c r="G351" i="9" s="1" a="1"/>
  <c r="G351" i="9" s="1"/>
  <c r="V433" i="9" a="1"/>
  <c r="V433" i="9" s="1"/>
  <c r="U359" i="9" a="1"/>
  <c r="U359" i="9" s="1"/>
  <c r="E394" i="9" a="1"/>
  <c r="E394" i="9" s="1"/>
  <c r="V387" i="9" a="1"/>
  <c r="V387" i="9" s="1"/>
  <c r="V565" i="9" a="1"/>
  <c r="V565" i="9" s="1"/>
  <c r="E469" i="9" a="1"/>
  <c r="E469" i="9" s="1"/>
  <c r="F357" i="9" a="1"/>
  <c r="F357" i="9" s="1"/>
  <c r="U350" i="9" a="1"/>
  <c r="U350" i="9" s="1"/>
  <c r="U442" i="9" a="1"/>
  <c r="U442" i="9" s="1"/>
  <c r="H525" i="9" a="1"/>
  <c r="H525" i="9" s="1"/>
  <c r="E441" i="9" a="1"/>
  <c r="E441" i="9" s="1"/>
  <c r="G441" i="9" s="1" a="1"/>
  <c r="G441" i="9" s="1"/>
  <c r="V347" i="9" a="1"/>
  <c r="V347" i="9" s="1"/>
  <c r="H441" i="9" a="1"/>
  <c r="H441" i="9" s="1"/>
  <c r="V444" i="9" a="1"/>
  <c r="V444" i="9" s="1"/>
  <c r="F363" i="9" a="1"/>
  <c r="F363" i="9" s="1"/>
  <c r="H555" i="9" a="1"/>
  <c r="H555" i="9" s="1"/>
  <c r="H477" i="9" a="1"/>
  <c r="H477" i="9" s="1"/>
  <c r="V429" i="9" a="1"/>
  <c r="V429" i="9" s="1"/>
  <c r="E433" i="9" a="1"/>
  <c r="E433" i="9" s="1"/>
  <c r="G433" i="9" s="1" a="1"/>
  <c r="G433" i="9" s="1"/>
  <c r="H547" i="9" a="1"/>
  <c r="H547" i="9" s="1"/>
  <c r="U477" i="9" a="1"/>
  <c r="U477" i="9" s="1"/>
  <c r="F469" i="9" a="1"/>
  <c r="F469" i="9" s="1"/>
  <c r="E350" i="9" a="1"/>
  <c r="E350" i="9" s="1"/>
  <c r="H392" i="9" a="1"/>
  <c r="H392" i="9" s="1"/>
  <c r="V547" i="9" a="1"/>
  <c r="V547" i="9" s="1"/>
  <c r="E517" i="9" a="1"/>
  <c r="E517" i="9" s="1"/>
  <c r="U401" i="9" a="1"/>
  <c r="U401" i="9" s="1"/>
  <c r="U592" i="9" a="1"/>
  <c r="U592" i="9" s="1"/>
  <c r="V394" i="9" a="1"/>
  <c r="V394" i="9" s="1"/>
  <c r="H556" i="9" a="1"/>
  <c r="H556" i="9" s="1"/>
  <c r="F565" i="9" a="1"/>
  <c r="F565" i="9" s="1"/>
  <c r="V549" i="9" a="1"/>
  <c r="V549" i="9" s="1"/>
  <c r="E437" i="9" a="1"/>
  <c r="E437" i="9" s="1"/>
  <c r="H394" i="9" a="1"/>
  <c r="H394" i="9" s="1"/>
  <c r="V595" i="9" a="1"/>
  <c r="V595" i="9" s="1"/>
  <c r="V556" i="9" a="1"/>
  <c r="V556" i="9" s="1"/>
  <c r="U399" i="9" a="1"/>
  <c r="U399" i="9" s="1"/>
  <c r="V485" i="9" a="1"/>
  <c r="V485" i="9" s="1"/>
  <c r="H357" i="9" a="1"/>
  <c r="H357" i="9" s="1"/>
  <c r="V358" i="9" a="1"/>
  <c r="V358" i="9" s="1"/>
  <c r="H549" i="9" a="1"/>
  <c r="H549" i="9" s="1"/>
  <c r="F563" i="9" a="1"/>
  <c r="F563" i="9" s="1"/>
  <c r="F551" i="9" a="1"/>
  <c r="F551" i="9" s="1"/>
  <c r="F391" i="9" a="1"/>
  <c r="F391" i="9" s="1"/>
  <c r="H355" i="9" a="1"/>
  <c r="H355" i="9" s="1"/>
  <c r="V551" i="9" a="1"/>
  <c r="V551" i="9" s="1"/>
  <c r="U475" i="9" a="1"/>
  <c r="U475" i="9" s="1"/>
  <c r="F590" i="9" a="1"/>
  <c r="F590" i="9" s="1"/>
  <c r="G590" i="9" s="1" a="1"/>
  <c r="G590" i="9" s="1"/>
  <c r="H590" i="9" a="1"/>
  <c r="H590" i="9" s="1"/>
  <c r="E516" i="9" a="1"/>
  <c r="E516" i="9" s="1"/>
  <c r="F437" i="9" a="1"/>
  <c r="F437" i="9" s="1"/>
  <c r="U355" i="9" a="1"/>
  <c r="U355" i="9" s="1"/>
  <c r="E479" i="9" a="1"/>
  <c r="E479" i="9" s="1"/>
  <c r="F358" i="9" a="1"/>
  <c r="F358" i="9" s="1"/>
  <c r="V442" i="9" a="1"/>
  <c r="V442" i="9" s="1"/>
  <c r="H551" i="9" a="1"/>
  <c r="H551" i="9" s="1"/>
  <c r="U590" i="9" a="1"/>
  <c r="U590" i="9" s="1"/>
  <c r="H558" i="9" a="1"/>
  <c r="H558" i="9" s="1"/>
  <c r="E472" i="9" a="1"/>
  <c r="E472" i="9" s="1"/>
  <c r="H595" i="9" a="1"/>
  <c r="H595" i="9" s="1"/>
  <c r="F359" i="9" a="1"/>
  <c r="F359" i="9" s="1"/>
  <c r="V477" i="9" a="1"/>
  <c r="V477" i="9" s="1"/>
  <c r="F510" i="9" a="1"/>
  <c r="F510" i="9" s="1"/>
  <c r="E473" i="9" a="1"/>
  <c r="E473" i="9" s="1"/>
  <c r="V428" i="9" a="1"/>
  <c r="V428" i="9" s="1"/>
  <c r="V396" i="9" a="1"/>
  <c r="V396" i="9" s="1"/>
  <c r="E399" i="9" a="1"/>
  <c r="E399" i="9" s="1"/>
  <c r="E606" i="9" a="1"/>
  <c r="E606" i="9" s="1"/>
  <c r="V566" i="9" a="1"/>
  <c r="V566" i="9" s="1"/>
  <c r="U566" i="9" a="1"/>
  <c r="U566" i="9" s="1"/>
  <c r="V474" i="9" a="1"/>
  <c r="V474" i="9" s="1"/>
  <c r="U525" i="9" a="1"/>
  <c r="U525" i="9" s="1"/>
  <c r="H356" i="9" a="1"/>
  <c r="H356" i="9" s="1"/>
  <c r="U562" i="9" a="1"/>
  <c r="U562" i="9" s="1"/>
  <c r="V562" i="9" a="1"/>
  <c r="V562" i="9" s="1"/>
  <c r="F517" i="9" a="1"/>
  <c r="F517" i="9" s="1"/>
  <c r="U391" i="9" a="1"/>
  <c r="U391" i="9" s="1"/>
  <c r="V482" i="9" a="1"/>
  <c r="V482" i="9" s="1"/>
  <c r="E558" i="9" a="1"/>
  <c r="E558" i="9" s="1"/>
  <c r="V516" i="9" a="1"/>
  <c r="V516" i="9" s="1"/>
  <c r="V443" i="9" a="1"/>
  <c r="V443" i="9" s="1"/>
  <c r="U347" i="9" a="1"/>
  <c r="U347" i="9" s="1"/>
  <c r="U429" i="9" a="1"/>
  <c r="U429" i="9" s="1"/>
  <c r="F404" i="9" a="1"/>
  <c r="F404" i="9" s="1"/>
  <c r="E556" i="9" a="1"/>
  <c r="E556" i="9" s="1"/>
  <c r="U428" i="9" a="1"/>
  <c r="U428" i="9" s="1"/>
  <c r="U396" i="9" a="1"/>
  <c r="U396" i="9" s="1"/>
  <c r="U606" i="9" a="1"/>
  <c r="U606" i="9" s="1"/>
  <c r="H566" i="9" a="1"/>
  <c r="H566" i="9" s="1"/>
  <c r="U474" i="9" a="1"/>
  <c r="U474" i="9" s="1"/>
  <c r="E474" i="9" a="1"/>
  <c r="E474" i="9" s="1"/>
  <c r="E525" i="9" a="1"/>
  <c r="E525" i="9" s="1"/>
  <c r="F397" i="9" a="1"/>
  <c r="F397" i="9" s="1"/>
  <c r="F356" i="9" a="1"/>
  <c r="F356" i="9" s="1"/>
  <c r="H562" i="9" a="1"/>
  <c r="H562" i="9" s="1"/>
  <c r="V550" i="9" a="1"/>
  <c r="V550" i="9" s="1"/>
  <c r="F518" i="9" a="1"/>
  <c r="F518" i="9" s="1"/>
  <c r="E405" i="9" a="1"/>
  <c r="E405" i="9" s="1"/>
  <c r="H475" i="9" a="1"/>
  <c r="H475" i="9" s="1"/>
  <c r="E482" i="9" a="1"/>
  <c r="E482" i="9" s="1"/>
  <c r="G482" i="9" s="1" a="1"/>
  <c r="G482" i="9" s="1"/>
  <c r="E595" i="9" a="1"/>
  <c r="E595" i="9" s="1"/>
  <c r="U524" i="9" a="1"/>
  <c r="U524" i="9" s="1"/>
  <c r="E594" i="9" a="1"/>
  <c r="E594" i="9" s="1"/>
  <c r="V526" i="9" a="1"/>
  <c r="V526" i="9" s="1"/>
  <c r="F360" i="9" a="1"/>
  <c r="F360" i="9" s="1"/>
  <c r="U472" i="9" a="1"/>
  <c r="U472" i="9" s="1"/>
  <c r="U435" i="9" a="1"/>
  <c r="U435" i="9" s="1"/>
  <c r="V510" i="9" a="1"/>
  <c r="V510" i="9" s="1"/>
  <c r="V404" i="9" a="1"/>
  <c r="V404" i="9" s="1"/>
  <c r="U556" i="9" a="1"/>
  <c r="U556" i="9" s="1"/>
  <c r="E428" i="9" a="1"/>
  <c r="E428" i="9" s="1"/>
  <c r="F606" i="9" a="1"/>
  <c r="F606" i="9" s="1"/>
  <c r="E566" i="9" a="1"/>
  <c r="E566" i="9" s="1"/>
  <c r="F526" i="9" a="1"/>
  <c r="F526" i="9" s="1"/>
  <c r="H444" i="9" a="1"/>
  <c r="H444" i="9" s="1"/>
  <c r="F483" i="9" a="1"/>
  <c r="F483" i="9" s="1"/>
  <c r="H474" i="9" a="1"/>
  <c r="H474" i="9" s="1"/>
  <c r="U397" i="9" a="1"/>
  <c r="U397" i="9" s="1"/>
  <c r="E562" i="9" a="1"/>
  <c r="E562" i="9" s="1"/>
  <c r="V559" i="9" a="1"/>
  <c r="V559" i="9" s="1"/>
  <c r="V435" i="9" a="1"/>
  <c r="V435" i="9" s="1"/>
  <c r="U387" i="9" a="1"/>
  <c r="U387" i="9" s="1"/>
  <c r="V606" i="9" a="1"/>
  <c r="V606" i="9" s="1"/>
  <c r="F474" i="9" a="1"/>
  <c r="F474" i="9" s="1"/>
  <c r="F562" i="9" a="1"/>
  <c r="F562" i="9" s="1"/>
  <c r="F594" i="9" a="1"/>
  <c r="F594" i="9" s="1"/>
  <c r="F473" i="9" a="1"/>
  <c r="F473" i="9" s="1"/>
  <c r="H428" i="9" a="1"/>
  <c r="H428" i="9" s="1"/>
  <c r="H399" i="9" a="1"/>
  <c r="H399" i="9" s="1"/>
  <c r="F566" i="9" a="1"/>
  <c r="F566" i="9" s="1"/>
  <c r="E605" i="9" a="1"/>
  <c r="E605" i="9" s="1"/>
  <c r="F558" i="9" a="1"/>
  <c r="F558" i="9" s="1"/>
  <c r="H395" i="9" a="1"/>
  <c r="H395" i="9" s="1"/>
  <c r="E510" i="9" a="1"/>
  <c r="E510" i="9" s="1"/>
  <c r="H396" i="9" a="1"/>
  <c r="H396" i="9" s="1"/>
  <c r="H361" i="9" a="1"/>
  <c r="H361" i="9" s="1"/>
  <c r="H516" i="9" a="1"/>
  <c r="H516" i="9" s="1"/>
  <c r="V587" i="9" a="1"/>
  <c r="V587" i="9" s="1"/>
  <c r="V431" i="9" a="1"/>
  <c r="V431" i="9" s="1"/>
  <c r="E550" i="9" a="1"/>
  <c r="E550" i="9" s="1"/>
  <c r="H606" i="9" a="1"/>
  <c r="H606" i="9" s="1"/>
  <c r="F427" i="9" a="1"/>
  <c r="F427" i="9" s="1"/>
  <c r="V478" i="9" a="1"/>
  <c r="V478" i="9" s="1"/>
  <c r="V441" i="9" a="1"/>
  <c r="V441" i="9" s="1"/>
  <c r="F429" i="9" a="1"/>
  <c r="F429" i="9" s="1"/>
  <c r="U405" i="9" a="1"/>
  <c r="U405" i="9" s="1"/>
  <c r="U483" i="9" a="1"/>
  <c r="U483" i="9" s="1"/>
  <c r="E507" i="9" a="1"/>
  <c r="E507" i="9" s="1"/>
  <c r="E364" i="9" a="1"/>
  <c r="E364" i="9" s="1"/>
  <c r="H473" i="9" a="1"/>
  <c r="H473" i="9" s="1"/>
  <c r="E444" i="9" a="1"/>
  <c r="E444" i="9" s="1"/>
  <c r="H360" i="9" a="1"/>
  <c r="H360" i="9" s="1"/>
  <c r="V468" i="9" a="1"/>
  <c r="V468" i="9" s="1"/>
  <c r="E518" i="9" a="1"/>
  <c r="E518" i="9" s="1"/>
  <c r="U364" i="9" a="1"/>
  <c r="U364" i="9" s="1"/>
  <c r="U509" i="9" a="1"/>
  <c r="U509" i="9" s="1"/>
  <c r="V518" i="9" a="1"/>
  <c r="V518" i="9" s="1"/>
  <c r="E476" i="9" a="1"/>
  <c r="E476" i="9" s="1"/>
  <c r="U563" i="9" a="1"/>
  <c r="U563" i="9" s="1"/>
  <c r="H403" i="9" a="1"/>
  <c r="H403" i="9" s="1"/>
  <c r="E478" i="9" a="1"/>
  <c r="E478" i="9" s="1"/>
  <c r="U403" i="9" a="1"/>
  <c r="U403" i="9" s="1"/>
  <c r="F431" i="9" a="1"/>
  <c r="F431" i="9" s="1"/>
  <c r="F589" i="9" a="1"/>
  <c r="F589" i="9" s="1"/>
  <c r="V589" i="9" a="1"/>
  <c r="V589" i="9" s="1"/>
  <c r="U467" i="9" a="1"/>
  <c r="U467" i="9" s="1"/>
  <c r="U521" i="9" a="1"/>
  <c r="U521" i="9" s="1"/>
  <c r="F523" i="9" a="1"/>
  <c r="F523" i="9" s="1"/>
  <c r="U600" i="9" a="1"/>
  <c r="U600" i="9" s="1"/>
  <c r="U478" i="9" a="1"/>
  <c r="U478" i="9" s="1"/>
  <c r="F439" i="9" a="1"/>
  <c r="F439" i="9" s="1"/>
  <c r="E548" i="9" a="1"/>
  <c r="E548" i="9" s="1"/>
  <c r="H476" i="9" a="1"/>
  <c r="H476" i="9" s="1"/>
  <c r="E468" i="9" a="1"/>
  <c r="E468" i="9" s="1"/>
  <c r="H404" i="9" a="1"/>
  <c r="H404" i="9" s="1"/>
  <c r="V469" i="9" a="1"/>
  <c r="V469" i="9" s="1"/>
  <c r="H364" i="9" a="1"/>
  <c r="H364" i="9" s="1"/>
  <c r="V557" i="9" a="1"/>
  <c r="V557" i="9" s="1"/>
  <c r="F436" i="9" a="1"/>
  <c r="F436" i="9" s="1"/>
  <c r="E403" i="9" a="1"/>
  <c r="E403" i="9" s="1"/>
  <c r="V593" i="9" a="1"/>
  <c r="V593" i="9" s="1"/>
  <c r="V479" i="9" a="1"/>
  <c r="V479" i="9" s="1"/>
  <c r="E483" i="9" a="1"/>
  <c r="E483" i="9" s="1"/>
  <c r="H507" i="9" a="1"/>
  <c r="H507" i="9" s="1"/>
  <c r="F364" i="9" a="1"/>
  <c r="F364" i="9" s="1"/>
  <c r="U444" i="9" a="1"/>
  <c r="U444" i="9" s="1"/>
  <c r="V597" i="9" a="1"/>
  <c r="V597" i="9" s="1"/>
  <c r="F396" i="9" a="1"/>
  <c r="F396" i="9" s="1"/>
  <c r="E553" i="9" a="1"/>
  <c r="E553" i="9" s="1"/>
  <c r="H509" i="9" a="1"/>
  <c r="H509" i="9" s="1"/>
  <c r="E597" i="9" a="1"/>
  <c r="E597" i="9" s="1"/>
  <c r="U395" i="9" a="1"/>
  <c r="U395" i="9" s="1"/>
  <c r="U510" i="9" a="1"/>
  <c r="U510" i="9" s="1"/>
  <c r="U511" i="9" a="1"/>
  <c r="U511" i="9" s="1"/>
  <c r="E511" i="9" a="1"/>
  <c r="E511" i="9" s="1"/>
  <c r="U389" i="9" a="1"/>
  <c r="U389" i="9" s="1"/>
  <c r="F521" i="9" a="1"/>
  <c r="F521" i="9" s="1"/>
  <c r="V523" i="9" a="1"/>
  <c r="V523" i="9" s="1"/>
  <c r="H600" i="9" a="1"/>
  <c r="H600" i="9" s="1"/>
  <c r="F348" i="9" a="1"/>
  <c r="F348" i="9" s="1"/>
  <c r="F446" i="9" a="1"/>
  <c r="F446" i="9" s="1"/>
  <c r="F550" i="9" a="1"/>
  <c r="F550" i="9" s="1"/>
  <c r="H557" i="9" a="1"/>
  <c r="H557" i="9" s="1"/>
  <c r="V361" i="9" a="1"/>
  <c r="V361" i="9" s="1"/>
  <c r="U564" i="9" a="1"/>
  <c r="U564" i="9" s="1"/>
  <c r="U468" i="9" a="1"/>
  <c r="U468" i="9" s="1"/>
  <c r="U599" i="9" a="1"/>
  <c r="U599" i="9" s="1"/>
  <c r="E349" i="9" a="1"/>
  <c r="E349" i="9" s="1"/>
  <c r="F553" i="9" a="1"/>
  <c r="F553" i="9" s="1"/>
  <c r="F445" i="9" a="1"/>
  <c r="F445" i="9" s="1"/>
  <c r="E549" i="9" a="1"/>
  <c r="E549" i="9" s="1"/>
  <c r="F556" i="9" a="1"/>
  <c r="F556" i="9" s="1"/>
  <c r="V395" i="9" a="1"/>
  <c r="V395" i="9" s="1"/>
  <c r="V519" i="9" a="1"/>
  <c r="V519" i="9" s="1"/>
  <c r="V605" i="9" a="1"/>
  <c r="V605" i="9" s="1"/>
  <c r="V481" i="9" a="1"/>
  <c r="V481" i="9" s="1"/>
  <c r="F354" i="9" a="1"/>
  <c r="F354" i="9" s="1"/>
  <c r="U602" i="9" a="1"/>
  <c r="U602" i="9" s="1"/>
  <c r="E360" i="9" a="1"/>
  <c r="E360" i="9" s="1"/>
  <c r="F507" i="9" a="1"/>
  <c r="F507" i="9" s="1"/>
  <c r="V473" i="9" a="1"/>
  <c r="V473" i="9" s="1"/>
  <c r="F444" i="9" a="1"/>
  <c r="F444" i="9" s="1"/>
  <c r="V483" i="9" a="1"/>
  <c r="V483" i="9" s="1"/>
  <c r="H597" i="9" a="1"/>
  <c r="H597" i="9" s="1"/>
  <c r="E396" i="9" a="1"/>
  <c r="E396" i="9" s="1"/>
  <c r="V553" i="9" a="1"/>
  <c r="V553" i="9" s="1"/>
  <c r="E563" i="9" a="1"/>
  <c r="E563" i="9" s="1"/>
  <c r="E389" i="9" a="1"/>
  <c r="E389" i="9" s="1"/>
  <c r="H605" i="9" a="1"/>
  <c r="H605" i="9" s="1"/>
  <c r="V511" i="9" a="1"/>
  <c r="V511" i="9" s="1"/>
  <c r="F471" i="9" a="1"/>
  <c r="F471" i="9" s="1"/>
  <c r="H587" i="9" a="1"/>
  <c r="H587" i="9" s="1"/>
  <c r="E521" i="9" a="1"/>
  <c r="E521" i="9" s="1"/>
  <c r="U427" i="9" a="1"/>
  <c r="U427" i="9" s="1"/>
  <c r="F600" i="9" a="1"/>
  <c r="F600" i="9" s="1"/>
  <c r="E348" i="9" a="1"/>
  <c r="E348" i="9" s="1"/>
  <c r="H446" i="9" a="1"/>
  <c r="H446" i="9" s="1"/>
  <c r="F557" i="9" a="1"/>
  <c r="F557" i="9" s="1"/>
  <c r="V564" i="9" a="1"/>
  <c r="V564" i="9" s="1"/>
  <c r="H564" i="9" a="1"/>
  <c r="H564" i="9" s="1"/>
  <c r="H602" i="9" a="1"/>
  <c r="H602" i="9" s="1"/>
  <c r="E361" i="9" a="1"/>
  <c r="E361" i="9" s="1"/>
  <c r="U522" i="9" a="1"/>
  <c r="U522" i="9" s="1"/>
  <c r="E354" i="9" a="1"/>
  <c r="E354" i="9" s="1"/>
  <c r="F587" i="9" a="1"/>
  <c r="F587" i="9" s="1"/>
  <c r="H406" i="9" a="1"/>
  <c r="H406" i="9" s="1"/>
  <c r="F555" i="9" a="1"/>
  <c r="F555" i="9" s="1"/>
  <c r="V432" i="9" a="1"/>
  <c r="V432" i="9" s="1"/>
  <c r="F519" i="9" a="1"/>
  <c r="F519" i="9" s="1"/>
  <c r="F365" i="9" a="1"/>
  <c r="F365" i="9" s="1"/>
  <c r="U349" i="9" a="1"/>
  <c r="U349" i="9" s="1"/>
  <c r="F349" i="9" a="1"/>
  <c r="F349" i="9" s="1"/>
  <c r="V467" i="9" a="1"/>
  <c r="V467" i="9" s="1"/>
  <c r="F435" i="9" a="1"/>
  <c r="F435" i="9" s="1"/>
  <c r="H388" i="9" a="1"/>
  <c r="H388" i="9" s="1"/>
  <c r="E509" i="9" a="1"/>
  <c r="E509" i="9" s="1"/>
  <c r="H510" i="9" a="1"/>
  <c r="H510" i="9" s="1"/>
  <c r="V563" i="9" a="1"/>
  <c r="V563" i="9" s="1"/>
  <c r="H521" i="9" a="1"/>
  <c r="H521" i="9" s="1"/>
  <c r="U365" i="9" a="1"/>
  <c r="U365" i="9" s="1"/>
  <c r="H518" i="9" a="1"/>
  <c r="H518" i="9" s="1"/>
  <c r="H389" i="9" a="1"/>
  <c r="H389" i="9" s="1"/>
  <c r="U446" i="9" a="1"/>
  <c r="U446" i="9" s="1"/>
  <c r="E600" i="9" a="1"/>
  <c r="E600" i="9" s="1"/>
  <c r="H405" i="9" a="1"/>
  <c r="H405" i="9" s="1"/>
  <c r="F595" i="9" a="1"/>
  <c r="F595" i="9" s="1"/>
  <c r="F399" i="9" a="1"/>
  <c r="F399" i="9" s="1"/>
  <c r="E355" i="9" a="1"/>
  <c r="E355" i="9" s="1"/>
  <c r="H483" i="9" a="1"/>
  <c r="H483" i="9" s="1"/>
  <c r="U360" i="9" a="1"/>
  <c r="U360" i="9" s="1"/>
  <c r="U507" i="9" a="1"/>
  <c r="U507" i="9" s="1"/>
  <c r="U473" i="9" a="1"/>
  <c r="U473" i="9" s="1"/>
  <c r="V507" i="9" a="1"/>
  <c r="V507" i="9" s="1"/>
  <c r="F478" i="9" a="1"/>
  <c r="F478" i="9" s="1"/>
  <c r="U549" i="9" a="1"/>
  <c r="U549" i="9" s="1"/>
  <c r="U518" i="9" a="1"/>
  <c r="U518" i="9" s="1"/>
  <c r="V364" i="9" a="1"/>
  <c r="V364" i="9" s="1"/>
  <c r="V427" i="9" a="1"/>
  <c r="V427" i="9" s="1"/>
  <c r="H511" i="9" a="1"/>
  <c r="H511" i="9" s="1"/>
  <c r="U605" i="9" a="1"/>
  <c r="U605" i="9" s="1"/>
  <c r="V389" i="9" a="1"/>
  <c r="V389" i="9" s="1"/>
  <c r="E602" i="9" a="1"/>
  <c r="E602" i="9" s="1"/>
  <c r="U589" i="9" a="1"/>
  <c r="U589" i="9" s="1"/>
  <c r="H471" i="9" a="1"/>
  <c r="H471" i="9" s="1"/>
  <c r="F548" i="9" a="1"/>
  <c r="F548" i="9" s="1"/>
  <c r="H467" i="9" a="1"/>
  <c r="H467" i="9" s="1"/>
  <c r="V521" i="9" a="1"/>
  <c r="V521" i="9" s="1"/>
  <c r="U523" i="9" a="1"/>
  <c r="U523" i="9" s="1"/>
  <c r="H427" i="9" a="1"/>
  <c r="H427" i="9" s="1"/>
  <c r="V600" i="9" a="1"/>
  <c r="V600" i="9" s="1"/>
  <c r="H478" i="9" a="1"/>
  <c r="H478" i="9" s="1"/>
  <c r="V446" i="9" a="1"/>
  <c r="V446" i="9" s="1"/>
  <c r="E557" i="9" a="1"/>
  <c r="E557" i="9" s="1"/>
  <c r="U361" i="9" a="1"/>
  <c r="U361" i="9" s="1"/>
  <c r="F564" i="9" a="1"/>
  <c r="F564" i="9" s="1"/>
  <c r="F468" i="9" a="1"/>
  <c r="F468" i="9" s="1"/>
  <c r="F602" i="9" a="1"/>
  <c r="F602" i="9" s="1"/>
  <c r="F554" i="9" a="1"/>
  <c r="F554" i="9" s="1"/>
  <c r="F605" i="9" a="1"/>
  <c r="F605" i="9" s="1"/>
  <c r="F389" i="9" a="1"/>
  <c r="F389" i="9" s="1"/>
  <c r="H439" i="9" a="1"/>
  <c r="H439" i="9" s="1"/>
  <c r="E406" i="9" a="1"/>
  <c r="E406" i="9" s="1"/>
  <c r="F432" i="9" a="1"/>
  <c r="F432" i="9" s="1"/>
  <c r="H432" i="9" a="1"/>
  <c r="H432" i="9" s="1"/>
  <c r="E523" i="9" a="1"/>
  <c r="E523" i="9" s="1"/>
  <c r="E435" i="9" a="1"/>
  <c r="E435" i="9" s="1"/>
  <c r="H522" i="9" a="1"/>
  <c r="H522" i="9" s="1"/>
  <c r="E593" i="9" a="1"/>
  <c r="E593" i="9" s="1"/>
  <c r="H436" i="9" a="1"/>
  <c r="H436" i="9" s="1"/>
  <c r="H550" i="9" a="1"/>
  <c r="H550" i="9" s="1"/>
  <c r="E564" i="9" a="1"/>
  <c r="E564" i="9" s="1"/>
  <c r="G564" i="9" s="1" a="1"/>
  <c r="G564" i="9" s="1"/>
  <c r="H589" i="9" a="1"/>
  <c r="H589" i="9" s="1"/>
  <c r="V554" i="9" a="1"/>
  <c r="V554" i="9" s="1"/>
  <c r="F406" i="9" a="1"/>
  <c r="F406" i="9" s="1"/>
  <c r="U432" i="9" a="1"/>
  <c r="U432" i="9" s="1"/>
  <c r="E436" i="9" a="1"/>
  <c r="E436" i="9" s="1"/>
  <c r="E554" i="9" a="1"/>
  <c r="E554" i="9" s="1"/>
  <c r="F599" i="9" a="1"/>
  <c r="F599" i="9" s="1"/>
  <c r="V599" i="9" a="1"/>
  <c r="V599" i="9" s="1"/>
  <c r="H354" i="9" a="1"/>
  <c r="H354" i="9" s="1"/>
  <c r="H431" i="9" a="1"/>
  <c r="H431" i="9" s="1"/>
  <c r="H593" i="9" a="1"/>
  <c r="H593" i="9" s="1"/>
  <c r="F485" i="9" a="1"/>
  <c r="F485" i="9" s="1"/>
  <c r="G485" i="9" s="1" a="1"/>
  <c r="G485" i="9" s="1"/>
  <c r="E365" i="9" a="1"/>
  <c r="E365" i="9" s="1"/>
  <c r="F597" i="9" a="1"/>
  <c r="F597" i="9" s="1"/>
  <c r="F476" i="9" a="1"/>
  <c r="F476" i="9" s="1"/>
  <c r="V398" i="9" a="1"/>
  <c r="V398" i="9" s="1"/>
  <c r="F486" i="9" a="1"/>
  <c r="F486" i="9" s="1"/>
  <c r="V486" i="9" a="1"/>
  <c r="V486" i="9" s="1"/>
  <c r="E471" i="9" a="1"/>
  <c r="E471" i="9" s="1"/>
  <c r="F352" i="9" a="1"/>
  <c r="F352" i="9" s="1"/>
  <c r="V349" i="9" a="1"/>
  <c r="V349" i="9" s="1"/>
  <c r="E388" i="9" a="1"/>
  <c r="E388" i="9" s="1"/>
  <c r="H484" i="9" a="1"/>
  <c r="H484" i="9" s="1"/>
  <c r="U484" i="9" a="1"/>
  <c r="U484" i="9" s="1"/>
  <c r="F509" i="9" a="1"/>
  <c r="F509" i="9" s="1"/>
  <c r="V520" i="9" a="1"/>
  <c r="V520" i="9" s="1"/>
  <c r="H552" i="9" a="1"/>
  <c r="H552" i="9" s="1"/>
  <c r="U430" i="9" a="1"/>
  <c r="U430" i="9" s="1"/>
  <c r="H430" i="9" a="1"/>
  <c r="H430" i="9" s="1"/>
  <c r="E552" i="9" a="1"/>
  <c r="E552" i="9" s="1"/>
  <c r="H468" i="9" a="1"/>
  <c r="H468" i="9" s="1"/>
  <c r="V602" i="9" a="1"/>
  <c r="V602" i="9" s="1"/>
  <c r="E446" i="9" a="1"/>
  <c r="E446" i="9" s="1"/>
  <c r="V406" i="9" a="1"/>
  <c r="V406" i="9" s="1"/>
  <c r="H523" i="9" a="1"/>
  <c r="H523" i="9" s="1"/>
  <c r="H554" i="9" a="1"/>
  <c r="H554" i="9" s="1"/>
  <c r="V439" i="9" a="1"/>
  <c r="V439" i="9" s="1"/>
  <c r="U436" i="9" a="1"/>
  <c r="U436" i="9" s="1"/>
  <c r="U431" i="9" a="1"/>
  <c r="U431" i="9" s="1"/>
  <c r="U593" i="9" a="1"/>
  <c r="U593" i="9" s="1"/>
  <c r="U354" i="9" a="1"/>
  <c r="U354" i="9" s="1"/>
  <c r="F593" i="9" a="1"/>
  <c r="F593" i="9" s="1"/>
  <c r="E559" i="9" a="1"/>
  <c r="E559" i="9" s="1"/>
  <c r="U471" i="9" a="1"/>
  <c r="U471" i="9" s="1"/>
  <c r="U597" i="9" a="1"/>
  <c r="U597" i="9" s="1"/>
  <c r="H553" i="9" a="1"/>
  <c r="H553" i="9" s="1"/>
  <c r="U398" i="9" a="1"/>
  <c r="U398" i="9" s="1"/>
  <c r="E486" i="9" a="1"/>
  <c r="E486" i="9" s="1"/>
  <c r="H365" i="9" a="1"/>
  <c r="H365" i="9" s="1"/>
  <c r="H352" i="9" a="1"/>
  <c r="H352" i="9" s="1"/>
  <c r="H599" i="9" a="1"/>
  <c r="H599" i="9" s="1"/>
  <c r="V388" i="9" a="1"/>
  <c r="V388" i="9" s="1"/>
  <c r="V484" i="9" a="1"/>
  <c r="V484" i="9" s="1"/>
  <c r="E587" i="9" a="1"/>
  <c r="E587" i="9" s="1"/>
  <c r="V509" i="9" a="1"/>
  <c r="V509" i="9" s="1"/>
  <c r="F403" i="9" a="1"/>
  <c r="F403" i="9" s="1"/>
  <c r="U520" i="9" a="1"/>
  <c r="U520" i="9" s="1"/>
  <c r="U552" i="9" a="1"/>
  <c r="U552" i="9" s="1"/>
  <c r="F430" i="9" a="1"/>
  <c r="F430" i="9" s="1"/>
  <c r="V348" i="9" a="1"/>
  <c r="V348" i="9" s="1"/>
  <c r="U557" i="9" a="1"/>
  <c r="U557" i="9" s="1"/>
  <c r="E522" i="9" a="1"/>
  <c r="E522" i="9" s="1"/>
  <c r="U550" i="9" a="1"/>
  <c r="U550" i="9" s="1"/>
  <c r="E427" i="9" a="1"/>
  <c r="E427" i="9" s="1"/>
  <c r="V555" i="9" a="1"/>
  <c r="V555" i="9" s="1"/>
  <c r="E519" i="9" a="1"/>
  <c r="E519" i="9" s="1"/>
  <c r="F467" i="9" a="1"/>
  <c r="F467" i="9" s="1"/>
  <c r="V436" i="9" a="1"/>
  <c r="V436" i="9" s="1"/>
  <c r="E439" i="9" a="1"/>
  <c r="E439" i="9" s="1"/>
  <c r="U439" i="9" a="1"/>
  <c r="U439" i="9" s="1"/>
  <c r="U348" i="9" a="1"/>
  <c r="U348" i="9" s="1"/>
  <c r="E431" i="9" a="1"/>
  <c r="E431" i="9" s="1"/>
  <c r="H559" i="9" a="1"/>
  <c r="H559" i="9" s="1"/>
  <c r="V445" i="9" a="1"/>
  <c r="V445" i="9" s="1"/>
  <c r="V365" i="9" a="1"/>
  <c r="V365" i="9" s="1"/>
  <c r="V476" i="9" a="1"/>
  <c r="V476" i="9" s="1"/>
  <c r="U553" i="9" a="1"/>
  <c r="U553" i="9" s="1"/>
  <c r="E398" i="9" a="1"/>
  <c r="E398" i="9" s="1"/>
  <c r="H486" i="9" a="1"/>
  <c r="H486" i="9" s="1"/>
  <c r="E445" i="9" a="1"/>
  <c r="E445" i="9" s="1"/>
  <c r="H445" i="9" a="1"/>
  <c r="H445" i="9" s="1"/>
  <c r="E352" i="9" a="1"/>
  <c r="E352" i="9" s="1"/>
  <c r="V352" i="9" a="1"/>
  <c r="V352" i="9" s="1"/>
  <c r="E599" i="9" a="1"/>
  <c r="E599" i="9" s="1"/>
  <c r="H548" i="9" a="1"/>
  <c r="H548" i="9" s="1"/>
  <c r="F484" i="9" a="1"/>
  <c r="F484" i="9" s="1"/>
  <c r="U587" i="9" a="1"/>
  <c r="U587" i="9" s="1"/>
  <c r="V403" i="9" a="1"/>
  <c r="V403" i="9" s="1"/>
  <c r="F520" i="9" a="1"/>
  <c r="F520" i="9" s="1"/>
  <c r="H520" i="9" a="1"/>
  <c r="H520" i="9" s="1"/>
  <c r="F552" i="9" a="1"/>
  <c r="F552" i="9" s="1"/>
  <c r="E430" i="9" a="1"/>
  <c r="E430" i="9" s="1"/>
  <c r="V430" i="9" a="1"/>
  <c r="V430" i="9" s="1"/>
  <c r="F361" i="9" a="1"/>
  <c r="F361" i="9" s="1"/>
  <c r="V354" i="9" a="1"/>
  <c r="V354" i="9" s="1"/>
  <c r="U554" i="9" a="1"/>
  <c r="U554" i="9" s="1"/>
  <c r="F522" i="9" a="1"/>
  <c r="F522" i="9" s="1"/>
  <c r="U406" i="9" a="1"/>
  <c r="U406" i="9" s="1"/>
  <c r="E432" i="9" a="1"/>
  <c r="E432" i="9" s="1"/>
  <c r="U388" i="9" a="1"/>
  <c r="U388" i="9" s="1"/>
  <c r="V522" i="9" a="1"/>
  <c r="V522" i="9" s="1"/>
  <c r="E467" i="9" a="1"/>
  <c r="E467" i="9" s="1"/>
  <c r="V548" i="9" a="1"/>
  <c r="V548" i="9" s="1"/>
  <c r="H348" i="9" a="1"/>
  <c r="H348" i="9" s="1"/>
  <c r="H485" i="9" a="1"/>
  <c r="H485" i="9" s="1"/>
  <c r="F559" i="9" a="1"/>
  <c r="F559" i="9" s="1"/>
  <c r="U445" i="9" a="1"/>
  <c r="U445" i="9" s="1"/>
  <c r="V471" i="9" a="1"/>
  <c r="V471" i="9" s="1"/>
  <c r="U476" i="9" a="1"/>
  <c r="U476" i="9" s="1"/>
  <c r="F398" i="9" a="1"/>
  <c r="F398" i="9" s="1"/>
  <c r="H398" i="9" a="1"/>
  <c r="H398" i="9" s="1"/>
  <c r="U486" i="9" a="1"/>
  <c r="U486" i="9" s="1"/>
  <c r="U352" i="9" a="1"/>
  <c r="U352" i="9" s="1"/>
  <c r="H349" i="9" a="1"/>
  <c r="H349" i="9" s="1"/>
  <c r="F388" i="9" a="1"/>
  <c r="F388" i="9" s="1"/>
  <c r="U548" i="9" a="1"/>
  <c r="U548" i="9" s="1"/>
  <c r="E484" i="9" a="1"/>
  <c r="E484" i="9" s="1"/>
  <c r="E520" i="9" a="1"/>
  <c r="E520" i="9" s="1"/>
  <c r="V552" i="9" a="1"/>
  <c r="V552" i="9" s="1"/>
  <c r="V604" i="9" a="1"/>
  <c r="V604" i="9" s="1"/>
  <c r="F515" i="9" a="1"/>
  <c r="F515" i="9" s="1"/>
  <c r="H588" i="9" a="1"/>
  <c r="H588" i="9" s="1"/>
  <c r="E598" i="9" a="1"/>
  <c r="E598" i="9" s="1"/>
  <c r="F598" i="9" a="1"/>
  <c r="F598" i="9" s="1"/>
  <c r="U596" i="9" a="1"/>
  <c r="U596" i="9" s="1"/>
  <c r="U514" i="9" a="1"/>
  <c r="U514" i="9" s="1"/>
  <c r="V601" i="9" a="1"/>
  <c r="V601" i="9" s="1"/>
  <c r="V508" i="9" a="1"/>
  <c r="V508" i="9" s="1"/>
  <c r="E508" i="9" a="1"/>
  <c r="E508" i="9" s="1"/>
  <c r="F513" i="9" a="1"/>
  <c r="F513" i="9" s="1"/>
  <c r="U513" i="9" a="1"/>
  <c r="U513" i="9" s="1"/>
  <c r="F603" i="9" a="1"/>
  <c r="F603" i="9" s="1"/>
  <c r="H591" i="9" a="1"/>
  <c r="H591" i="9" s="1"/>
  <c r="F577" i="9" a="1"/>
  <c r="F577" i="9" s="1"/>
  <c r="H577" i="9" a="1"/>
  <c r="H577" i="9" s="1"/>
  <c r="U535" i="9" a="1"/>
  <c r="U535" i="9" s="1"/>
  <c r="H535" i="9" a="1"/>
  <c r="H535" i="9" s="1"/>
  <c r="H545" i="9" a="1"/>
  <c r="H545" i="9" s="1"/>
  <c r="V545" i="9" a="1"/>
  <c r="V545" i="9" s="1"/>
  <c r="E540" i="9" a="1"/>
  <c r="E540" i="9" s="1"/>
  <c r="H573" i="9" a="1"/>
  <c r="H573" i="9" s="1"/>
  <c r="U616" i="9" a="1"/>
  <c r="U616" i="9" s="1"/>
  <c r="H453" i="9" a="1"/>
  <c r="H453" i="9" s="1"/>
  <c r="V454" i="9" a="1"/>
  <c r="V454" i="9" s="1"/>
  <c r="H378" i="9" a="1"/>
  <c r="H378" i="9" s="1"/>
  <c r="V378" i="9" a="1"/>
  <c r="V378" i="9" s="1"/>
  <c r="H493" i="9" a="1"/>
  <c r="H493" i="9" s="1"/>
  <c r="F334" i="9" a="1"/>
  <c r="F334" i="9" s="1"/>
  <c r="V334" i="9" a="1"/>
  <c r="V334" i="9" s="1"/>
  <c r="F541" i="9" a="1"/>
  <c r="F541" i="9" s="1"/>
  <c r="H538" i="9" a="1"/>
  <c r="H538" i="9" s="1"/>
  <c r="E538" i="9" a="1"/>
  <c r="E538" i="9" s="1"/>
  <c r="H464" i="9" a="1"/>
  <c r="H464" i="9" s="1"/>
  <c r="V410" i="9" a="1"/>
  <c r="V410" i="9" s="1"/>
  <c r="F620" i="9" a="1"/>
  <c r="F620" i="9" s="1"/>
  <c r="H622" i="9" a="1"/>
  <c r="H622" i="9" s="1"/>
  <c r="U622" i="9" a="1"/>
  <c r="U622" i="9" s="1"/>
  <c r="V495" i="9" a="1"/>
  <c r="V495" i="9" s="1"/>
  <c r="U495" i="9" a="1"/>
  <c r="U495" i="9" s="1"/>
  <c r="F335" i="9" a="1"/>
  <c r="F335" i="9" s="1"/>
  <c r="U335" i="9" a="1"/>
  <c r="U335" i="9" s="1"/>
  <c r="U421" i="9" a="1"/>
  <c r="U421" i="9" s="1"/>
  <c r="E343" i="9" a="1"/>
  <c r="E343" i="9" s="1"/>
  <c r="F460" i="9" a="1"/>
  <c r="F460" i="9" s="1"/>
  <c r="U460" i="9" a="1"/>
  <c r="U460" i="9" s="1"/>
  <c r="E576" i="9" a="1"/>
  <c r="E576" i="9" s="1"/>
  <c r="F608" i="9" a="1"/>
  <c r="F608" i="9" s="1"/>
  <c r="H456" i="9" a="1"/>
  <c r="H456" i="9" s="1"/>
  <c r="E456" i="9" a="1"/>
  <c r="E456" i="9" s="1"/>
  <c r="E384" i="9" a="1"/>
  <c r="E384" i="9" s="1"/>
  <c r="U384" i="9" a="1"/>
  <c r="U384" i="9" s="1"/>
  <c r="F385" i="9" a="1"/>
  <c r="F385" i="9" s="1"/>
  <c r="H621" i="9" a="1"/>
  <c r="H621" i="9" s="1"/>
  <c r="H604" i="9" a="1"/>
  <c r="H604" i="9" s="1"/>
  <c r="U515" i="9" a="1"/>
  <c r="U515" i="9" s="1"/>
  <c r="E588" i="9" a="1"/>
  <c r="E588" i="9" s="1"/>
  <c r="V598" i="9" a="1"/>
  <c r="V598" i="9" s="1"/>
  <c r="V596" i="9" a="1"/>
  <c r="V596" i="9" s="1"/>
  <c r="F596" i="9" a="1"/>
  <c r="F596" i="9" s="1"/>
  <c r="H514" i="9" a="1"/>
  <c r="H514" i="9" s="1"/>
  <c r="E601" i="9" a="1"/>
  <c r="E601" i="9" s="1"/>
  <c r="H508" i="9" a="1"/>
  <c r="H508" i="9" s="1"/>
  <c r="V513" i="9" a="1"/>
  <c r="V513" i="9" s="1"/>
  <c r="U603" i="9" a="1"/>
  <c r="U603" i="9" s="1"/>
  <c r="F591" i="9" a="1"/>
  <c r="F591" i="9" s="1"/>
  <c r="U577" i="9" a="1"/>
  <c r="U577" i="9" s="1"/>
  <c r="V535" i="9" a="1"/>
  <c r="V535" i="9" s="1"/>
  <c r="E545" i="9" a="1"/>
  <c r="E545" i="9" s="1"/>
  <c r="V540" i="9" a="1"/>
  <c r="V540" i="9" s="1"/>
  <c r="H540" i="9" a="1"/>
  <c r="H540" i="9" s="1"/>
  <c r="V573" i="9" a="1"/>
  <c r="V573" i="9" s="1"/>
  <c r="H616" i="9" a="1"/>
  <c r="H616" i="9" s="1"/>
  <c r="U453" i="9" a="1"/>
  <c r="U453" i="9" s="1"/>
  <c r="E454" i="9" a="1"/>
  <c r="E454" i="9" s="1"/>
  <c r="F378" i="9" a="1"/>
  <c r="F378" i="9" s="1"/>
  <c r="U493" i="9" a="1"/>
  <c r="U493" i="9" s="1"/>
  <c r="U334" i="9" a="1"/>
  <c r="U334" i="9" s="1"/>
  <c r="V541" i="9" a="1"/>
  <c r="V541" i="9" s="1"/>
  <c r="F538" i="9" a="1"/>
  <c r="F538" i="9" s="1"/>
  <c r="F464" i="9" a="1"/>
  <c r="F464" i="9" s="1"/>
  <c r="F511" i="9" a="1"/>
  <c r="F511" i="9" s="1"/>
  <c r="H515" i="9" a="1"/>
  <c r="H515" i="9" s="1"/>
  <c r="F604" i="9" a="1"/>
  <c r="F604" i="9" s="1"/>
  <c r="E604" i="9" a="1"/>
  <c r="E604" i="9" s="1"/>
  <c r="E515" i="9" a="1"/>
  <c r="E515" i="9" s="1"/>
  <c r="G515" i="9" s="1" a="1"/>
  <c r="G515" i="9" s="1"/>
  <c r="F588" i="9" a="1"/>
  <c r="F588" i="9" s="1"/>
  <c r="V588" i="9" a="1"/>
  <c r="V588" i="9" s="1"/>
  <c r="H598" i="9" a="1"/>
  <c r="H598" i="9" s="1"/>
  <c r="H596" i="9" a="1"/>
  <c r="H596" i="9" s="1"/>
  <c r="F514" i="9" a="1"/>
  <c r="F514" i="9" s="1"/>
  <c r="E514" i="9" a="1"/>
  <c r="E514" i="9" s="1"/>
  <c r="F601" i="9" a="1"/>
  <c r="F601" i="9" s="1"/>
  <c r="F508" i="9" a="1"/>
  <c r="F508" i="9" s="1"/>
  <c r="E513" i="9" a="1"/>
  <c r="E513" i="9" s="1"/>
  <c r="G513" i="9" s="1" a="1"/>
  <c r="G513" i="9" s="1"/>
  <c r="V603" i="9" a="1"/>
  <c r="V603" i="9" s="1"/>
  <c r="V591" i="9" a="1"/>
  <c r="V591" i="9" s="1"/>
  <c r="E591" i="9" a="1"/>
  <c r="E591" i="9" s="1"/>
  <c r="G591" i="9" s="1" a="1"/>
  <c r="G591" i="9" s="1"/>
  <c r="V577" i="9" a="1"/>
  <c r="V577" i="9" s="1"/>
  <c r="E535" i="9" a="1"/>
  <c r="E535" i="9" s="1"/>
  <c r="F545" i="9" a="1"/>
  <c r="F545" i="9" s="1"/>
  <c r="F540" i="9" a="1"/>
  <c r="F540" i="9" s="1"/>
  <c r="E573" i="9" a="1"/>
  <c r="E573" i="9" s="1"/>
  <c r="V616" i="9" a="1"/>
  <c r="V616" i="9" s="1"/>
  <c r="F616" i="9" a="1"/>
  <c r="F616" i="9" s="1"/>
  <c r="V453" i="9" a="1"/>
  <c r="V453" i="9" s="1"/>
  <c r="F454" i="9" a="1"/>
  <c r="F454" i="9" s="1"/>
  <c r="U378" i="9" a="1"/>
  <c r="U378" i="9" s="1"/>
  <c r="V493" i="9" a="1"/>
  <c r="V493" i="9" s="1"/>
  <c r="H334" i="9" a="1"/>
  <c r="H334" i="9" s="1"/>
  <c r="U541" i="9" a="1"/>
  <c r="U541" i="9" s="1"/>
  <c r="U538" i="9" a="1"/>
  <c r="U538" i="9" s="1"/>
  <c r="E464" i="9" a="1"/>
  <c r="E464" i="9" s="1"/>
  <c r="G464" i="9" s="1" a="1"/>
  <c r="G464" i="9" s="1"/>
  <c r="V464" i="9" a="1"/>
  <c r="V464" i="9" s="1"/>
  <c r="F410" i="9" a="1"/>
  <c r="F410" i="9" s="1"/>
  <c r="U620" i="9" a="1"/>
  <c r="U620" i="9" s="1"/>
  <c r="E622" i="9" a="1"/>
  <c r="E622" i="9" s="1"/>
  <c r="F495" i="9" a="1"/>
  <c r="F495" i="9" s="1"/>
  <c r="V335" i="9" a="1"/>
  <c r="V335" i="9" s="1"/>
  <c r="E421" i="9" a="1"/>
  <c r="E421" i="9" s="1"/>
  <c r="V421" i="9" a="1"/>
  <c r="V421" i="9" s="1"/>
  <c r="F343" i="9" a="1"/>
  <c r="F343" i="9" s="1"/>
  <c r="V460" i="9" a="1"/>
  <c r="V460" i="9" s="1"/>
  <c r="H576" i="9" a="1"/>
  <c r="H576" i="9" s="1"/>
  <c r="H608" i="9" a="1"/>
  <c r="H608" i="9" s="1"/>
  <c r="F456" i="9" a="1"/>
  <c r="F456" i="9" s="1"/>
  <c r="V384" i="9" a="1"/>
  <c r="V384" i="9" s="1"/>
  <c r="E385" i="9" a="1"/>
  <c r="E385" i="9" s="1"/>
  <c r="V621" i="9" a="1"/>
  <c r="V621" i="9" s="1"/>
  <c r="E589" i="9" a="1"/>
  <c r="E589" i="9" s="1"/>
  <c r="U604" i="9" a="1"/>
  <c r="U604" i="9" s="1"/>
  <c r="V515" i="9" a="1"/>
  <c r="V515" i="9" s="1"/>
  <c r="U588" i="9" a="1"/>
  <c r="U588" i="9" s="1"/>
  <c r="U598" i="9" a="1"/>
  <c r="U598" i="9" s="1"/>
  <c r="E596" i="9" a="1"/>
  <c r="E596" i="9" s="1"/>
  <c r="V514" i="9" a="1"/>
  <c r="V514" i="9" s="1"/>
  <c r="U601" i="9" a="1"/>
  <c r="U601" i="9" s="1"/>
  <c r="H601" i="9" a="1"/>
  <c r="H601" i="9" s="1"/>
  <c r="U508" i="9" a="1"/>
  <c r="U508" i="9" s="1"/>
  <c r="H513" i="9" a="1"/>
  <c r="H513" i="9" s="1"/>
  <c r="E603" i="9" a="1"/>
  <c r="E603" i="9" s="1"/>
  <c r="G603" i="9" s="1" a="1"/>
  <c r="G603" i="9" s="1"/>
  <c r="H603" i="9" a="1"/>
  <c r="H603" i="9" s="1"/>
  <c r="U591" i="9" a="1"/>
  <c r="U591" i="9" s="1"/>
  <c r="E577" i="9" a="1"/>
  <c r="E577" i="9" s="1"/>
  <c r="F535" i="9" a="1"/>
  <c r="F535" i="9" s="1"/>
  <c r="U545" i="9" a="1"/>
  <c r="U545" i="9" s="1"/>
  <c r="U540" i="9" a="1"/>
  <c r="U540" i="9" s="1"/>
  <c r="U573" i="9" a="1"/>
  <c r="U573" i="9" s="1"/>
  <c r="F573" i="9" a="1"/>
  <c r="F573" i="9" s="1"/>
  <c r="E616" i="9" a="1"/>
  <c r="E616" i="9" s="1"/>
  <c r="F453" i="9" a="1"/>
  <c r="F453" i="9" s="1"/>
  <c r="E453" i="9" a="1"/>
  <c r="E453" i="9" s="1"/>
  <c r="H454" i="9" a="1"/>
  <c r="H454" i="9" s="1"/>
  <c r="U454" i="9" a="1"/>
  <c r="U454" i="9" s="1"/>
  <c r="E378" i="9" a="1"/>
  <c r="E378" i="9" s="1"/>
  <c r="F493" i="9" a="1"/>
  <c r="F493" i="9" s="1"/>
  <c r="E493" i="9" a="1"/>
  <c r="E493" i="9" s="1"/>
  <c r="E334" i="9" a="1"/>
  <c r="E334" i="9" s="1"/>
  <c r="H541" i="9" a="1"/>
  <c r="H541" i="9" s="1"/>
  <c r="E541" i="9" a="1"/>
  <c r="E541" i="9" s="1"/>
  <c r="V538" i="9" a="1"/>
  <c r="V538" i="9" s="1"/>
  <c r="U464" i="9" a="1"/>
  <c r="U464" i="9" s="1"/>
  <c r="H410" i="9" a="1"/>
  <c r="H410" i="9" s="1"/>
  <c r="H620" i="9" a="1"/>
  <c r="H620" i="9" s="1"/>
  <c r="E620" i="9" a="1"/>
  <c r="E620" i="9" s="1"/>
  <c r="V622" i="9" a="1"/>
  <c r="V622" i="9" s="1"/>
  <c r="H495" i="9" a="1"/>
  <c r="H495" i="9" s="1"/>
  <c r="H335" i="9" a="1"/>
  <c r="H335" i="9" s="1"/>
  <c r="F421" i="9" a="1"/>
  <c r="F421" i="9" s="1"/>
  <c r="U343" i="9" a="1"/>
  <c r="U343" i="9" s="1"/>
  <c r="U410" i="9" a="1"/>
  <c r="U410" i="9" s="1"/>
  <c r="H421" i="9" a="1"/>
  <c r="H421" i="9" s="1"/>
  <c r="E460" i="9" a="1"/>
  <c r="E460" i="9" s="1"/>
  <c r="G460" i="9" s="1" a="1"/>
  <c r="G460" i="9" s="1"/>
  <c r="E608" i="9" a="1"/>
  <c r="E608" i="9" s="1"/>
  <c r="U456" i="9" a="1"/>
  <c r="U456" i="9" s="1"/>
  <c r="H384" i="9" a="1"/>
  <c r="H384" i="9" s="1"/>
  <c r="U621" i="9" a="1"/>
  <c r="U621" i="9" s="1"/>
  <c r="U417" i="9" a="1"/>
  <c r="U417" i="9" s="1"/>
  <c r="H339" i="9" a="1"/>
  <c r="H339" i="9" s="1"/>
  <c r="V463" i="9" a="1"/>
  <c r="V463" i="9" s="1"/>
  <c r="H458" i="9" a="1"/>
  <c r="H458" i="9" s="1"/>
  <c r="F458" i="9" a="1"/>
  <c r="F458" i="9" s="1"/>
  <c r="E413" i="9" a="1"/>
  <c r="E413" i="9" s="1"/>
  <c r="E452" i="9" a="1"/>
  <c r="E452" i="9" s="1"/>
  <c r="F380" i="9" a="1"/>
  <c r="F380" i="9" s="1"/>
  <c r="V619" i="9" a="1"/>
  <c r="V619" i="9" s="1"/>
  <c r="U619" i="9" a="1"/>
  <c r="U619" i="9" s="1"/>
  <c r="H500" i="9" a="1"/>
  <c r="H500" i="9" s="1"/>
  <c r="E500" i="9" a="1"/>
  <c r="E500" i="9" s="1"/>
  <c r="V492" i="9" a="1"/>
  <c r="V492" i="9" s="1"/>
  <c r="E492" i="9" a="1"/>
  <c r="E492" i="9" s="1"/>
  <c r="U327" i="9" a="1"/>
  <c r="U327" i="9" s="1"/>
  <c r="U529" i="9" a="1"/>
  <c r="U529" i="9" s="1"/>
  <c r="V341" i="9" a="1"/>
  <c r="V341" i="9" s="1"/>
  <c r="E341" i="9" a="1"/>
  <c r="E341" i="9" s="1"/>
  <c r="U457" i="9" a="1"/>
  <c r="U457" i="9" s="1"/>
  <c r="E459" i="9" a="1"/>
  <c r="E459" i="9" s="1"/>
  <c r="U568" i="9" a="1"/>
  <c r="U568" i="9" s="1"/>
  <c r="H574" i="9" a="1"/>
  <c r="H574" i="9" s="1"/>
  <c r="U574" i="9" a="1"/>
  <c r="U574" i="9" s="1"/>
  <c r="F448" i="9" a="1"/>
  <c r="F448" i="9" s="1"/>
  <c r="V586" i="9" a="1"/>
  <c r="V586" i="9" s="1"/>
  <c r="E498" i="9" a="1"/>
  <c r="E498" i="9" s="1"/>
  <c r="V531" i="9" a="1"/>
  <c r="V531" i="9" s="1"/>
  <c r="H531" i="9" a="1"/>
  <c r="H531" i="9" s="1"/>
  <c r="U340" i="9" a="1"/>
  <c r="U340" i="9" s="1"/>
  <c r="H342" i="9" a="1"/>
  <c r="H342" i="9" s="1"/>
  <c r="E342" i="9" a="1"/>
  <c r="E342" i="9" s="1"/>
  <c r="H569" i="9" a="1"/>
  <c r="H569" i="9" s="1"/>
  <c r="F569" i="9" a="1"/>
  <c r="F569" i="9" s="1"/>
  <c r="E575" i="9" a="1"/>
  <c r="E575" i="9" s="1"/>
  <c r="H625" i="9" a="1"/>
  <c r="H625" i="9" s="1"/>
  <c r="U625" i="9" a="1"/>
  <c r="U625" i="9" s="1"/>
  <c r="E585" i="9" a="1"/>
  <c r="E585" i="9" s="1"/>
  <c r="E497" i="9" a="1"/>
  <c r="E497" i="9" s="1"/>
  <c r="E499" i="9" a="1"/>
  <c r="E499" i="9" s="1"/>
  <c r="U499" i="9" a="1"/>
  <c r="U499" i="9" s="1"/>
  <c r="H490" i="9" a="1"/>
  <c r="H490" i="9" s="1"/>
  <c r="F490" i="9" a="1"/>
  <c r="F490" i="9" s="1"/>
  <c r="H330" i="9" a="1"/>
  <c r="H330" i="9" s="1"/>
  <c r="V532" i="9" a="1"/>
  <c r="V532" i="9" s="1"/>
  <c r="U527" i="9" a="1"/>
  <c r="U527" i="9" s="1"/>
  <c r="H537" i="9" a="1"/>
  <c r="H537" i="9" s="1"/>
  <c r="E539" i="9" a="1"/>
  <c r="E539" i="9" s="1"/>
  <c r="U539" i="9" a="1"/>
  <c r="U539" i="9" s="1"/>
  <c r="H465" i="9" a="1"/>
  <c r="H465" i="9" s="1"/>
  <c r="H462" i="9" a="1"/>
  <c r="H462" i="9" s="1"/>
  <c r="U623" i="9" a="1"/>
  <c r="U623" i="9" s="1"/>
  <c r="F618" i="9" a="1"/>
  <c r="F618" i="9" s="1"/>
  <c r="E581" i="9" a="1"/>
  <c r="E581" i="9" s="1"/>
  <c r="F581" i="9" a="1"/>
  <c r="F581" i="9" s="1"/>
  <c r="V583" i="9" a="1"/>
  <c r="V583" i="9" s="1"/>
  <c r="V578" i="9" a="1"/>
  <c r="V578" i="9" s="1"/>
  <c r="V506" i="9" a="1"/>
  <c r="V506" i="9" s="1"/>
  <c r="E336" i="9" a="1"/>
  <c r="E336" i="9" s="1"/>
  <c r="E534" i="9" a="1"/>
  <c r="E534" i="9" s="1"/>
  <c r="H546" i="9" a="1"/>
  <c r="H546" i="9" s="1"/>
  <c r="V567" i="9" a="1"/>
  <c r="V567" i="9" s="1"/>
  <c r="E567" i="9" a="1"/>
  <c r="E567" i="9" s="1"/>
  <c r="E447" i="9" a="1"/>
  <c r="E447" i="9" s="1"/>
  <c r="F617" i="9" a="1"/>
  <c r="F617" i="9" s="1"/>
  <c r="H617" i="9" a="1"/>
  <c r="H617" i="9" s="1"/>
  <c r="F502" i="9" a="1"/>
  <c r="F502" i="9" s="1"/>
  <c r="F333" i="9" a="1"/>
  <c r="F333" i="9" s="1"/>
  <c r="H333" i="9" a="1"/>
  <c r="H333" i="9" s="1"/>
  <c r="F423" i="9" a="1"/>
  <c r="F423" i="9" s="1"/>
  <c r="E418" i="9" a="1"/>
  <c r="E418" i="9" s="1"/>
  <c r="U418" i="9" a="1"/>
  <c r="U418" i="9" s="1"/>
  <c r="U611" i="9" a="1"/>
  <c r="U611" i="9" s="1"/>
  <c r="E584" i="9" a="1"/>
  <c r="E584" i="9" s="1"/>
  <c r="U584" i="9" a="1"/>
  <c r="U584" i="9" s="1"/>
  <c r="E410" i="9" a="1"/>
  <c r="E410" i="9" s="1"/>
  <c r="V620" i="9" a="1"/>
  <c r="V620" i="9" s="1"/>
  <c r="E335" i="9" a="1"/>
  <c r="E335" i="9" s="1"/>
  <c r="H343" i="9" a="1"/>
  <c r="H343" i="9" s="1"/>
  <c r="V576" i="9" a="1"/>
  <c r="V576" i="9" s="1"/>
  <c r="U608" i="9" a="1"/>
  <c r="U608" i="9" s="1"/>
  <c r="H385" i="9" a="1"/>
  <c r="H385" i="9" s="1"/>
  <c r="E621" i="9" a="1"/>
  <c r="E621" i="9" s="1"/>
  <c r="E417" i="9" a="1"/>
  <c r="E417" i="9" s="1"/>
  <c r="U339" i="9" a="1"/>
  <c r="U339" i="9" s="1"/>
  <c r="F463" i="9" a="1"/>
  <c r="F463" i="9" s="1"/>
  <c r="U458" i="9" a="1"/>
  <c r="U458" i="9" s="1"/>
  <c r="F413" i="9" a="1"/>
  <c r="F413" i="9" s="1"/>
  <c r="U452" i="9" a="1"/>
  <c r="U452" i="9" s="1"/>
  <c r="V452" i="9" a="1"/>
  <c r="V452" i="9" s="1"/>
  <c r="E380" i="9" a="1"/>
  <c r="E380" i="9" s="1"/>
  <c r="V380" i="9" a="1"/>
  <c r="V380" i="9" s="1"/>
  <c r="F619" i="9" a="1"/>
  <c r="F619" i="9" s="1"/>
  <c r="F500" i="9" a="1"/>
  <c r="F500" i="9" s="1"/>
  <c r="H492" i="9" a="1"/>
  <c r="H492" i="9" s="1"/>
  <c r="E327" i="9" a="1"/>
  <c r="E327" i="9" s="1"/>
  <c r="V327" i="9" a="1"/>
  <c r="V327" i="9" s="1"/>
  <c r="F529" i="9" a="1"/>
  <c r="F529" i="9" s="1"/>
  <c r="F341" i="9" a="1"/>
  <c r="F341" i="9" s="1"/>
  <c r="E457" i="9" a="1"/>
  <c r="E457" i="9" s="1"/>
  <c r="F457" i="9" a="1"/>
  <c r="F457" i="9" s="1"/>
  <c r="U459" i="9" a="1"/>
  <c r="U459" i="9" s="1"/>
  <c r="F568" i="9" a="1"/>
  <c r="F568" i="9" s="1"/>
  <c r="E574" i="9" a="1"/>
  <c r="E574" i="9" s="1"/>
  <c r="V448" i="9" a="1"/>
  <c r="V448" i="9" s="1"/>
  <c r="E586" i="9" a="1"/>
  <c r="E586" i="9" s="1"/>
  <c r="V498" i="9" a="1"/>
  <c r="V498" i="9" s="1"/>
  <c r="E531" i="9" a="1"/>
  <c r="E531" i="9" s="1"/>
  <c r="E340" i="9" a="1"/>
  <c r="E340" i="9" s="1"/>
  <c r="U342" i="9" a="1"/>
  <c r="U342" i="9" s="1"/>
  <c r="E569" i="9" a="1"/>
  <c r="E569" i="9" s="1"/>
  <c r="U575" i="9" a="1"/>
  <c r="U575" i="9" s="1"/>
  <c r="V575" i="9" a="1"/>
  <c r="V575" i="9" s="1"/>
  <c r="E625" i="9" a="1"/>
  <c r="E625" i="9" s="1"/>
  <c r="U585" i="9" a="1"/>
  <c r="U585" i="9" s="1"/>
  <c r="U497" i="9" a="1"/>
  <c r="U497" i="9" s="1"/>
  <c r="V499" i="9" a="1"/>
  <c r="V499" i="9" s="1"/>
  <c r="V490" i="9" a="1"/>
  <c r="V490" i="9" s="1"/>
  <c r="F330" i="9" a="1"/>
  <c r="F330" i="9" s="1"/>
  <c r="V330" i="9" a="1"/>
  <c r="V330" i="9" s="1"/>
  <c r="E532" i="9" a="1"/>
  <c r="E532" i="9" s="1"/>
  <c r="E527" i="9" a="1"/>
  <c r="E527" i="9" s="1"/>
  <c r="U537" i="9" a="1"/>
  <c r="U537" i="9" s="1"/>
  <c r="H539" i="9" a="1"/>
  <c r="H539" i="9" s="1"/>
  <c r="U465" i="9" a="1"/>
  <c r="U465" i="9" s="1"/>
  <c r="V462" i="9" a="1"/>
  <c r="V462" i="9" s="1"/>
  <c r="V623" i="9" a="1"/>
  <c r="V623" i="9" s="1"/>
  <c r="H618" i="9" a="1"/>
  <c r="H618" i="9" s="1"/>
  <c r="U581" i="9" a="1"/>
  <c r="U581" i="9" s="1"/>
  <c r="U583" i="9" a="1"/>
  <c r="U583" i="9" s="1"/>
  <c r="H583" i="9" a="1"/>
  <c r="H583" i="9" s="1"/>
  <c r="E578" i="9" a="1"/>
  <c r="E578" i="9" s="1"/>
  <c r="F506" i="9" a="1"/>
  <c r="F506" i="9" s="1"/>
  <c r="H336" i="9" a="1"/>
  <c r="H336" i="9" s="1"/>
  <c r="U534" i="9" a="1"/>
  <c r="U534" i="9" s="1"/>
  <c r="F546" i="9" a="1"/>
  <c r="F546" i="9" s="1"/>
  <c r="U567" i="9" a="1"/>
  <c r="U567" i="9" s="1"/>
  <c r="V447" i="9" a="1"/>
  <c r="V447" i="9" s="1"/>
  <c r="E617" i="9" a="1"/>
  <c r="E617" i="9" s="1"/>
  <c r="H502" i="9" a="1"/>
  <c r="H502" i="9" s="1"/>
  <c r="E333" i="9" a="1"/>
  <c r="E333" i="9" s="1"/>
  <c r="H423" i="9" a="1"/>
  <c r="H423" i="9" s="1"/>
  <c r="V418" i="9" a="1"/>
  <c r="V418" i="9" s="1"/>
  <c r="F622" i="9" a="1"/>
  <c r="F622" i="9" s="1"/>
  <c r="V343" i="9" a="1"/>
  <c r="V343" i="9" s="1"/>
  <c r="U576" i="9" a="1"/>
  <c r="U576" i="9" s="1"/>
  <c r="V608" i="9" a="1"/>
  <c r="V608" i="9" s="1"/>
  <c r="V385" i="9" a="1"/>
  <c r="V385" i="9" s="1"/>
  <c r="F621" i="9" a="1"/>
  <c r="F621" i="9" s="1"/>
  <c r="H417" i="9" a="1"/>
  <c r="H417" i="9" s="1"/>
  <c r="F417" i="9" a="1"/>
  <c r="F417" i="9" s="1"/>
  <c r="V339" i="9" a="1"/>
  <c r="V339" i="9" s="1"/>
  <c r="E463" i="9" a="1"/>
  <c r="E463" i="9" s="1"/>
  <c r="V458" i="9" a="1"/>
  <c r="V458" i="9" s="1"/>
  <c r="V413" i="9" a="1"/>
  <c r="V413" i="9" s="1"/>
  <c r="F452" i="9" a="1"/>
  <c r="F452" i="9" s="1"/>
  <c r="G452" i="9" s="1" a="1"/>
  <c r="G452" i="9" s="1"/>
  <c r="H380" i="9" a="1"/>
  <c r="H380" i="9" s="1"/>
  <c r="H619" i="9" a="1"/>
  <c r="H619" i="9" s="1"/>
  <c r="V500" i="9" a="1"/>
  <c r="V500" i="9" s="1"/>
  <c r="F492" i="9" a="1"/>
  <c r="F492" i="9" s="1"/>
  <c r="F327" i="9" a="1"/>
  <c r="F327" i="9" s="1"/>
  <c r="V529" i="9" a="1"/>
  <c r="V529" i="9" s="1"/>
  <c r="H529" i="9" a="1"/>
  <c r="H529" i="9" s="1"/>
  <c r="H341" i="9" a="1"/>
  <c r="H341" i="9" s="1"/>
  <c r="H457" i="9" a="1"/>
  <c r="H457" i="9" s="1"/>
  <c r="V459" i="9" a="1"/>
  <c r="V459" i="9" s="1"/>
  <c r="H459" i="9" a="1"/>
  <c r="H459" i="9" s="1"/>
  <c r="E568" i="9" a="1"/>
  <c r="E568" i="9" s="1"/>
  <c r="V574" i="9" a="1"/>
  <c r="V574" i="9" s="1"/>
  <c r="E448" i="9" a="1"/>
  <c r="E448" i="9" s="1"/>
  <c r="H448" i="9" a="1"/>
  <c r="H448" i="9" s="1"/>
  <c r="U586" i="9" a="1"/>
  <c r="U586" i="9" s="1"/>
  <c r="H586" i="9" a="1"/>
  <c r="H586" i="9" s="1"/>
  <c r="U498" i="9" a="1"/>
  <c r="U498" i="9" s="1"/>
  <c r="F531" i="9" a="1"/>
  <c r="F531" i="9" s="1"/>
  <c r="H340" i="9" a="1"/>
  <c r="H340" i="9" s="1"/>
  <c r="V342" i="9" a="1"/>
  <c r="V342" i="9" s="1"/>
  <c r="U569" i="9" a="1"/>
  <c r="U569" i="9" s="1"/>
  <c r="F575" i="9" a="1"/>
  <c r="F575" i="9" s="1"/>
  <c r="G575" i="9" s="1" a="1"/>
  <c r="G575" i="9" s="1"/>
  <c r="F625" i="9" a="1"/>
  <c r="F625" i="9" s="1"/>
  <c r="V585" i="9" a="1"/>
  <c r="V585" i="9" s="1"/>
  <c r="F585" i="9" a="1"/>
  <c r="F585" i="9" s="1"/>
  <c r="G585" i="9" s="1" a="1"/>
  <c r="G585" i="9" s="1"/>
  <c r="F497" i="9" a="1"/>
  <c r="F497" i="9" s="1"/>
  <c r="H499" i="9" a="1"/>
  <c r="H499" i="9" s="1"/>
  <c r="U490" i="9" a="1"/>
  <c r="U490" i="9" s="1"/>
  <c r="U330" i="9" a="1"/>
  <c r="U330" i="9" s="1"/>
  <c r="H532" i="9" a="1"/>
  <c r="H532" i="9" s="1"/>
  <c r="F532" i="9" a="1"/>
  <c r="F532" i="9" s="1"/>
  <c r="F527" i="9" a="1"/>
  <c r="F527" i="9" s="1"/>
  <c r="F537" i="9" a="1"/>
  <c r="F537" i="9" s="1"/>
  <c r="F539" i="9" a="1"/>
  <c r="F539" i="9" s="1"/>
  <c r="V465" i="9" a="1"/>
  <c r="V465" i="9" s="1"/>
  <c r="F465" i="9" a="1"/>
  <c r="F465" i="9" s="1"/>
  <c r="E462" i="9" a="1"/>
  <c r="E462" i="9" s="1"/>
  <c r="F462" i="9" a="1"/>
  <c r="F462" i="9" s="1"/>
  <c r="E623" i="9" a="1"/>
  <c r="E623" i="9" s="1"/>
  <c r="H623" i="9" a="1"/>
  <c r="H623" i="9" s="1"/>
  <c r="E618" i="9" a="1"/>
  <c r="E618" i="9" s="1"/>
  <c r="V581" i="9" a="1"/>
  <c r="V581" i="9" s="1"/>
  <c r="E583" i="9" a="1"/>
  <c r="E583" i="9" s="1"/>
  <c r="U578" i="9" a="1"/>
  <c r="U578" i="9" s="1"/>
  <c r="F578" i="9" a="1"/>
  <c r="F578" i="9" s="1"/>
  <c r="H506" i="9" a="1"/>
  <c r="H506" i="9" s="1"/>
  <c r="U336" i="9" a="1"/>
  <c r="U336" i="9" s="1"/>
  <c r="H534" i="9" a="1"/>
  <c r="H534" i="9" s="1"/>
  <c r="V546" i="9" a="1"/>
  <c r="V546" i="9" s="1"/>
  <c r="H567" i="9" a="1"/>
  <c r="H567" i="9" s="1"/>
  <c r="U447" i="9" a="1"/>
  <c r="U447" i="9" s="1"/>
  <c r="V617" i="9" a="1"/>
  <c r="V617" i="9" s="1"/>
  <c r="E502" i="9" a="1"/>
  <c r="E502" i="9" s="1"/>
  <c r="V333" i="9" a="1"/>
  <c r="V333" i="9" s="1"/>
  <c r="E423" i="9" a="1"/>
  <c r="E423" i="9" s="1"/>
  <c r="H418" i="9" a="1"/>
  <c r="H418" i="9" s="1"/>
  <c r="F611" i="9" a="1"/>
  <c r="F611" i="9" s="1"/>
  <c r="H584" i="9" a="1"/>
  <c r="H584" i="9" s="1"/>
  <c r="H488" i="9" a="1"/>
  <c r="H488" i="9" s="1"/>
  <c r="F488" i="9" a="1"/>
  <c r="F488" i="9" s="1"/>
  <c r="U494" i="9" a="1"/>
  <c r="U494" i="9" s="1"/>
  <c r="U543" i="9" a="1"/>
  <c r="U543" i="9" s="1"/>
  <c r="F543" i="9" a="1"/>
  <c r="F543" i="9" s="1"/>
  <c r="E495" i="9" a="1"/>
  <c r="E495" i="9" s="1"/>
  <c r="H460" i="9" a="1"/>
  <c r="H460" i="9" s="1"/>
  <c r="F576" i="9" a="1"/>
  <c r="F576" i="9" s="1"/>
  <c r="G576" i="9" s="1" a="1"/>
  <c r="G576" i="9" s="1"/>
  <c r="V456" i="9" a="1"/>
  <c r="V456" i="9" s="1"/>
  <c r="F384" i="9" a="1"/>
  <c r="F384" i="9" s="1"/>
  <c r="U385" i="9" a="1"/>
  <c r="U385" i="9" s="1"/>
  <c r="V417" i="9" a="1"/>
  <c r="V417" i="9" s="1"/>
  <c r="F339" i="9" a="1"/>
  <c r="F339" i="9" s="1"/>
  <c r="E339" i="9" a="1"/>
  <c r="E339" i="9" s="1"/>
  <c r="H463" i="9" a="1"/>
  <c r="H463" i="9" s="1"/>
  <c r="U463" i="9" a="1"/>
  <c r="U463" i="9" s="1"/>
  <c r="E458" i="9" a="1"/>
  <c r="E458" i="9" s="1"/>
  <c r="H413" i="9" a="1"/>
  <c r="H413" i="9" s="1"/>
  <c r="U413" i="9" a="1"/>
  <c r="U413" i="9" s="1"/>
  <c r="H452" i="9" a="1"/>
  <c r="H452" i="9" s="1"/>
  <c r="U380" i="9" a="1"/>
  <c r="U380" i="9" s="1"/>
  <c r="E619" i="9" a="1"/>
  <c r="E619" i="9" s="1"/>
  <c r="G619" i="9" s="1" a="1"/>
  <c r="G619" i="9" s="1"/>
  <c r="U500" i="9" a="1"/>
  <c r="U500" i="9" s="1"/>
  <c r="U492" i="9" a="1"/>
  <c r="U492" i="9" s="1"/>
  <c r="H327" i="9" a="1"/>
  <c r="H327" i="9" s="1"/>
  <c r="E529" i="9" a="1"/>
  <c r="E529" i="9" s="1"/>
  <c r="U341" i="9" a="1"/>
  <c r="U341" i="9" s="1"/>
  <c r="V457" i="9" a="1"/>
  <c r="V457" i="9" s="1"/>
  <c r="F459" i="9" a="1"/>
  <c r="F459" i="9" s="1"/>
  <c r="H568" i="9" a="1"/>
  <c r="H568" i="9" s="1"/>
  <c r="V568" i="9" a="1"/>
  <c r="V568" i="9" s="1"/>
  <c r="F574" i="9" a="1"/>
  <c r="F574" i="9" s="1"/>
  <c r="U448" i="9" a="1"/>
  <c r="U448" i="9" s="1"/>
  <c r="F586" i="9" a="1"/>
  <c r="F586" i="9" s="1"/>
  <c r="F498" i="9" a="1"/>
  <c r="F498" i="9" s="1"/>
  <c r="H498" i="9" a="1"/>
  <c r="H498" i="9" s="1"/>
  <c r="U531" i="9" a="1"/>
  <c r="U531" i="9" s="1"/>
  <c r="V340" i="9" a="1"/>
  <c r="V340" i="9" s="1"/>
  <c r="F340" i="9" a="1"/>
  <c r="F340" i="9" s="1"/>
  <c r="F342" i="9" a="1"/>
  <c r="F342" i="9" s="1"/>
  <c r="V569" i="9" a="1"/>
  <c r="V569" i="9" s="1"/>
  <c r="H575" i="9" a="1"/>
  <c r="H575" i="9" s="1"/>
  <c r="V625" i="9" a="1"/>
  <c r="V625" i="9" s="1"/>
  <c r="H585" i="9" a="1"/>
  <c r="H585" i="9" s="1"/>
  <c r="H497" i="9" a="1"/>
  <c r="H497" i="9" s="1"/>
  <c r="V497" i="9" a="1"/>
  <c r="V497" i="9" s="1"/>
  <c r="F499" i="9" a="1"/>
  <c r="F499" i="9" s="1"/>
  <c r="E490" i="9" a="1"/>
  <c r="E490" i="9" s="1"/>
  <c r="G490" i="9" s="1" a="1"/>
  <c r="G490" i="9" s="1"/>
  <c r="E330" i="9" a="1"/>
  <c r="E330" i="9" s="1"/>
  <c r="U532" i="9" a="1"/>
  <c r="U532" i="9" s="1"/>
  <c r="H527" i="9" a="1"/>
  <c r="H527" i="9" s="1"/>
  <c r="V527" i="9" a="1"/>
  <c r="V527" i="9" s="1"/>
  <c r="V537" i="9" a="1"/>
  <c r="V537" i="9" s="1"/>
  <c r="E537" i="9" a="1"/>
  <c r="E537" i="9" s="1"/>
  <c r="V539" i="9" a="1"/>
  <c r="V539" i="9" s="1"/>
  <c r="E465" i="9" a="1"/>
  <c r="E465" i="9" s="1"/>
  <c r="U462" i="9" a="1"/>
  <c r="U462" i="9" s="1"/>
  <c r="F623" i="9" a="1"/>
  <c r="F623" i="9" s="1"/>
  <c r="U618" i="9" a="1"/>
  <c r="U618" i="9" s="1"/>
  <c r="V618" i="9" a="1"/>
  <c r="V618" i="9" s="1"/>
  <c r="H581" i="9" a="1"/>
  <c r="H581" i="9" s="1"/>
  <c r="F583" i="9" a="1"/>
  <c r="F583" i="9" s="1"/>
  <c r="H578" i="9" a="1"/>
  <c r="H578" i="9" s="1"/>
  <c r="U506" i="9" a="1"/>
  <c r="U506" i="9" s="1"/>
  <c r="E506" i="9" a="1"/>
  <c r="E506" i="9" s="1"/>
  <c r="F336" i="9" a="1"/>
  <c r="F336" i="9" s="1"/>
  <c r="V336" i="9" a="1"/>
  <c r="V336" i="9" s="1"/>
  <c r="V534" i="9" a="1"/>
  <c r="V534" i="9" s="1"/>
  <c r="F534" i="9" a="1"/>
  <c r="F534" i="9" s="1"/>
  <c r="U546" i="9" a="1"/>
  <c r="U546" i="9" s="1"/>
  <c r="E546" i="9" a="1"/>
  <c r="E546" i="9" s="1"/>
  <c r="F567" i="9" a="1"/>
  <c r="F567" i="9" s="1"/>
  <c r="F447" i="9" a="1"/>
  <c r="F447" i="9" s="1"/>
  <c r="H447" i="9" a="1"/>
  <c r="H447" i="9" s="1"/>
  <c r="U617" i="9" a="1"/>
  <c r="U617" i="9" s="1"/>
  <c r="V502" i="9" a="1"/>
  <c r="V502" i="9" s="1"/>
  <c r="U502" i="9" a="1"/>
  <c r="U502" i="9" s="1"/>
  <c r="U333" i="9" a="1"/>
  <c r="U333" i="9" s="1"/>
  <c r="U423" i="9" a="1"/>
  <c r="U423" i="9" s="1"/>
  <c r="V423" i="9" a="1"/>
  <c r="V423" i="9" s="1"/>
  <c r="F418" i="9" a="1"/>
  <c r="F418" i="9" s="1"/>
  <c r="H611" i="9" a="1"/>
  <c r="H611" i="9" s="1"/>
  <c r="V584" i="9" a="1"/>
  <c r="V584" i="9" s="1"/>
  <c r="H494" i="9" a="1"/>
  <c r="H494" i="9" s="1"/>
  <c r="H543" i="9" a="1"/>
  <c r="H543" i="9" s="1"/>
  <c r="H415" i="9" a="1"/>
  <c r="H415" i="9" s="1"/>
  <c r="H612" i="9" a="1"/>
  <c r="H612" i="9" s="1"/>
  <c r="U612" i="9" a="1"/>
  <c r="U612" i="9" s="1"/>
  <c r="E449" i="9" a="1"/>
  <c r="E449" i="9" s="1"/>
  <c r="E455" i="9" a="1"/>
  <c r="E455" i="9" s="1"/>
  <c r="U450" i="9" a="1"/>
  <c r="U450" i="9" s="1"/>
  <c r="V582" i="9" a="1"/>
  <c r="V582" i="9" s="1"/>
  <c r="V489" i="9" a="1"/>
  <c r="V489" i="9" s="1"/>
  <c r="E489" i="9" a="1"/>
  <c r="E489" i="9" s="1"/>
  <c r="F426" i="9" a="1"/>
  <c r="F426" i="9" s="1"/>
  <c r="U426" i="9" a="1"/>
  <c r="U426" i="9" s="1"/>
  <c r="V338" i="9" a="1"/>
  <c r="V338" i="9" s="1"/>
  <c r="F416" i="9" a="1"/>
  <c r="F416" i="9" s="1"/>
  <c r="V504" i="9" a="1"/>
  <c r="V504" i="9" s="1"/>
  <c r="E491" i="9" a="1"/>
  <c r="E491" i="9" s="1"/>
  <c r="U329" i="9" a="1"/>
  <c r="U329" i="9" s="1"/>
  <c r="U533" i="9" a="1"/>
  <c r="U533" i="9" s="1"/>
  <c r="H533" i="9" a="1"/>
  <c r="H533" i="9" s="1"/>
  <c r="E544" i="9" a="1"/>
  <c r="E544" i="9" s="1"/>
  <c r="H544" i="9" a="1"/>
  <c r="H544" i="9" s="1"/>
  <c r="H420" i="9" a="1"/>
  <c r="H420" i="9" s="1"/>
  <c r="E572" i="9" a="1"/>
  <c r="E572" i="9" s="1"/>
  <c r="F412" i="9" a="1"/>
  <c r="F412" i="9" s="1"/>
  <c r="F615" i="9" a="1"/>
  <c r="F615" i="9" s="1"/>
  <c r="H610" i="9" a="1"/>
  <c r="H610" i="9" s="1"/>
  <c r="F382" i="9" a="1"/>
  <c r="F382" i="9" s="1"/>
  <c r="H381" i="9" a="1"/>
  <c r="H381" i="9" s="1"/>
  <c r="U381" i="9" a="1"/>
  <c r="U381" i="9" s="1"/>
  <c r="V579" i="9" a="1"/>
  <c r="V579" i="9" s="1"/>
  <c r="V505" i="9" a="1"/>
  <c r="V505" i="9" s="1"/>
  <c r="V487" i="9" a="1"/>
  <c r="V487" i="9" s="1"/>
  <c r="U487" i="9" a="1"/>
  <c r="U487" i="9" s="1"/>
  <c r="E332" i="9" a="1"/>
  <c r="E332" i="9" s="1"/>
  <c r="F530" i="9" a="1"/>
  <c r="F530" i="9" s="1"/>
  <c r="V542" i="9" a="1"/>
  <c r="V542" i="9" s="1"/>
  <c r="U542" i="9" a="1"/>
  <c r="U542" i="9" s="1"/>
  <c r="F344" i="9" a="1"/>
  <c r="F344" i="9" s="1"/>
  <c r="V344" i="9" a="1"/>
  <c r="V344" i="9" s="1"/>
  <c r="V346" i="9" a="1"/>
  <c r="V346" i="9" s="1"/>
  <c r="E408" i="9" a="1"/>
  <c r="E408" i="9" s="1"/>
  <c r="V414" i="9" a="1"/>
  <c r="V414" i="9" s="1"/>
  <c r="H383" i="9" a="1"/>
  <c r="H383" i="9" s="1"/>
  <c r="V383" i="9" a="1"/>
  <c r="V383" i="9" s="1"/>
  <c r="V624" i="9" a="1"/>
  <c r="V624" i="9" s="1"/>
  <c r="E626" i="9" a="1"/>
  <c r="E626" i="9" s="1"/>
  <c r="U501" i="9" a="1"/>
  <c r="U501" i="9" s="1"/>
  <c r="E503" i="9" a="1"/>
  <c r="E503" i="9" s="1"/>
  <c r="H328" i="9" a="1"/>
  <c r="H328" i="9" s="1"/>
  <c r="E536" i="9" a="1"/>
  <c r="E536" i="9" s="1"/>
  <c r="V419" i="9" a="1"/>
  <c r="V419" i="9" s="1"/>
  <c r="F425" i="9" a="1"/>
  <c r="F425" i="9" s="1"/>
  <c r="V337" i="9" a="1"/>
  <c r="V337" i="9" s="1"/>
  <c r="E466" i="9" a="1"/>
  <c r="E466" i="9" s="1"/>
  <c r="U570" i="9" a="1"/>
  <c r="U570" i="9" s="1"/>
  <c r="E570" i="9" a="1"/>
  <c r="E570" i="9" s="1"/>
  <c r="F607" i="9" a="1"/>
  <c r="F607" i="9" s="1"/>
  <c r="U379" i="9" a="1"/>
  <c r="U379" i="9" s="1"/>
  <c r="E379" i="9" a="1"/>
  <c r="E379" i="9" s="1"/>
  <c r="E377" i="9" a="1"/>
  <c r="E377" i="9" s="1"/>
  <c r="F580" i="9" a="1"/>
  <c r="F580" i="9" s="1"/>
  <c r="F424" i="9" a="1"/>
  <c r="F424" i="9" s="1"/>
  <c r="V571" i="9" a="1"/>
  <c r="V571" i="9" s="1"/>
  <c r="U571" i="9" a="1"/>
  <c r="U571" i="9" s="1"/>
  <c r="V411" i="9" a="1"/>
  <c r="V411" i="9" s="1"/>
  <c r="V409" i="9" a="1"/>
  <c r="V409" i="9" s="1"/>
  <c r="H613" i="9" a="1"/>
  <c r="H613" i="9" s="1"/>
  <c r="F614" i="9" a="1"/>
  <c r="F614" i="9" s="1"/>
  <c r="H451" i="9" a="1"/>
  <c r="H451" i="9" s="1"/>
  <c r="U451" i="9" a="1"/>
  <c r="U451" i="9" s="1"/>
  <c r="F386" i="9" a="1"/>
  <c r="F386" i="9" s="1"/>
  <c r="H386" i="9" a="1"/>
  <c r="H386" i="9" s="1"/>
  <c r="E496" i="9" a="1"/>
  <c r="E496" i="9" s="1"/>
  <c r="H496" i="9" a="1"/>
  <c r="H496" i="9" s="1"/>
  <c r="H331" i="9" a="1"/>
  <c r="H331" i="9" s="1"/>
  <c r="U528" i="9" a="1"/>
  <c r="U528" i="9" s="1"/>
  <c r="F528" i="9" a="1"/>
  <c r="F528" i="9" s="1"/>
  <c r="E422" i="9" a="1"/>
  <c r="E422" i="9" s="1"/>
  <c r="U345" i="9" a="1"/>
  <c r="U345" i="9" s="1"/>
  <c r="V345" i="9" a="1"/>
  <c r="V345" i="9" s="1"/>
  <c r="V461" i="9" a="1"/>
  <c r="V461" i="9" s="1"/>
  <c r="F407" i="9" a="1"/>
  <c r="F407" i="9" s="1"/>
  <c r="V609" i="9" a="1"/>
  <c r="V609" i="9" s="1"/>
  <c r="U496" i="9" a="1"/>
  <c r="U496" i="9" s="1"/>
  <c r="U422" i="9" a="1"/>
  <c r="U422" i="9" s="1"/>
  <c r="F461" i="9" a="1"/>
  <c r="F461" i="9" s="1"/>
  <c r="V611" i="9" a="1"/>
  <c r="V611" i="9" s="1"/>
  <c r="F584" i="9" a="1"/>
  <c r="F584" i="9" s="1"/>
  <c r="V488" i="9" a="1"/>
  <c r="V488" i="9" s="1"/>
  <c r="E494" i="9" a="1"/>
  <c r="E494" i="9" s="1"/>
  <c r="E543" i="9" a="1"/>
  <c r="E543" i="9" s="1"/>
  <c r="V415" i="9" a="1"/>
  <c r="V415" i="9" s="1"/>
  <c r="V612" i="9" a="1"/>
  <c r="V612" i="9" s="1"/>
  <c r="U449" i="9" a="1"/>
  <c r="U449" i="9" s="1"/>
  <c r="V449" i="9" a="1"/>
  <c r="V449" i="9" s="1"/>
  <c r="V455" i="9" a="1"/>
  <c r="V455" i="9" s="1"/>
  <c r="V450" i="9" a="1"/>
  <c r="V450" i="9" s="1"/>
  <c r="U582" i="9" a="1"/>
  <c r="U582" i="9" s="1"/>
  <c r="F489" i="9" a="1"/>
  <c r="F489" i="9" s="1"/>
  <c r="V426" i="9" a="1"/>
  <c r="V426" i="9" s="1"/>
  <c r="F338" i="9" a="1"/>
  <c r="F338" i="9" s="1"/>
  <c r="U338" i="9" a="1"/>
  <c r="U338" i="9" s="1"/>
  <c r="V416" i="9" a="1"/>
  <c r="V416" i="9" s="1"/>
  <c r="U504" i="9" a="1"/>
  <c r="U504" i="9" s="1"/>
  <c r="F491" i="9" a="1"/>
  <c r="F491" i="9" s="1"/>
  <c r="H329" i="9" a="1"/>
  <c r="H329" i="9" s="1"/>
  <c r="E533" i="9" a="1"/>
  <c r="E533" i="9" s="1"/>
  <c r="F544" i="9" a="1"/>
  <c r="F544" i="9" s="1"/>
  <c r="F420" i="9" a="1"/>
  <c r="F420" i="9" s="1"/>
  <c r="U420" i="9" a="1"/>
  <c r="U420" i="9" s="1"/>
  <c r="V572" i="9" a="1"/>
  <c r="V572" i="9" s="1"/>
  <c r="H572" i="9" a="1"/>
  <c r="H572" i="9" s="1"/>
  <c r="V412" i="9" a="1"/>
  <c r="V412" i="9" s="1"/>
  <c r="V615" i="9" a="1"/>
  <c r="V615" i="9" s="1"/>
  <c r="U610" i="9" a="1"/>
  <c r="U610" i="9" s="1"/>
  <c r="V382" i="9" a="1"/>
  <c r="V382" i="9" s="1"/>
  <c r="V381" i="9" a="1"/>
  <c r="V381" i="9" s="1"/>
  <c r="F579" i="9" a="1"/>
  <c r="F579" i="9" s="1"/>
  <c r="E579" i="9" a="1"/>
  <c r="E579" i="9" s="1"/>
  <c r="U505" i="9" a="1"/>
  <c r="U505" i="9" s="1"/>
  <c r="E487" i="9" a="1"/>
  <c r="E487" i="9" s="1"/>
  <c r="H332" i="9" a="1"/>
  <c r="H332" i="9" s="1"/>
  <c r="U332" i="9" a="1"/>
  <c r="U332" i="9" s="1"/>
  <c r="E530" i="9" a="1"/>
  <c r="E530" i="9" s="1"/>
  <c r="U530" i="9" a="1"/>
  <c r="U530" i="9" s="1"/>
  <c r="E542" i="9" a="1"/>
  <c r="E542" i="9" s="1"/>
  <c r="H344" i="9" a="1"/>
  <c r="H344" i="9" s="1"/>
  <c r="H346" i="9" a="1"/>
  <c r="H346" i="9" s="1"/>
  <c r="E346" i="9" a="1"/>
  <c r="E346" i="9" s="1"/>
  <c r="U408" i="9" a="1"/>
  <c r="U408" i="9" s="1"/>
  <c r="H408" i="9" a="1"/>
  <c r="H408" i="9" s="1"/>
  <c r="H414" i="9" a="1"/>
  <c r="H414" i="9" s="1"/>
  <c r="E383" i="9" a="1"/>
  <c r="E383" i="9" s="1"/>
  <c r="H624" i="9" a="1"/>
  <c r="H624" i="9" s="1"/>
  <c r="U624" i="9" a="1"/>
  <c r="U624" i="9" s="1"/>
  <c r="U626" i="9" a="1"/>
  <c r="U626" i="9" s="1"/>
  <c r="E501" i="9" a="1"/>
  <c r="E501" i="9" s="1"/>
  <c r="F503" i="9" a="1"/>
  <c r="F503" i="9" s="1"/>
  <c r="E328" i="9" a="1"/>
  <c r="E328" i="9" s="1"/>
  <c r="U536" i="9" a="1"/>
  <c r="U536" i="9" s="1"/>
  <c r="U419" i="9" a="1"/>
  <c r="U419" i="9" s="1"/>
  <c r="E419" i="9" a="1"/>
  <c r="E419" i="9" s="1"/>
  <c r="H425" i="9" a="1"/>
  <c r="H425" i="9" s="1"/>
  <c r="E337" i="9" a="1"/>
  <c r="E337" i="9" s="1"/>
  <c r="F466" i="9" a="1"/>
  <c r="F466" i="9" s="1"/>
  <c r="V570" i="9" a="1"/>
  <c r="V570" i="9" s="1"/>
  <c r="H607" i="9" a="1"/>
  <c r="H607" i="9" s="1"/>
  <c r="E607" i="9" a="1"/>
  <c r="E607" i="9" s="1"/>
  <c r="H379" i="9" a="1"/>
  <c r="H379" i="9" s="1"/>
  <c r="F377" i="9" a="1"/>
  <c r="F377" i="9" s="1"/>
  <c r="H377" i="9" a="1"/>
  <c r="H377" i="9" s="1"/>
  <c r="U580" i="9" a="1"/>
  <c r="U580" i="9" s="1"/>
  <c r="H424" i="9" a="1"/>
  <c r="H424" i="9" s="1"/>
  <c r="E424" i="9" a="1"/>
  <c r="E424" i="9" s="1"/>
  <c r="E571" i="9" a="1"/>
  <c r="E571" i="9" s="1"/>
  <c r="H411" i="9" a="1"/>
  <c r="H411" i="9" s="1"/>
  <c r="E411" i="9" a="1"/>
  <c r="E411" i="9" s="1"/>
  <c r="E409" i="9" a="1"/>
  <c r="E409" i="9" s="1"/>
  <c r="E613" i="9" a="1"/>
  <c r="E613" i="9" s="1"/>
  <c r="E614" i="9" a="1"/>
  <c r="E614" i="9" s="1"/>
  <c r="E451" i="9" a="1"/>
  <c r="E451" i="9" s="1"/>
  <c r="E386" i="9" a="1"/>
  <c r="E386" i="9" s="1"/>
  <c r="V331" i="9" a="1"/>
  <c r="V331" i="9" s="1"/>
  <c r="F345" i="9" a="1"/>
  <c r="F345" i="9" s="1"/>
  <c r="E609" i="9" a="1"/>
  <c r="E609" i="9" s="1"/>
  <c r="E488" i="9" a="1"/>
  <c r="E488" i="9" s="1"/>
  <c r="V494" i="9" a="1"/>
  <c r="V494" i="9" s="1"/>
  <c r="V543" i="9" a="1"/>
  <c r="V543" i="9" s="1"/>
  <c r="F415" i="9" a="1"/>
  <c r="F415" i="9" s="1"/>
  <c r="E612" i="9" a="1"/>
  <c r="E612" i="9" s="1"/>
  <c r="H449" i="9" a="1"/>
  <c r="H449" i="9" s="1"/>
  <c r="F455" i="9" a="1"/>
  <c r="F455" i="9" s="1"/>
  <c r="H455" i="9" a="1"/>
  <c r="H455" i="9" s="1"/>
  <c r="H450" i="9" a="1"/>
  <c r="H450" i="9" s="1"/>
  <c r="F582" i="9" a="1"/>
  <c r="F582" i="9" s="1"/>
  <c r="H582" i="9" a="1"/>
  <c r="H582" i="9" s="1"/>
  <c r="H489" i="9" a="1"/>
  <c r="H489" i="9" s="1"/>
  <c r="E426" i="9" a="1"/>
  <c r="E426" i="9" s="1"/>
  <c r="H338" i="9" a="1"/>
  <c r="H338" i="9" s="1"/>
  <c r="H416" i="9" a="1"/>
  <c r="H416" i="9" s="1"/>
  <c r="E504" i="9" a="1"/>
  <c r="E504" i="9" s="1"/>
  <c r="V491" i="9" a="1"/>
  <c r="V491" i="9" s="1"/>
  <c r="E329" i="9" a="1"/>
  <c r="E329" i="9" s="1"/>
  <c r="V533" i="9" a="1"/>
  <c r="V533" i="9" s="1"/>
  <c r="U544" i="9" a="1"/>
  <c r="U544" i="9" s="1"/>
  <c r="V420" i="9" a="1"/>
  <c r="V420" i="9" s="1"/>
  <c r="F572" i="9" a="1"/>
  <c r="F572" i="9" s="1"/>
  <c r="E412" i="9" a="1"/>
  <c r="E412" i="9" s="1"/>
  <c r="U412" i="9" a="1"/>
  <c r="U412" i="9" s="1"/>
  <c r="H615" i="9" a="1"/>
  <c r="H615" i="9" s="1"/>
  <c r="E615" i="9" a="1"/>
  <c r="E615" i="9" s="1"/>
  <c r="V610" i="9" a="1"/>
  <c r="V610" i="9" s="1"/>
  <c r="U382" i="9" a="1"/>
  <c r="U382" i="9" s="1"/>
  <c r="F381" i="9" a="1"/>
  <c r="F381" i="9" s="1"/>
  <c r="H579" i="9" a="1"/>
  <c r="H579" i="9" s="1"/>
  <c r="F505" i="9" a="1"/>
  <c r="F505" i="9" s="1"/>
  <c r="H505" i="9" a="1"/>
  <c r="H505" i="9" s="1"/>
  <c r="F487" i="9" a="1"/>
  <c r="F487" i="9" s="1"/>
  <c r="F332" i="9" a="1"/>
  <c r="F332" i="9" s="1"/>
  <c r="V530" i="9" a="1"/>
  <c r="V530" i="9" s="1"/>
  <c r="F542" i="9" a="1"/>
  <c r="F542" i="9" s="1"/>
  <c r="E344" i="9" a="1"/>
  <c r="E344" i="9" s="1"/>
  <c r="U346" i="9" a="1"/>
  <c r="U346" i="9" s="1"/>
  <c r="F408" i="9" a="1"/>
  <c r="F408" i="9" s="1"/>
  <c r="E414" i="9" a="1"/>
  <c r="E414" i="9" s="1"/>
  <c r="U414" i="9" a="1"/>
  <c r="U414" i="9" s="1"/>
  <c r="F383" i="9" a="1"/>
  <c r="F383" i="9" s="1"/>
  <c r="E624" i="9" a="1"/>
  <c r="E624" i="9" s="1"/>
  <c r="F626" i="9" a="1"/>
  <c r="F626" i="9" s="1"/>
  <c r="H626" i="9" a="1"/>
  <c r="H626" i="9" s="1"/>
  <c r="F501" i="9" a="1"/>
  <c r="F501" i="9" s="1"/>
  <c r="V501" i="9" a="1"/>
  <c r="V501" i="9" s="1"/>
  <c r="V503" i="9" a="1"/>
  <c r="V503" i="9" s="1"/>
  <c r="U328" i="9" a="1"/>
  <c r="U328" i="9" s="1"/>
  <c r="F328" i="9" a="1"/>
  <c r="F328" i="9" s="1"/>
  <c r="F536" i="9" a="1"/>
  <c r="F536" i="9" s="1"/>
  <c r="H536" i="9" a="1"/>
  <c r="H536" i="9" s="1"/>
  <c r="H419" i="9" a="1"/>
  <c r="H419" i="9" s="1"/>
  <c r="U425" i="9" a="1"/>
  <c r="U425" i="9" s="1"/>
  <c r="V425" i="9" a="1"/>
  <c r="V425" i="9" s="1"/>
  <c r="F337" i="9" a="1"/>
  <c r="F337" i="9" s="1"/>
  <c r="U466" i="9" a="1"/>
  <c r="U466" i="9" s="1"/>
  <c r="H570" i="9" a="1"/>
  <c r="H570" i="9" s="1"/>
  <c r="V607" i="9" a="1"/>
  <c r="V607" i="9" s="1"/>
  <c r="F379" i="9" a="1"/>
  <c r="F379" i="9" s="1"/>
  <c r="U377" i="9" a="1"/>
  <c r="U377" i="9" s="1"/>
  <c r="E580" i="9" a="1"/>
  <c r="E580" i="9" s="1"/>
  <c r="H580" i="9" a="1"/>
  <c r="H580" i="9" s="1"/>
  <c r="V424" i="9" a="1"/>
  <c r="V424" i="9" s="1"/>
  <c r="H571" i="9" a="1"/>
  <c r="H571" i="9" s="1"/>
  <c r="F411" i="9" a="1"/>
  <c r="F411" i="9" s="1"/>
  <c r="F409" i="9" a="1"/>
  <c r="F409" i="9" s="1"/>
  <c r="U409" i="9" a="1"/>
  <c r="U409" i="9" s="1"/>
  <c r="U613" i="9" a="1"/>
  <c r="U613" i="9" s="1"/>
  <c r="U614" i="9" a="1"/>
  <c r="U614" i="9" s="1"/>
  <c r="V451" i="9" a="1"/>
  <c r="V451" i="9" s="1"/>
  <c r="V386" i="9" a="1"/>
  <c r="V386" i="9" s="1"/>
  <c r="F496" i="9" a="1"/>
  <c r="F496" i="9" s="1"/>
  <c r="F331" i="9" a="1"/>
  <c r="F331" i="9" s="1"/>
  <c r="V528" i="9" a="1"/>
  <c r="V528" i="9" s="1"/>
  <c r="F422" i="9" a="1"/>
  <c r="F422" i="9" s="1"/>
  <c r="H345" i="9" a="1"/>
  <c r="H345" i="9" s="1"/>
  <c r="E461" i="9" a="1"/>
  <c r="E461" i="9" s="1"/>
  <c r="E407" i="9" a="1"/>
  <c r="E407" i="9" s="1"/>
  <c r="U609" i="9" a="1"/>
  <c r="U609" i="9" s="1"/>
  <c r="V407" i="9" a="1"/>
  <c r="V407" i="9" s="1"/>
  <c r="E611" i="9" a="1"/>
  <c r="E611" i="9" s="1"/>
  <c r="G611" i="9" s="1" a="1"/>
  <c r="G611" i="9" s="1"/>
  <c r="U488" i="9" a="1"/>
  <c r="U488" i="9" s="1"/>
  <c r="F494" i="9" a="1"/>
  <c r="F494" i="9" s="1"/>
  <c r="U415" i="9" a="1"/>
  <c r="U415" i="9" s="1"/>
  <c r="E415" i="9" a="1"/>
  <c r="E415" i="9" s="1"/>
  <c r="F612" i="9" a="1"/>
  <c r="F612" i="9" s="1"/>
  <c r="F449" i="9" a="1"/>
  <c r="F449" i="9" s="1"/>
  <c r="U455" i="9" a="1"/>
  <c r="U455" i="9" s="1"/>
  <c r="E450" i="9" a="1"/>
  <c r="E450" i="9" s="1"/>
  <c r="F450" i="9" a="1"/>
  <c r="F450" i="9" s="1"/>
  <c r="E582" i="9" a="1"/>
  <c r="E582" i="9" s="1"/>
  <c r="U489" i="9" a="1"/>
  <c r="U489" i="9" s="1"/>
  <c r="H426" i="9" a="1"/>
  <c r="H426" i="9" s="1"/>
  <c r="E338" i="9" a="1"/>
  <c r="E338" i="9" s="1"/>
  <c r="E416" i="9" a="1"/>
  <c r="E416" i="9" s="1"/>
  <c r="U416" i="9" a="1"/>
  <c r="U416" i="9" s="1"/>
  <c r="H504" i="9" a="1"/>
  <c r="H504" i="9" s="1"/>
  <c r="F504" i="9" a="1"/>
  <c r="F504" i="9" s="1"/>
  <c r="H491" i="9" a="1"/>
  <c r="H491" i="9" s="1"/>
  <c r="U491" i="9" a="1"/>
  <c r="U491" i="9" s="1"/>
  <c r="V329" i="9" a="1"/>
  <c r="V329" i="9" s="1"/>
  <c r="F329" i="9" a="1"/>
  <c r="F329" i="9" s="1"/>
  <c r="F533" i="9" a="1"/>
  <c r="F533" i="9" s="1"/>
  <c r="V544" i="9" a="1"/>
  <c r="V544" i="9" s="1"/>
  <c r="E420" i="9" a="1"/>
  <c r="E420" i="9" s="1"/>
  <c r="U572" i="9" a="1"/>
  <c r="U572" i="9" s="1"/>
  <c r="H412" i="9" a="1"/>
  <c r="H412" i="9" s="1"/>
  <c r="U615" i="9" a="1"/>
  <c r="U615" i="9" s="1"/>
  <c r="F610" i="9" a="1"/>
  <c r="F610" i="9" s="1"/>
  <c r="E610" i="9" a="1"/>
  <c r="E610" i="9" s="1"/>
  <c r="H382" i="9" a="1"/>
  <c r="H382" i="9" s="1"/>
  <c r="E382" i="9" a="1"/>
  <c r="E382" i="9" s="1"/>
  <c r="E381" i="9" a="1"/>
  <c r="E381" i="9" s="1"/>
  <c r="U579" i="9" a="1"/>
  <c r="U579" i="9" s="1"/>
  <c r="E505" i="9" a="1"/>
  <c r="E505" i="9" s="1"/>
  <c r="H487" i="9" a="1"/>
  <c r="H487" i="9" s="1"/>
  <c r="V332" i="9" a="1"/>
  <c r="V332" i="9" s="1"/>
  <c r="H530" i="9" a="1"/>
  <c r="H530" i="9" s="1"/>
  <c r="H542" i="9" a="1"/>
  <c r="H542" i="9" s="1"/>
  <c r="U344" i="9" a="1"/>
  <c r="U344" i="9" s="1"/>
  <c r="F346" i="9" a="1"/>
  <c r="F346" i="9" s="1"/>
  <c r="V408" i="9" a="1"/>
  <c r="V408" i="9" s="1"/>
  <c r="F414" i="9" a="1"/>
  <c r="F414" i="9" s="1"/>
  <c r="U383" i="9" a="1"/>
  <c r="U383" i="9" s="1"/>
  <c r="F624" i="9" a="1"/>
  <c r="F624" i="9" s="1"/>
  <c r="V626" i="9" a="1"/>
  <c r="V626" i="9" s="1"/>
  <c r="H501" i="9" a="1"/>
  <c r="H501" i="9" s="1"/>
  <c r="U503" i="9" a="1"/>
  <c r="U503" i="9" s="1"/>
  <c r="H503" i="9" a="1"/>
  <c r="H503" i="9" s="1"/>
  <c r="V328" i="9" a="1"/>
  <c r="V328" i="9" s="1"/>
  <c r="V536" i="9" a="1"/>
  <c r="V536" i="9" s="1"/>
  <c r="F419" i="9" a="1"/>
  <c r="F419" i="9" s="1"/>
  <c r="E425" i="9" a="1"/>
  <c r="E425" i="9" s="1"/>
  <c r="H337" i="9" a="1"/>
  <c r="H337" i="9" s="1"/>
  <c r="U337" i="9" a="1"/>
  <c r="U337" i="9" s="1"/>
  <c r="V466" i="9" a="1"/>
  <c r="V466" i="9" s="1"/>
  <c r="H466" i="9" a="1"/>
  <c r="H466" i="9" s="1"/>
  <c r="F570" i="9" a="1"/>
  <c r="F570" i="9" s="1"/>
  <c r="U607" i="9" a="1"/>
  <c r="U607" i="9" s="1"/>
  <c r="V379" i="9" a="1"/>
  <c r="V379" i="9" s="1"/>
  <c r="V377" i="9" a="1"/>
  <c r="V377" i="9" s="1"/>
  <c r="V580" i="9" a="1"/>
  <c r="V580" i="9" s="1"/>
  <c r="U424" i="9" a="1"/>
  <c r="U424" i="9" s="1"/>
  <c r="F571" i="9" a="1"/>
  <c r="F571" i="9" s="1"/>
  <c r="U411" i="9" a="1"/>
  <c r="U411" i="9" s="1"/>
  <c r="H409" i="9" a="1"/>
  <c r="H409" i="9" s="1"/>
  <c r="V613" i="9" a="1"/>
  <c r="V613" i="9" s="1"/>
  <c r="F613" i="9" a="1"/>
  <c r="F613" i="9" s="1"/>
  <c r="V614" i="9" a="1"/>
  <c r="V614" i="9" s="1"/>
  <c r="H614" i="9" a="1"/>
  <c r="H614" i="9" s="1"/>
  <c r="F451" i="9" a="1"/>
  <c r="F451" i="9" s="1"/>
  <c r="U386" i="9" a="1"/>
  <c r="U386" i="9" s="1"/>
  <c r="V496" i="9" a="1"/>
  <c r="V496" i="9" s="1"/>
  <c r="E331" i="9" a="1"/>
  <c r="E331" i="9" s="1"/>
  <c r="H528" i="9" a="1"/>
  <c r="H528" i="9" s="1"/>
  <c r="V422" i="9" a="1"/>
  <c r="V422" i="9" s="1"/>
  <c r="H422" i="9" a="1"/>
  <c r="H422" i="9" s="1"/>
  <c r="E345" i="9" a="1"/>
  <c r="E345" i="9" s="1"/>
  <c r="U461" i="9" a="1"/>
  <c r="U461" i="9" s="1"/>
  <c r="U407" i="9" a="1"/>
  <c r="U407" i="9" s="1"/>
  <c r="H407" i="9" a="1"/>
  <c r="H407" i="9" s="1"/>
  <c r="F609" i="9" a="1"/>
  <c r="F609" i="9" s="1"/>
  <c r="H609" i="9" a="1"/>
  <c r="H609" i="9" s="1"/>
  <c r="U331" i="9" a="1"/>
  <c r="U331" i="9" s="1"/>
  <c r="E528" i="9" a="1"/>
  <c r="E528" i="9" s="1"/>
  <c r="H461" i="9" a="1"/>
  <c r="H461" i="9" s="1"/>
  <c r="C354" i="6"/>
  <c r="D108" i="5"/>
  <c r="I108" i="5" s="1"/>
  <c r="C198" i="6"/>
  <c r="D102" i="5"/>
  <c r="I102" i="5" s="1"/>
  <c r="D210" i="5"/>
  <c r="I210" i="5" s="1"/>
  <c r="C252" i="6"/>
  <c r="C456" i="6"/>
  <c r="D198" i="5"/>
  <c r="I198" i="5" s="1"/>
  <c r="C156" i="6"/>
  <c r="C540" i="6"/>
  <c r="C258" i="6"/>
  <c r="D114" i="5"/>
  <c r="I114" i="5" s="1"/>
  <c r="C360" i="6"/>
  <c r="C102" i="6"/>
  <c r="C486" i="6"/>
  <c r="C348" i="6"/>
  <c r="D204" i="5"/>
  <c r="I204" i="5" s="1"/>
  <c r="C450" i="6"/>
  <c r="C168" i="6"/>
  <c r="C552" i="6"/>
  <c r="C294" i="6"/>
  <c r="C444" i="6"/>
  <c r="C162" i="6"/>
  <c r="C546" i="6"/>
  <c r="C264" i="6"/>
  <c r="D144" i="5"/>
  <c r="I144" i="5" s="1"/>
  <c r="C390" i="6"/>
  <c r="D126" i="5"/>
  <c r="I126" i="5" s="1"/>
  <c r="D48" i="5"/>
  <c r="I48" i="5" s="1"/>
  <c r="C108" i="6"/>
  <c r="C300" i="6"/>
  <c r="D78" i="5"/>
  <c r="I78" i="5" s="1"/>
  <c r="D174" i="5"/>
  <c r="I174" i="5" s="1"/>
  <c r="C132" i="6"/>
  <c r="C228" i="6"/>
  <c r="C324" i="6"/>
  <c r="C420" i="6"/>
  <c r="C516" i="6"/>
  <c r="D84" i="5"/>
  <c r="I84" i="5" s="1"/>
  <c r="D180" i="5"/>
  <c r="I180" i="5" s="1"/>
  <c r="C138" i="6"/>
  <c r="C234" i="6"/>
  <c r="C330" i="6"/>
  <c r="C426" i="6"/>
  <c r="C522" i="6"/>
  <c r="D90" i="5"/>
  <c r="I90" i="5" s="1"/>
  <c r="D186" i="5"/>
  <c r="I186" i="5" s="1"/>
  <c r="C144" i="6"/>
  <c r="C240" i="6"/>
  <c r="C336" i="6"/>
  <c r="C432" i="6"/>
  <c r="C528" i="6"/>
  <c r="D120" i="5"/>
  <c r="I120" i="5" s="1"/>
  <c r="D54" i="5"/>
  <c r="I54" i="5" s="1"/>
  <c r="C174" i="6"/>
  <c r="C270" i="6"/>
  <c r="C366" i="6"/>
  <c r="C462" i="6"/>
  <c r="C558" i="6"/>
  <c r="D216" i="5"/>
  <c r="I216" i="5" s="1"/>
  <c r="C180" i="6"/>
  <c r="C276" i="6"/>
  <c r="C372" i="6"/>
  <c r="C468" i="6"/>
  <c r="C564" i="6"/>
  <c r="D132" i="5"/>
  <c r="I132" i="5" s="1"/>
  <c r="D222" i="5"/>
  <c r="I222" i="5" s="1"/>
  <c r="C186" i="6"/>
  <c r="C282" i="6"/>
  <c r="C378" i="6"/>
  <c r="C474" i="6"/>
  <c r="C570" i="6"/>
  <c r="D138" i="5"/>
  <c r="I138" i="5" s="1"/>
  <c r="C96" i="6"/>
  <c r="C192" i="6"/>
  <c r="C288" i="6"/>
  <c r="C384" i="6"/>
  <c r="C480" i="6"/>
  <c r="D72" i="5"/>
  <c r="I72" i="5" s="1"/>
  <c r="D168" i="5"/>
  <c r="I168" i="5" s="1"/>
  <c r="C126" i="6"/>
  <c r="C222" i="6"/>
  <c r="C318" i="6"/>
  <c r="C414" i="6"/>
  <c r="C510" i="6"/>
  <c r="D150" i="5"/>
  <c r="I150" i="5" s="1"/>
  <c r="C204" i="6"/>
  <c r="C396" i="6"/>
  <c r="C492" i="6"/>
  <c r="D60" i="5"/>
  <c r="I60" i="5" s="1"/>
  <c r="D156" i="5"/>
  <c r="I156" i="5" s="1"/>
  <c r="C114" i="6"/>
  <c r="C210" i="6"/>
  <c r="C306" i="6"/>
  <c r="C402" i="6"/>
  <c r="C498" i="6"/>
  <c r="D66" i="5"/>
  <c r="I66" i="5" s="1"/>
  <c r="D162" i="5"/>
  <c r="I162" i="5" s="1"/>
  <c r="C120" i="6"/>
  <c r="C216" i="6"/>
  <c r="C312" i="6"/>
  <c r="C408" i="6"/>
  <c r="C504" i="6"/>
  <c r="D96" i="5"/>
  <c r="I96" i="5" s="1"/>
  <c r="D192" i="5"/>
  <c r="I192" i="5" s="1"/>
  <c r="C150" i="6"/>
  <c r="C246" i="6"/>
  <c r="C342" i="6"/>
  <c r="C438" i="6"/>
  <c r="C534" i="6"/>
  <c r="A41" i="1"/>
  <c r="O183" i="24"/>
  <c r="AN185" i="24" s="1"/>
  <c r="D18" i="24"/>
  <c r="T117" i="24"/>
  <c r="M189" i="24"/>
  <c r="K189" i="24"/>
  <c r="AM191" i="24" s="1"/>
  <c r="G191" i="24"/>
  <c r="AL193" i="24" s="1"/>
  <c r="I191" i="24"/>
  <c r="AC195" i="24"/>
  <c r="AA195" i="24"/>
  <c r="AQ197" i="24" s="1"/>
  <c r="AA232" i="24"/>
  <c r="AQ234" i="24" s="1"/>
  <c r="AC232" i="24"/>
  <c r="S232" i="24"/>
  <c r="AO234" i="24" s="1"/>
  <c r="U232" i="24"/>
  <c r="I232" i="24"/>
  <c r="G232" i="24"/>
  <c r="AL234" i="24" s="1"/>
  <c r="Y232" i="24"/>
  <c r="W232" i="24"/>
  <c r="AP234" i="24" s="1"/>
  <c r="Q234" i="24"/>
  <c r="O234" i="24"/>
  <c r="AN236" i="24" s="1"/>
  <c r="M232" i="24"/>
  <c r="K232" i="24"/>
  <c r="AM234" i="24" s="1"/>
  <c r="J3" i="22"/>
  <c r="G508" i="9" l="1" a="1"/>
  <c r="G508" i="9" s="1"/>
  <c r="G480" i="9" a="1"/>
  <c r="G480" i="9" s="1"/>
  <c r="G475" i="9" a="1"/>
  <c r="G475" i="9" s="1"/>
  <c r="G547" i="9" a="1"/>
  <c r="G547" i="9" s="1"/>
  <c r="G457" i="9" a="1"/>
  <c r="G457" i="9" s="1"/>
  <c r="G458" i="9" a="1"/>
  <c r="G458" i="9" s="1"/>
  <c r="G385" i="9" a="1"/>
  <c r="G385" i="9" s="1"/>
  <c r="G454" i="9" a="1"/>
  <c r="G454" i="9" s="1"/>
  <c r="G532" i="9" a="1"/>
  <c r="G532" i="9" s="1"/>
  <c r="G413" i="9" a="1"/>
  <c r="G413" i="9" s="1"/>
  <c r="G541" i="9" a="1"/>
  <c r="G541" i="9" s="1"/>
  <c r="G535" i="9" a="1"/>
  <c r="G535" i="9" s="1"/>
  <c r="G620" i="9" a="1"/>
  <c r="G620" i="9" s="1"/>
  <c r="G538" i="9" a="1"/>
  <c r="G538" i="9" s="1"/>
  <c r="G554" i="9" a="1"/>
  <c r="G554" i="9" s="1"/>
  <c r="G390" i="9" a="1"/>
  <c r="G390" i="9" s="1"/>
  <c r="G434" i="9" a="1"/>
  <c r="G434" i="9" s="1"/>
  <c r="G531" i="9" a="1"/>
  <c r="G531" i="9" s="1"/>
  <c r="G335" i="9" a="1"/>
  <c r="G335" i="9" s="1"/>
  <c r="G608" i="9" a="1"/>
  <c r="G608" i="9" s="1"/>
  <c r="G343" i="9" a="1"/>
  <c r="G343" i="9" s="1"/>
  <c r="G601" i="9" a="1"/>
  <c r="G601" i="9" s="1"/>
  <c r="G443" i="9" a="1"/>
  <c r="G443" i="9" s="1"/>
  <c r="G607" i="9" a="1"/>
  <c r="G607" i="9" s="1"/>
  <c r="G417" i="9" a="1"/>
  <c r="G417" i="9" s="1"/>
  <c r="G341" i="9" a="1"/>
  <c r="G341" i="9" s="1"/>
  <c r="G378" i="9" a="1"/>
  <c r="G378" i="9" s="1"/>
  <c r="G596" i="9" a="1"/>
  <c r="G596" i="9" s="1"/>
  <c r="G520" i="9" a="1"/>
  <c r="G520" i="9" s="1"/>
  <c r="G456" i="9" a="1"/>
  <c r="G456" i="9" s="1"/>
  <c r="G526" i="9" a="1"/>
  <c r="G526" i="9" s="1"/>
  <c r="G517" i="9" a="1"/>
  <c r="G517" i="9" s="1"/>
  <c r="G442" i="9" a="1"/>
  <c r="G442" i="9" s="1"/>
  <c r="G492" i="9" a="1"/>
  <c r="G492" i="9" s="1"/>
  <c r="G410" i="9" a="1"/>
  <c r="G410" i="9" s="1"/>
  <c r="G577" i="9" a="1"/>
  <c r="G577" i="9" s="1"/>
  <c r="G362" i="9" a="1"/>
  <c r="G362" i="9" s="1"/>
  <c r="G402" i="9" a="1"/>
  <c r="G402" i="9" s="1"/>
  <c r="G382" i="9" a="1"/>
  <c r="G382" i="9" s="1"/>
  <c r="G426" i="9" a="1"/>
  <c r="G426" i="9" s="1"/>
  <c r="G386" i="9" a="1"/>
  <c r="G386" i="9" s="1"/>
  <c r="G397" i="9" a="1"/>
  <c r="G397" i="9" s="1"/>
  <c r="G578" i="9" a="1"/>
  <c r="G578" i="9" s="1"/>
  <c r="G525" i="9" a="1"/>
  <c r="G525" i="9" s="1"/>
  <c r="G391" i="9" a="1"/>
  <c r="G391" i="9" s="1"/>
  <c r="G405" i="9" a="1"/>
  <c r="G405" i="9" s="1"/>
  <c r="G363" i="9" a="1"/>
  <c r="G363" i="9" s="1"/>
  <c r="G477" i="9" a="1"/>
  <c r="G477" i="9" s="1"/>
  <c r="G387" i="9" a="1"/>
  <c r="G387" i="9" s="1"/>
  <c r="G336" i="9" a="1"/>
  <c r="G336" i="9" s="1"/>
  <c r="G384" i="9" a="1"/>
  <c r="G384" i="9" s="1"/>
  <c r="G618" i="9" a="1"/>
  <c r="G618" i="9" s="1"/>
  <c r="G448" i="9" a="1"/>
  <c r="G448" i="9" s="1"/>
  <c r="G500" i="9" a="1"/>
  <c r="G500" i="9" s="1"/>
  <c r="G421" i="9" a="1"/>
  <c r="G421" i="9" s="1"/>
  <c r="G573" i="9" a="1"/>
  <c r="G573" i="9" s="1"/>
  <c r="G616" i="9" a="1"/>
  <c r="G616" i="9" s="1"/>
  <c r="G545" i="9" a="1"/>
  <c r="G545" i="9" s="1"/>
  <c r="G588" i="9" a="1"/>
  <c r="G588" i="9" s="1"/>
  <c r="G334" i="9" a="1"/>
  <c r="G334" i="9" s="1"/>
  <c r="G540" i="9" a="1"/>
  <c r="G540" i="9" s="1"/>
  <c r="G598" i="9" a="1"/>
  <c r="G598" i="9" s="1"/>
  <c r="G356" i="9" a="1"/>
  <c r="G356" i="9" s="1"/>
  <c r="G551" i="9" a="1"/>
  <c r="G551" i="9" s="1"/>
  <c r="G394" i="9" a="1"/>
  <c r="G394" i="9" s="1"/>
  <c r="G555" i="9" a="1"/>
  <c r="G555" i="9" s="1"/>
  <c r="G472" i="9" a="1"/>
  <c r="G472" i="9" s="1"/>
  <c r="G565" i="9" a="1"/>
  <c r="G565" i="9" s="1"/>
  <c r="G400" i="9" a="1"/>
  <c r="G400" i="9" s="1"/>
  <c r="G462" i="9" a="1"/>
  <c r="G462" i="9" s="1"/>
  <c r="G617" i="9" a="1"/>
  <c r="G617" i="9" s="1"/>
  <c r="G569" i="9" a="1"/>
  <c r="G569" i="9" s="1"/>
  <c r="G380" i="9" a="1"/>
  <c r="G380" i="9" s="1"/>
  <c r="G350" i="9" a="1"/>
  <c r="G350" i="9" s="1"/>
  <c r="G613" i="9" a="1"/>
  <c r="G613" i="9" s="1"/>
  <c r="G571" i="9" a="1"/>
  <c r="G571" i="9" s="1"/>
  <c r="G499" i="9" a="1"/>
  <c r="G499" i="9" s="1"/>
  <c r="G476" i="9" a="1"/>
  <c r="G476" i="9" s="1"/>
  <c r="G337" i="9" a="1"/>
  <c r="G337" i="9" s="1"/>
  <c r="G583" i="9" a="1"/>
  <c r="G583" i="9" s="1"/>
  <c r="G527" i="9" a="1"/>
  <c r="G527" i="9" s="1"/>
  <c r="G463" i="9" a="1"/>
  <c r="G463" i="9" s="1"/>
  <c r="G331" i="9" a="1"/>
  <c r="G331" i="9" s="1"/>
  <c r="G461" i="9" a="1"/>
  <c r="G461" i="9" s="1"/>
  <c r="G344" i="9" a="1"/>
  <c r="G344" i="9" s="1"/>
  <c r="G488" i="9" a="1"/>
  <c r="G488" i="9" s="1"/>
  <c r="G534" i="9" a="1"/>
  <c r="G534" i="9" s="1"/>
  <c r="G605" i="9" a="1"/>
  <c r="G605" i="9" s="1"/>
  <c r="G327" i="9" a="1"/>
  <c r="G327" i="9" s="1"/>
  <c r="G483" i="9" a="1"/>
  <c r="G483" i="9" s="1"/>
  <c r="G423" i="9" a="1"/>
  <c r="G423" i="9" s="1"/>
  <c r="G447" i="9" a="1"/>
  <c r="G447" i="9" s="1"/>
  <c r="G529" i="9" a="1"/>
  <c r="G529" i="9" s="1"/>
  <c r="G621" i="9" a="1"/>
  <c r="G621" i="9" s="1"/>
  <c r="G333" i="9" a="1"/>
  <c r="G333" i="9" s="1"/>
  <c r="G568" i="9" a="1"/>
  <c r="G568" i="9" s="1"/>
  <c r="G491" i="9" a="1"/>
  <c r="G491" i="9" s="1"/>
  <c r="G340" i="9" a="1"/>
  <c r="G340" i="9" s="1"/>
  <c r="G349" i="9" a="1"/>
  <c r="G349" i="9" s="1"/>
  <c r="G348" i="9" a="1"/>
  <c r="G348" i="9" s="1"/>
  <c r="G594" i="9" a="1"/>
  <c r="G594" i="9" s="1"/>
  <c r="G357" i="9" a="1"/>
  <c r="G357" i="9" s="1"/>
  <c r="G586" i="9" a="1"/>
  <c r="G586" i="9" s="1"/>
  <c r="G623" i="9" a="1"/>
  <c r="G623" i="9" s="1"/>
  <c r="G625" i="9" a="1"/>
  <c r="G625" i="9" s="1"/>
  <c r="G561" i="9" a="1"/>
  <c r="G561" i="9" s="1"/>
  <c r="G584" i="9" a="1"/>
  <c r="G584" i="9" s="1"/>
  <c r="G503" i="9" a="1"/>
  <c r="G503" i="9" s="1"/>
  <c r="G539" i="9" a="1"/>
  <c r="G539" i="9" s="1"/>
  <c r="G459" i="9" a="1"/>
  <c r="G459" i="9" s="1"/>
  <c r="G495" i="9" a="1"/>
  <c r="G495" i="9" s="1"/>
  <c r="G567" i="9" a="1"/>
  <c r="G567" i="9" s="1"/>
  <c r="G606" i="9" a="1"/>
  <c r="G606" i="9" s="1"/>
  <c r="G473" i="9" a="1"/>
  <c r="G473" i="9" s="1"/>
  <c r="G347" i="9" a="1"/>
  <c r="G347" i="9" s="1"/>
  <c r="G510" i="9" a="1"/>
  <c r="G510" i="9" s="1"/>
  <c r="G479" i="9" a="1"/>
  <c r="G479" i="9" s="1"/>
  <c r="G498" i="9" a="1"/>
  <c r="G498" i="9" s="1"/>
  <c r="G388" i="9" a="1"/>
  <c r="G388" i="9" s="1"/>
  <c r="G427" i="9" a="1"/>
  <c r="G427" i="9" s="1"/>
  <c r="G396" i="9" a="1"/>
  <c r="G396" i="9" s="1"/>
  <c r="G518" i="9" a="1"/>
  <c r="G518" i="9" s="1"/>
  <c r="G466" i="9" a="1"/>
  <c r="G466" i="9" s="1"/>
  <c r="G481" i="9" a="1"/>
  <c r="G481" i="9" s="1"/>
  <c r="G563" i="9" a="1"/>
  <c r="G563" i="9" s="1"/>
  <c r="G587" i="9" a="1"/>
  <c r="G587" i="9" s="1"/>
  <c r="G626" i="9" a="1"/>
  <c r="G626" i="9" s="1"/>
  <c r="G570" i="9" a="1"/>
  <c r="G570" i="9" s="1"/>
  <c r="G593" i="9" a="1"/>
  <c r="G593" i="9" s="1"/>
  <c r="G622" i="9" a="1"/>
  <c r="G622" i="9" s="1"/>
  <c r="G352" i="9" a="1"/>
  <c r="G352" i="9" s="1"/>
  <c r="G519" i="9" a="1"/>
  <c r="G519" i="9" s="1"/>
  <c r="G552" i="9" a="1"/>
  <c r="G552" i="9" s="1"/>
  <c r="G562" i="9" a="1"/>
  <c r="G562" i="9" s="1"/>
  <c r="G437" i="9" a="1"/>
  <c r="G437" i="9" s="1"/>
  <c r="G504" i="9" a="1"/>
  <c r="G504" i="9" s="1"/>
  <c r="G407" i="9" a="1"/>
  <c r="G407" i="9" s="1"/>
  <c r="G546" i="9" a="1"/>
  <c r="G546" i="9" s="1"/>
  <c r="G609" i="9" a="1"/>
  <c r="G609" i="9" s="1"/>
  <c r="G419" i="9" a="1"/>
  <c r="G419" i="9" s="1"/>
  <c r="G381" i="9" a="1"/>
  <c r="G381" i="9" s="1"/>
  <c r="G420" i="9" a="1"/>
  <c r="G420" i="9" s="1"/>
  <c r="G536" i="9" a="1"/>
  <c r="G536" i="9" s="1"/>
  <c r="G542" i="9" a="1"/>
  <c r="G542" i="9" s="1"/>
  <c r="G530" i="9" a="1"/>
  <c r="G530" i="9" s="1"/>
  <c r="G445" i="9" a="1"/>
  <c r="G445" i="9" s="1"/>
  <c r="G474" i="9" a="1"/>
  <c r="G474" i="9" s="1"/>
  <c r="G403" i="9" a="1"/>
  <c r="G403" i="9" s="1"/>
  <c r="G416" i="9" a="1"/>
  <c r="G416" i="9" s="1"/>
  <c r="G533" i="9" a="1"/>
  <c r="G533" i="9" s="1"/>
  <c r="G537" i="9" a="1"/>
  <c r="G537" i="9" s="1"/>
  <c r="G467" i="9" a="1"/>
  <c r="G467" i="9" s="1"/>
  <c r="G486" i="9" a="1"/>
  <c r="G486" i="9" s="1"/>
  <c r="G359" i="9" a="1"/>
  <c r="G359" i="9" s="1"/>
  <c r="G393" i="9" a="1"/>
  <c r="G393" i="9" s="1"/>
  <c r="G522" i="9" a="1"/>
  <c r="G522" i="9" s="1"/>
  <c r="G471" i="9" a="1"/>
  <c r="G471" i="9" s="1"/>
  <c r="G599" i="9" a="1"/>
  <c r="G599" i="9" s="1"/>
  <c r="G550" i="9" a="1"/>
  <c r="G550" i="9" s="1"/>
  <c r="G560" i="9" a="1"/>
  <c r="G560" i="9" s="1"/>
  <c r="G411" i="9" a="1"/>
  <c r="G411" i="9" s="1"/>
  <c r="G602" i="9" a="1"/>
  <c r="G602" i="9" s="1"/>
  <c r="G478" i="9" a="1"/>
  <c r="G478" i="9" s="1"/>
  <c r="G425" i="9" a="1"/>
  <c r="G425" i="9" s="1"/>
  <c r="G329" i="9" a="1"/>
  <c r="G329" i="9" s="1"/>
  <c r="G450" i="9" a="1"/>
  <c r="G450" i="9" s="1"/>
  <c r="G412" i="9" a="1"/>
  <c r="G412" i="9" s="1"/>
  <c r="G614" i="9" a="1"/>
  <c r="G614" i="9" s="1"/>
  <c r="G383" i="9" a="1"/>
  <c r="G383" i="9" s="1"/>
  <c r="G580" i="9" a="1"/>
  <c r="G580" i="9" s="1"/>
  <c r="G332" i="9" a="1"/>
  <c r="G332" i="9" s="1"/>
  <c r="G543" i="9" a="1"/>
  <c r="G543" i="9" s="1"/>
  <c r="G364" i="9" a="1"/>
  <c r="G364" i="9" s="1"/>
  <c r="G566" i="9" a="1"/>
  <c r="G566" i="9" s="1"/>
  <c r="G469" i="9" a="1"/>
  <c r="G469" i="9" s="1"/>
  <c r="G398" i="9" a="1"/>
  <c r="G398" i="9" s="1"/>
  <c r="G438" i="9" a="1"/>
  <c r="G438" i="9" s="1"/>
  <c r="G414" i="9" a="1"/>
  <c r="G414" i="9" s="1"/>
  <c r="G615" i="9" a="1"/>
  <c r="G615" i="9" s="1"/>
  <c r="G612" i="9" a="1"/>
  <c r="G612" i="9" s="1"/>
  <c r="G484" i="9" a="1"/>
  <c r="G484" i="9" s="1"/>
  <c r="G439" i="9" a="1"/>
  <c r="G439" i="9" s="1"/>
  <c r="G597" i="9" a="1"/>
  <c r="G597" i="9" s="1"/>
  <c r="G507" i="9" a="1"/>
  <c r="G507" i="9" s="1"/>
  <c r="G521" i="9" a="1"/>
  <c r="G521" i="9" s="1"/>
  <c r="G494" i="9" a="1"/>
  <c r="G494" i="9" s="1"/>
  <c r="G624" i="9" a="1"/>
  <c r="G624" i="9" s="1"/>
  <c r="G379" i="9" a="1"/>
  <c r="G379" i="9" s="1"/>
  <c r="G449" i="9" a="1"/>
  <c r="G449" i="9" s="1"/>
  <c r="G465" i="9" a="1"/>
  <c r="G465" i="9" s="1"/>
  <c r="G342" i="9" a="1"/>
  <c r="G342" i="9" s="1"/>
  <c r="G548" i="9" a="1"/>
  <c r="G548" i="9" s="1"/>
  <c r="G360" i="9" a="1"/>
  <c r="G360" i="9" s="1"/>
  <c r="G358" i="9" a="1"/>
  <c r="G358" i="9" s="1"/>
  <c r="G430" i="9" a="1"/>
  <c r="G430" i="9" s="1"/>
  <c r="G406" i="9" a="1"/>
  <c r="G406" i="9" s="1"/>
  <c r="G422" i="9" a="1"/>
  <c r="G422" i="9" s="1"/>
  <c r="G455" i="9" a="1"/>
  <c r="G455" i="9" s="1"/>
  <c r="G574" i="9" a="1"/>
  <c r="G574" i="9" s="1"/>
  <c r="G502" i="9" a="1"/>
  <c r="G502" i="9" s="1"/>
  <c r="G431" i="9" a="1"/>
  <c r="G431" i="9" s="1"/>
  <c r="G559" i="9" a="1"/>
  <c r="G559" i="9" s="1"/>
  <c r="G436" i="9" a="1"/>
  <c r="G436" i="9" s="1"/>
  <c r="G345" i="9" a="1"/>
  <c r="G345" i="9" s="1"/>
  <c r="G487" i="9" a="1"/>
  <c r="G487" i="9" s="1"/>
  <c r="G544" i="9" a="1"/>
  <c r="G544" i="9" s="1"/>
  <c r="G353" i="9" a="1"/>
  <c r="G353" i="9" s="1"/>
  <c r="G509" i="9" a="1"/>
  <c r="G509" i="9" s="1"/>
  <c r="G523" i="9" a="1"/>
  <c r="G523" i="9" s="1"/>
  <c r="G365" i="9" a="1"/>
  <c r="G365" i="9" s="1"/>
  <c r="G557" i="9" a="1"/>
  <c r="G557" i="9" s="1"/>
  <c r="G470" i="9" a="1"/>
  <c r="G470" i="9" s="1"/>
  <c r="G404" i="9" a="1"/>
  <c r="G404" i="9" s="1"/>
  <c r="G528" i="9" a="1"/>
  <c r="G528" i="9" s="1"/>
  <c r="G451" i="9" a="1"/>
  <c r="G451" i="9" s="1"/>
  <c r="G346" i="9" a="1"/>
  <c r="G346" i="9" s="1"/>
  <c r="G338" i="9" a="1"/>
  <c r="G338" i="9" s="1"/>
  <c r="G496" i="9" a="1"/>
  <c r="G496" i="9" s="1"/>
  <c r="G328" i="9" a="1"/>
  <c r="G328" i="9" s="1"/>
  <c r="G501" i="9" a="1"/>
  <c r="G501" i="9" s="1"/>
  <c r="G408" i="9" a="1"/>
  <c r="G408" i="9" s="1"/>
  <c r="G505" i="9" a="1"/>
  <c r="G505" i="9" s="1"/>
  <c r="G582" i="9" a="1"/>
  <c r="G582" i="9" s="1"/>
  <c r="G415" i="9" a="1"/>
  <c r="G415" i="9" s="1"/>
  <c r="G409" i="9" a="1"/>
  <c r="G409" i="9" s="1"/>
  <c r="G424" i="9" a="1"/>
  <c r="G424" i="9" s="1"/>
  <c r="G377" i="9" a="1"/>
  <c r="G377" i="9" s="1"/>
  <c r="G579" i="9" a="1"/>
  <c r="G579" i="9" s="1"/>
  <c r="G489" i="9" a="1"/>
  <c r="G489" i="9" s="1"/>
  <c r="G572" i="9" a="1"/>
  <c r="G572" i="9" s="1"/>
  <c r="G418" i="9" a="1"/>
  <c r="G418" i="9" s="1"/>
  <c r="G506" i="9" a="1"/>
  <c r="G506" i="9" s="1"/>
  <c r="G330" i="9" a="1"/>
  <c r="G330" i="9" s="1"/>
  <c r="G339" i="9" a="1"/>
  <c r="G339" i="9" s="1"/>
  <c r="G497" i="9" a="1"/>
  <c r="G497" i="9" s="1"/>
  <c r="G514" i="9" a="1"/>
  <c r="G514" i="9" s="1"/>
  <c r="G444" i="9" a="1"/>
  <c r="G444" i="9" s="1"/>
  <c r="G511" i="9" a="1"/>
  <c r="G511" i="9" s="1"/>
  <c r="G440" i="9" a="1"/>
  <c r="G440" i="9" s="1"/>
  <c r="G592" i="9" a="1"/>
  <c r="G592" i="9" s="1"/>
  <c r="G516" i="9" a="1"/>
  <c r="G516" i="9" s="1"/>
  <c r="G401" i="9" a="1"/>
  <c r="G401" i="9" s="1"/>
  <c r="G392" i="9" a="1"/>
  <c r="G392" i="9" s="1"/>
  <c r="G432" i="9" a="1"/>
  <c r="G432" i="9" s="1"/>
  <c r="G354" i="9" a="1"/>
  <c r="G354" i="9" s="1"/>
  <c r="G446" i="9" a="1"/>
  <c r="G446" i="9" s="1"/>
  <c r="G556" i="9" a="1"/>
  <c r="G556" i="9" s="1"/>
  <c r="G361" i="9" a="1"/>
  <c r="G361" i="9" s="1"/>
  <c r="G595" i="9" a="1"/>
  <c r="G595" i="9" s="1"/>
  <c r="G429" i="9" a="1"/>
  <c r="G429" i="9" s="1"/>
  <c r="H134" i="9" a="1"/>
  <c r="H134" i="9" s="1"/>
  <c r="H141" i="9" a="1"/>
  <c r="H141" i="9" s="1"/>
  <c r="H67" i="9" a="1"/>
  <c r="H67" i="9" s="1"/>
  <c r="F94" i="9" a="1"/>
  <c r="F94" i="9" s="1"/>
  <c r="G57" i="9" a="1"/>
  <c r="G57" i="9" s="1"/>
  <c r="G96" i="9" a="1"/>
  <c r="G96" i="9" s="1"/>
  <c r="F64" i="9" a="1"/>
  <c r="F64" i="9" s="1"/>
  <c r="E131" i="9" a="1"/>
  <c r="E131" i="9" s="1"/>
  <c r="F103" i="9" a="1"/>
  <c r="F103" i="9" s="1"/>
  <c r="G134" i="9" a="1"/>
  <c r="G134" i="9" s="1"/>
  <c r="G141" i="9" a="1"/>
  <c r="G141" i="9" s="1"/>
  <c r="G67" i="9" a="1"/>
  <c r="G67" i="9" s="1"/>
  <c r="G94" i="9" a="1"/>
  <c r="G94" i="9" s="1"/>
  <c r="F62" i="9" a="1"/>
  <c r="F62" i="9" s="1"/>
  <c r="E57" i="9" a="1"/>
  <c r="E57" i="9" s="1"/>
  <c r="H96" i="9" a="1"/>
  <c r="H96" i="9" s="1"/>
  <c r="F134" i="9" a="1"/>
  <c r="F134" i="9" s="1"/>
  <c r="F141" i="9" a="1"/>
  <c r="F141" i="9" s="1"/>
  <c r="F67" i="9" a="1"/>
  <c r="F67" i="9" s="1"/>
  <c r="H94" i="9" a="1"/>
  <c r="H94" i="9" s="1"/>
  <c r="H57" i="9" a="1"/>
  <c r="H57" i="9" s="1"/>
  <c r="F96" i="9" a="1"/>
  <c r="F96" i="9" s="1"/>
  <c r="G131" i="9" a="1"/>
  <c r="G131" i="9" s="1"/>
  <c r="E134" i="9" a="1"/>
  <c r="E134" i="9" s="1"/>
  <c r="E141" i="9" a="1"/>
  <c r="E141" i="9" s="1"/>
  <c r="E94" i="9" a="1"/>
  <c r="E94" i="9" s="1"/>
  <c r="F57" i="9" a="1"/>
  <c r="F57" i="9" s="1"/>
  <c r="E96" i="9" a="1"/>
  <c r="E96" i="9" s="1"/>
  <c r="F131" i="9" a="1"/>
  <c r="F131" i="9" s="1"/>
  <c r="G103" i="9" a="1"/>
  <c r="G103" i="9" s="1"/>
  <c r="H103" i="9" a="1"/>
  <c r="H103" i="9" s="1"/>
  <c r="G59" i="9" a="1"/>
  <c r="G59" i="9" s="1"/>
  <c r="E89" i="9" a="1"/>
  <c r="E89" i="9" s="1"/>
  <c r="E53" i="9" a="1"/>
  <c r="E53" i="9" s="1"/>
  <c r="E93" i="9" a="1"/>
  <c r="E93" i="9" s="1"/>
  <c r="H148" i="9" a="1"/>
  <c r="H148" i="9" s="1"/>
  <c r="E132" i="9" a="1"/>
  <c r="E132" i="9" s="1"/>
  <c r="E100" i="9" a="1"/>
  <c r="E100" i="9" s="1"/>
  <c r="F143" i="9" a="1"/>
  <c r="F143" i="9" s="1"/>
  <c r="F138" i="9" a="1"/>
  <c r="F138" i="9" s="1"/>
  <c r="F99" i="9" a="1"/>
  <c r="F99" i="9" s="1"/>
  <c r="F55" i="9" a="1"/>
  <c r="F55" i="9" s="1"/>
  <c r="F98" i="9" a="1"/>
  <c r="F98" i="9" s="1"/>
  <c r="F66" i="9" a="1"/>
  <c r="F66" i="9" s="1"/>
  <c r="E135" i="9" a="1"/>
  <c r="E135" i="9" s="1"/>
  <c r="F146" i="9" a="1"/>
  <c r="F146" i="9" s="1"/>
  <c r="E130" i="9" a="1"/>
  <c r="E130" i="9" s="1"/>
  <c r="H133" i="9" a="1"/>
  <c r="H133" i="9" s="1"/>
  <c r="H107" i="9" a="1"/>
  <c r="H107" i="9" s="1"/>
  <c r="G91" i="9" a="1"/>
  <c r="G91" i="9" s="1"/>
  <c r="E61" i="9" a="1"/>
  <c r="E61" i="9" s="1"/>
  <c r="F106" i="9" a="1"/>
  <c r="F106" i="9" s="1"/>
  <c r="F102" i="9" a="1"/>
  <c r="F102" i="9" s="1"/>
  <c r="G54" i="9" a="1"/>
  <c r="G54" i="9" s="1"/>
  <c r="H101" i="9" a="1"/>
  <c r="H101" i="9" s="1"/>
  <c r="F136" i="9" a="1"/>
  <c r="F136" i="9" s="1"/>
  <c r="F104" i="9" a="1"/>
  <c r="F104" i="9" s="1"/>
  <c r="F56" i="9" a="1"/>
  <c r="F56" i="9" s="1"/>
  <c r="H139" i="9" a="1"/>
  <c r="H139" i="9" s="1"/>
  <c r="F137" i="9" a="1"/>
  <c r="F137" i="9" s="1"/>
  <c r="E95" i="9" a="1"/>
  <c r="E95" i="9" s="1"/>
  <c r="E63" i="9" a="1"/>
  <c r="E63" i="9" s="1"/>
  <c r="E51" i="9" a="1"/>
  <c r="E51" i="9" s="1"/>
  <c r="E105" i="9" a="1"/>
  <c r="E105" i="9" s="1"/>
  <c r="E90" i="9" a="1"/>
  <c r="E90" i="9" s="1"/>
  <c r="E58" i="9" a="1"/>
  <c r="E58" i="9" s="1"/>
  <c r="E49" i="9" a="1"/>
  <c r="E49" i="9" s="1"/>
  <c r="H140" i="9" a="1"/>
  <c r="H140" i="9" s="1"/>
  <c r="H108" i="9" a="1"/>
  <c r="H108" i="9" s="1"/>
  <c r="H60" i="9" a="1"/>
  <c r="H60" i="9" s="1"/>
  <c r="H131" i="9" a="1"/>
  <c r="H131" i="9" s="1"/>
  <c r="E103" i="9" a="1"/>
  <c r="E103" i="9" s="1"/>
  <c r="F59" i="9" a="1"/>
  <c r="F59" i="9" s="1"/>
  <c r="H89" i="9" a="1"/>
  <c r="H89" i="9" s="1"/>
  <c r="H53" i="9" a="1"/>
  <c r="H53" i="9" s="1"/>
  <c r="H93" i="9" a="1"/>
  <c r="H93" i="9" s="1"/>
  <c r="E65" i="9" a="1"/>
  <c r="E65" i="9" s="1"/>
  <c r="H132" i="9" a="1"/>
  <c r="H132" i="9" s="1"/>
  <c r="H100" i="9" a="1"/>
  <c r="H100" i="9" s="1"/>
  <c r="E68" i="9" a="1"/>
  <c r="E68" i="9" s="1"/>
  <c r="E143" i="9" a="1"/>
  <c r="E143" i="9" s="1"/>
  <c r="E138" i="9" a="1"/>
  <c r="E138" i="9" s="1"/>
  <c r="E99" i="9" a="1"/>
  <c r="E99" i="9" s="1"/>
  <c r="E98" i="9" a="1"/>
  <c r="E98" i="9" s="1"/>
  <c r="E66" i="9" a="1"/>
  <c r="E66" i="9" s="1"/>
  <c r="H135" i="9" a="1"/>
  <c r="H135" i="9" s="1"/>
  <c r="H146" i="9" a="1"/>
  <c r="H146" i="9" s="1"/>
  <c r="H130" i="9" a="1"/>
  <c r="H130" i="9" s="1"/>
  <c r="G133" i="9" a="1"/>
  <c r="G133" i="9" s="1"/>
  <c r="E107" i="9" a="1"/>
  <c r="E107" i="9" s="1"/>
  <c r="F91" i="9" a="1"/>
  <c r="F91" i="9" s="1"/>
  <c r="F61" i="9" a="1"/>
  <c r="F61" i="9" s="1"/>
  <c r="E106" i="9" a="1"/>
  <c r="E106" i="9" s="1"/>
  <c r="E102" i="9" a="1"/>
  <c r="E102" i="9" s="1"/>
  <c r="H54" i="9" a="1"/>
  <c r="H54" i="9" s="1"/>
  <c r="G101" i="9" a="1"/>
  <c r="G101" i="9" s="1"/>
  <c r="E136" i="9" a="1"/>
  <c r="E136" i="9" s="1"/>
  <c r="E104" i="9" a="1"/>
  <c r="E104" i="9" s="1"/>
  <c r="E56" i="9" a="1"/>
  <c r="E56" i="9" s="1"/>
  <c r="E139" i="9" a="1"/>
  <c r="E139" i="9" s="1"/>
  <c r="E137" i="9" a="1"/>
  <c r="E137" i="9" s="1"/>
  <c r="H95" i="9" a="1"/>
  <c r="H95" i="9" s="1"/>
  <c r="H63" i="9" a="1"/>
  <c r="H63" i="9" s="1"/>
  <c r="H51" i="9" a="1"/>
  <c r="H51" i="9" s="1"/>
  <c r="G90" i="9" a="1"/>
  <c r="G90" i="9" s="1"/>
  <c r="H58" i="9" a="1"/>
  <c r="H58" i="9" s="1"/>
  <c r="H49" i="9" a="1"/>
  <c r="H49" i="9" s="1"/>
  <c r="G140" i="9" a="1"/>
  <c r="G140" i="9" s="1"/>
  <c r="G108" i="9" a="1"/>
  <c r="G108" i="9" s="1"/>
  <c r="G60" i="9" a="1"/>
  <c r="G60" i="9" s="1"/>
  <c r="E59" i="9" a="1"/>
  <c r="E59" i="9" s="1"/>
  <c r="G89" i="9" a="1"/>
  <c r="G89" i="9" s="1"/>
  <c r="G53" i="9" a="1"/>
  <c r="G53" i="9" s="1"/>
  <c r="H50" i="9" a="1"/>
  <c r="H50" i="9" s="1"/>
  <c r="G93" i="9" a="1"/>
  <c r="G93" i="9" s="1"/>
  <c r="G148" i="9" a="1"/>
  <c r="G148" i="9" s="1"/>
  <c r="G132" i="9" a="1"/>
  <c r="G132" i="9" s="1"/>
  <c r="G100" i="9" a="1"/>
  <c r="G100" i="9" s="1"/>
  <c r="H138" i="9" a="1"/>
  <c r="H138" i="9" s="1"/>
  <c r="H99" i="9" a="1"/>
  <c r="H99" i="9" s="1"/>
  <c r="H98" i="9" a="1"/>
  <c r="H98" i="9" s="1"/>
  <c r="H66" i="9" a="1"/>
  <c r="H66" i="9" s="1"/>
  <c r="G135" i="9" a="1"/>
  <c r="G135" i="9" s="1"/>
  <c r="G146" i="9" a="1"/>
  <c r="G146" i="9" s="1"/>
  <c r="G130" i="9" a="1"/>
  <c r="G130" i="9" s="1"/>
  <c r="E133" i="9" a="1"/>
  <c r="E133" i="9" s="1"/>
  <c r="G107" i="9" a="1"/>
  <c r="G107" i="9" s="1"/>
  <c r="H91" i="9" a="1"/>
  <c r="H91" i="9" s="1"/>
  <c r="H61" i="9" a="1"/>
  <c r="H61" i="9" s="1"/>
  <c r="H106" i="9" a="1"/>
  <c r="H106" i="9" s="1"/>
  <c r="H102" i="9" a="1"/>
  <c r="H102" i="9" s="1"/>
  <c r="E54" i="9" a="1"/>
  <c r="E54" i="9" s="1"/>
  <c r="F101" i="9" a="1"/>
  <c r="F101" i="9" s="1"/>
  <c r="H136" i="9" a="1"/>
  <c r="H136" i="9" s="1"/>
  <c r="H104" i="9" a="1"/>
  <c r="H104" i="9" s="1"/>
  <c r="H56" i="9" a="1"/>
  <c r="H56" i="9" s="1"/>
  <c r="G139" i="9" a="1"/>
  <c r="G139" i="9" s="1"/>
  <c r="H137" i="9" a="1"/>
  <c r="H137" i="9" s="1"/>
  <c r="G95" i="9" a="1"/>
  <c r="G95" i="9" s="1"/>
  <c r="G63" i="9" a="1"/>
  <c r="G63" i="9" s="1"/>
  <c r="G51" i="9" a="1"/>
  <c r="G51" i="9" s="1"/>
  <c r="H90" i="9" a="1"/>
  <c r="H90" i="9" s="1"/>
  <c r="G58" i="9" a="1"/>
  <c r="G58" i="9" s="1"/>
  <c r="G49" i="9" a="1"/>
  <c r="G49" i="9" s="1"/>
  <c r="F140" i="9" a="1"/>
  <c r="F140" i="9" s="1"/>
  <c r="F108" i="9" a="1"/>
  <c r="F108" i="9" s="1"/>
  <c r="F60" i="9" a="1"/>
  <c r="F60" i="9" s="1"/>
  <c r="H59" i="9" a="1"/>
  <c r="H59" i="9" s="1"/>
  <c r="F89" i="9" a="1"/>
  <c r="F89" i="9" s="1"/>
  <c r="F53" i="9" a="1"/>
  <c r="F53" i="9" s="1"/>
  <c r="F93" i="9" a="1"/>
  <c r="F93" i="9" s="1"/>
  <c r="F148" i="9" a="1"/>
  <c r="F148" i="9" s="1"/>
  <c r="F132" i="9" a="1"/>
  <c r="F132" i="9" s="1"/>
  <c r="F100" i="9" a="1"/>
  <c r="F100" i="9" s="1"/>
  <c r="G143" i="9" a="1"/>
  <c r="G143" i="9" s="1"/>
  <c r="G138" i="9" a="1"/>
  <c r="G138" i="9" s="1"/>
  <c r="G99" i="9" a="1"/>
  <c r="G99" i="9" s="1"/>
  <c r="G98" i="9" a="1"/>
  <c r="G98" i="9" s="1"/>
  <c r="G66" i="9" a="1"/>
  <c r="G66" i="9" s="1"/>
  <c r="F135" i="9" a="1"/>
  <c r="F135" i="9" s="1"/>
  <c r="E146" i="9" a="1"/>
  <c r="E146" i="9" s="1"/>
  <c r="F130" i="9" a="1"/>
  <c r="F130" i="9" s="1"/>
  <c r="F133" i="9" a="1"/>
  <c r="F133" i="9" s="1"/>
  <c r="F107" i="9" a="1"/>
  <c r="F107" i="9" s="1"/>
  <c r="E91" i="9" a="1"/>
  <c r="E91" i="9" s="1"/>
  <c r="G61" i="9" a="1"/>
  <c r="G61" i="9" s="1"/>
  <c r="G106" i="9" a="1"/>
  <c r="G106" i="9" s="1"/>
  <c r="G102" i="9" a="1"/>
  <c r="G102" i="9" s="1"/>
  <c r="F54" i="9" a="1"/>
  <c r="F54" i="9" s="1"/>
  <c r="E101" i="9" a="1"/>
  <c r="E101" i="9" s="1"/>
  <c r="G136" i="9" a="1"/>
  <c r="G136" i="9" s="1"/>
  <c r="G104" i="9" a="1"/>
  <c r="G104" i="9" s="1"/>
  <c r="G56" i="9" a="1"/>
  <c r="G56" i="9" s="1"/>
  <c r="F139" i="9" a="1"/>
  <c r="F139" i="9" s="1"/>
  <c r="G137" i="9" a="1"/>
  <c r="G137" i="9" s="1"/>
  <c r="F95" i="9" a="1"/>
  <c r="F95" i="9" s="1"/>
  <c r="F63" i="9" a="1"/>
  <c r="F63" i="9" s="1"/>
  <c r="F51" i="9" a="1"/>
  <c r="F51" i="9" s="1"/>
  <c r="F90" i="9" a="1"/>
  <c r="F90" i="9" s="1"/>
  <c r="F58" i="9" a="1"/>
  <c r="F58" i="9" s="1"/>
  <c r="F49" i="9" a="1"/>
  <c r="F49" i="9" s="1"/>
  <c r="E140" i="9" a="1"/>
  <c r="E140" i="9" s="1"/>
  <c r="E108" i="9" a="1"/>
  <c r="E108" i="9" s="1"/>
  <c r="E60" i="9" a="1"/>
  <c r="E60" i="9" s="1"/>
  <c r="H62" i="9" a="1"/>
  <c r="H62" i="9" s="1"/>
  <c r="H105" i="9" a="1"/>
  <c r="H105" i="9" s="1"/>
  <c r="E148" i="9" a="1"/>
  <c r="E148" i="9" s="1"/>
  <c r="G52" i="9" a="1"/>
  <c r="G52" i="9" s="1"/>
  <c r="H143" i="9" a="1"/>
  <c r="H143" i="9" s="1"/>
  <c r="F50" i="9" a="1"/>
  <c r="F50" i="9" s="1"/>
  <c r="F129" i="9" a="1"/>
  <c r="F129" i="9" s="1"/>
  <c r="G62" i="9" a="1"/>
  <c r="G62" i="9" s="1"/>
  <c r="H55" i="9" a="1"/>
  <c r="H55" i="9" s="1"/>
  <c r="G129" i="9" a="1"/>
  <c r="G129" i="9" s="1"/>
  <c r="E64" i="9" a="1"/>
  <c r="E64" i="9" s="1"/>
  <c r="G50" i="9" a="1"/>
  <c r="G50" i="9" s="1"/>
  <c r="G64" i="9" a="1"/>
  <c r="G64" i="9" s="1"/>
  <c r="H129" i="9" a="1"/>
  <c r="H129" i="9" s="1"/>
  <c r="E67" i="9" a="1"/>
  <c r="E67" i="9" s="1"/>
  <c r="H65" i="9" a="1"/>
  <c r="H65" i="9" s="1"/>
  <c r="G55" i="9" a="1"/>
  <c r="G55" i="9" s="1"/>
  <c r="G105" i="9" a="1"/>
  <c r="G105" i="9" s="1"/>
  <c r="E55" i="9" a="1"/>
  <c r="E55" i="9" s="1"/>
  <c r="E129" i="9" a="1"/>
  <c r="E129" i="9" s="1"/>
  <c r="F52" i="9" a="1"/>
  <c r="F52" i="9" s="1"/>
  <c r="G68" i="9" a="1"/>
  <c r="G68" i="9" s="1"/>
  <c r="H52" i="9" a="1"/>
  <c r="H52" i="9" s="1"/>
  <c r="E50" i="9" a="1"/>
  <c r="E50" i="9" s="1"/>
  <c r="H64" i="9" a="1"/>
  <c r="H64" i="9" s="1"/>
  <c r="E62" i="9" a="1"/>
  <c r="E62" i="9" s="1"/>
  <c r="E52" i="9" a="1"/>
  <c r="E52" i="9" s="1"/>
  <c r="H68" i="9" a="1"/>
  <c r="H68" i="9" s="1"/>
  <c r="F65" i="9" a="1"/>
  <c r="F65" i="9" s="1"/>
  <c r="F105" i="9" a="1"/>
  <c r="F105" i="9" s="1"/>
  <c r="G65" i="9" a="1"/>
  <c r="G65" i="9" s="1"/>
  <c r="F68" i="9" a="1"/>
  <c r="F68" i="9" s="1"/>
  <c r="H97" i="9" a="1"/>
  <c r="H97" i="9" s="1"/>
  <c r="H92" i="9" a="1"/>
  <c r="H92" i="9" s="1"/>
  <c r="F142" i="9" a="1"/>
  <c r="F142" i="9" s="1"/>
  <c r="G147" i="9" a="1"/>
  <c r="G147" i="9" s="1"/>
  <c r="E145" i="9" a="1"/>
  <c r="E145" i="9" s="1"/>
  <c r="E144" i="9" a="1"/>
  <c r="E144" i="9" s="1"/>
  <c r="G70" i="9" a="1"/>
  <c r="G70" i="9" s="1"/>
  <c r="E35" i="9" a="1"/>
  <c r="E35" i="9" s="1"/>
  <c r="G36" i="9" a="1"/>
  <c r="G36" i="9" s="1"/>
  <c r="G46" i="9" a="1"/>
  <c r="G46" i="9" s="1"/>
  <c r="G110" i="9" a="1"/>
  <c r="G110" i="9" s="1"/>
  <c r="F71" i="9" a="1"/>
  <c r="F71" i="9" s="1"/>
  <c r="G32" i="9" a="1"/>
  <c r="G32" i="9" s="1"/>
  <c r="F81" i="9" a="1"/>
  <c r="F81" i="9" s="1"/>
  <c r="G42" i="9" a="1"/>
  <c r="G42" i="9" s="1"/>
  <c r="H117" i="9" a="1"/>
  <c r="H117" i="9" s="1"/>
  <c r="G73" i="9" a="1"/>
  <c r="G73" i="9" s="1"/>
  <c r="F127" i="9" a="1"/>
  <c r="F127" i="9" s="1"/>
  <c r="G124" i="9" a="1"/>
  <c r="G124" i="9" s="1"/>
  <c r="E33" i="9" a="1"/>
  <c r="E33" i="9" s="1"/>
  <c r="G88" i="9" a="1"/>
  <c r="G88" i="9" s="1"/>
  <c r="E45" i="9" a="1"/>
  <c r="E45" i="9" s="1"/>
  <c r="H40" i="9" a="1"/>
  <c r="H40" i="9" s="1"/>
  <c r="G155" i="9" a="1"/>
  <c r="G155" i="9" s="1"/>
  <c r="F69" i="9" a="1"/>
  <c r="F69" i="9" s="1"/>
  <c r="G123" i="9" a="1"/>
  <c r="G123" i="9" s="1"/>
  <c r="G97" i="9" a="1"/>
  <c r="G97" i="9" s="1"/>
  <c r="G92" i="9" a="1"/>
  <c r="G92" i="9" s="1"/>
  <c r="H142" i="9" a="1"/>
  <c r="H142" i="9" s="1"/>
  <c r="H147" i="9" a="1"/>
  <c r="H147" i="9" s="1"/>
  <c r="F145" i="9" a="1"/>
  <c r="F145" i="9" s="1"/>
  <c r="H144" i="9" a="1"/>
  <c r="H144" i="9" s="1"/>
  <c r="E70" i="9" a="1"/>
  <c r="E70" i="9" s="1"/>
  <c r="F35" i="9" a="1"/>
  <c r="F35" i="9" s="1"/>
  <c r="H36" i="9" a="1"/>
  <c r="H36" i="9" s="1"/>
  <c r="F46" i="9" a="1"/>
  <c r="F46" i="9" s="1"/>
  <c r="F110" i="9" a="1"/>
  <c r="F110" i="9" s="1"/>
  <c r="G71" i="9" a="1"/>
  <c r="G71" i="9" s="1"/>
  <c r="F32" i="9" a="1"/>
  <c r="F32" i="9" s="1"/>
  <c r="E81" i="9" a="1"/>
  <c r="E81" i="9" s="1"/>
  <c r="E42" i="9" a="1"/>
  <c r="E42" i="9" s="1"/>
  <c r="E97" i="9" a="1"/>
  <c r="E97" i="9" s="1"/>
  <c r="F92" i="9" a="1"/>
  <c r="F92" i="9" s="1"/>
  <c r="E142" i="9" a="1"/>
  <c r="E142" i="9" s="1"/>
  <c r="F147" i="9" a="1"/>
  <c r="F147" i="9" s="1"/>
  <c r="H145" i="9" a="1"/>
  <c r="H145" i="9" s="1"/>
  <c r="G144" i="9" a="1"/>
  <c r="G144" i="9" s="1"/>
  <c r="H70" i="9" a="1"/>
  <c r="H70" i="9" s="1"/>
  <c r="G35" i="9" a="1"/>
  <c r="G35" i="9" s="1"/>
  <c r="F36" i="9" a="1"/>
  <c r="F36" i="9" s="1"/>
  <c r="H46" i="9" a="1"/>
  <c r="H46" i="9" s="1"/>
  <c r="E110" i="9" a="1"/>
  <c r="E110" i="9" s="1"/>
  <c r="E71" i="9" a="1"/>
  <c r="E71" i="9" s="1"/>
  <c r="E32" i="9" a="1"/>
  <c r="E32" i="9" s="1"/>
  <c r="H81" i="9" a="1"/>
  <c r="H81" i="9" s="1"/>
  <c r="F42" i="9" a="1"/>
  <c r="F42" i="9" s="1"/>
  <c r="G117" i="9" a="1"/>
  <c r="G117" i="9" s="1"/>
  <c r="F73" i="9" a="1"/>
  <c r="F73" i="9" s="1"/>
  <c r="E127" i="9" a="1"/>
  <c r="E127" i="9" s="1"/>
  <c r="F124" i="9" a="1"/>
  <c r="F124" i="9" s="1"/>
  <c r="G33" i="9" a="1"/>
  <c r="G33" i="9" s="1"/>
  <c r="F88" i="9" a="1"/>
  <c r="F88" i="9" s="1"/>
  <c r="G45" i="9" a="1"/>
  <c r="G45" i="9" s="1"/>
  <c r="F40" i="9" a="1"/>
  <c r="F40" i="9" s="1"/>
  <c r="F155" i="9" a="1"/>
  <c r="F155" i="9" s="1"/>
  <c r="H69" i="9" a="1"/>
  <c r="H69" i="9" s="1"/>
  <c r="E123" i="9" a="1"/>
  <c r="E123" i="9" s="1"/>
  <c r="F97" i="9" a="1"/>
  <c r="F97" i="9" s="1"/>
  <c r="E92" i="9" a="1"/>
  <c r="E92" i="9" s="1"/>
  <c r="G142" i="9" a="1"/>
  <c r="G142" i="9" s="1"/>
  <c r="E147" i="9" a="1"/>
  <c r="E147" i="9" s="1"/>
  <c r="G145" i="9" a="1"/>
  <c r="G145" i="9" s="1"/>
  <c r="F144" i="9" a="1"/>
  <c r="F144" i="9" s="1"/>
  <c r="F70" i="9" a="1"/>
  <c r="F70" i="9" s="1"/>
  <c r="H35" i="9" a="1"/>
  <c r="H35" i="9" s="1"/>
  <c r="E36" i="9" a="1"/>
  <c r="E36" i="9" s="1"/>
  <c r="E46" i="9" a="1"/>
  <c r="E46" i="9" s="1"/>
  <c r="H110" i="9" a="1"/>
  <c r="H110" i="9" s="1"/>
  <c r="H71" i="9" a="1"/>
  <c r="H71" i="9" s="1"/>
  <c r="H32" i="9" a="1"/>
  <c r="H32" i="9" s="1"/>
  <c r="G81" i="9" a="1"/>
  <c r="G81" i="9" s="1"/>
  <c r="H42" i="9" a="1"/>
  <c r="H42" i="9" s="1"/>
  <c r="F117" i="9" a="1"/>
  <c r="F117" i="9" s="1"/>
  <c r="H73" i="9" a="1"/>
  <c r="H73" i="9" s="1"/>
  <c r="G127" i="9" a="1"/>
  <c r="G127" i="9" s="1"/>
  <c r="E124" i="9" a="1"/>
  <c r="E124" i="9" s="1"/>
  <c r="F33" i="9" a="1"/>
  <c r="F33" i="9" s="1"/>
  <c r="E88" i="9" a="1"/>
  <c r="E88" i="9" s="1"/>
  <c r="H45" i="9" a="1"/>
  <c r="H45" i="9" s="1"/>
  <c r="G40" i="9" a="1"/>
  <c r="G40" i="9" s="1"/>
  <c r="E155" i="9" a="1"/>
  <c r="E155" i="9" s="1"/>
  <c r="H33" i="9" a="1"/>
  <c r="H33" i="9" s="1"/>
  <c r="E40" i="9" a="1"/>
  <c r="E40" i="9" s="1"/>
  <c r="G69" i="9" a="1"/>
  <c r="G69" i="9" s="1"/>
  <c r="G82" i="9" a="1"/>
  <c r="G82" i="9" s="1"/>
  <c r="G84" i="9" a="1"/>
  <c r="G84" i="9" s="1"/>
  <c r="E75" i="9" a="1"/>
  <c r="E75" i="9" s="1"/>
  <c r="F121" i="9" a="1"/>
  <c r="F121" i="9" s="1"/>
  <c r="H83" i="9" a="1"/>
  <c r="H83" i="9" s="1"/>
  <c r="E116" i="9" a="1"/>
  <c r="E116" i="9" s="1"/>
  <c r="E37" i="9" a="1"/>
  <c r="E37" i="9" s="1"/>
  <c r="E79" i="9" a="1"/>
  <c r="E79" i="9" s="1"/>
  <c r="H47" i="9" a="1"/>
  <c r="H47" i="9" s="1"/>
  <c r="E111" i="9" a="1"/>
  <c r="E111" i="9" s="1"/>
  <c r="F78" i="9" a="1"/>
  <c r="F78" i="9" s="1"/>
  <c r="G156" i="9" a="1"/>
  <c r="G156" i="9" s="1"/>
  <c r="E113" i="9" a="1"/>
  <c r="E113" i="9" s="1"/>
  <c r="G74" i="9" a="1"/>
  <c r="G74" i="9" s="1"/>
  <c r="H109" i="9" a="1"/>
  <c r="H109" i="9" s="1"/>
  <c r="H119" i="9" a="1"/>
  <c r="H119" i="9" s="1"/>
  <c r="G80" i="9" a="1"/>
  <c r="G80" i="9" s="1"/>
  <c r="G158" i="9" a="1"/>
  <c r="G158" i="9" s="1"/>
  <c r="E153" i="9" a="1"/>
  <c r="E153" i="9" s="1"/>
  <c r="H77" i="9" a="1"/>
  <c r="H77" i="9" s="1"/>
  <c r="E72" i="9" a="1"/>
  <c r="E72" i="9" s="1"/>
  <c r="E73" i="9" a="1"/>
  <c r="E73" i="9" s="1"/>
  <c r="H155" i="9" a="1"/>
  <c r="H155" i="9" s="1"/>
  <c r="E69" i="9" a="1"/>
  <c r="E69" i="9" s="1"/>
  <c r="E82" i="9" a="1"/>
  <c r="E82" i="9" s="1"/>
  <c r="F84" i="9" a="1"/>
  <c r="F84" i="9" s="1"/>
  <c r="F75" i="9" a="1"/>
  <c r="F75" i="9" s="1"/>
  <c r="E121" i="9" a="1"/>
  <c r="E121" i="9" s="1"/>
  <c r="G83" i="9" a="1"/>
  <c r="G83" i="9" s="1"/>
  <c r="G116" i="9" a="1"/>
  <c r="G116" i="9" s="1"/>
  <c r="H37" i="9" a="1"/>
  <c r="H37" i="9" s="1"/>
  <c r="F79" i="9" a="1"/>
  <c r="F79" i="9" s="1"/>
  <c r="G47" i="9" a="1"/>
  <c r="G47" i="9" s="1"/>
  <c r="G111" i="9" a="1"/>
  <c r="G111" i="9" s="1"/>
  <c r="G78" i="9" a="1"/>
  <c r="G78" i="9" s="1"/>
  <c r="H156" i="9" a="1"/>
  <c r="H156" i="9" s="1"/>
  <c r="G113" i="9" a="1"/>
  <c r="G113" i="9" s="1"/>
  <c r="H74" i="9" a="1"/>
  <c r="H74" i="9" s="1"/>
  <c r="G109" i="9" a="1"/>
  <c r="G109" i="9" s="1"/>
  <c r="G119" i="9" a="1"/>
  <c r="G119" i="9" s="1"/>
  <c r="F80" i="9" a="1"/>
  <c r="F80" i="9" s="1"/>
  <c r="F158" i="9" a="1"/>
  <c r="F158" i="9" s="1"/>
  <c r="H153" i="9" a="1"/>
  <c r="H153" i="9" s="1"/>
  <c r="E117" i="9" a="1"/>
  <c r="E117" i="9" s="1"/>
  <c r="H127" i="9" a="1"/>
  <c r="H127" i="9" s="1"/>
  <c r="H88" i="9" a="1"/>
  <c r="H88" i="9" s="1"/>
  <c r="F123" i="9" a="1"/>
  <c r="F123" i="9" s="1"/>
  <c r="H82" i="9" a="1"/>
  <c r="H82" i="9" s="1"/>
  <c r="E84" i="9" a="1"/>
  <c r="E84" i="9" s="1"/>
  <c r="H75" i="9" a="1"/>
  <c r="H75" i="9" s="1"/>
  <c r="H121" i="9" a="1"/>
  <c r="H121" i="9" s="1"/>
  <c r="E83" i="9" a="1"/>
  <c r="E83" i="9" s="1"/>
  <c r="H116" i="9" a="1"/>
  <c r="H116" i="9" s="1"/>
  <c r="G37" i="9" a="1"/>
  <c r="G37" i="9" s="1"/>
  <c r="H79" i="9" a="1"/>
  <c r="H79" i="9" s="1"/>
  <c r="F47" i="9" a="1"/>
  <c r="F47" i="9" s="1"/>
  <c r="F111" i="9" a="1"/>
  <c r="F111" i="9" s="1"/>
  <c r="E78" i="9" a="1"/>
  <c r="E78" i="9" s="1"/>
  <c r="F156" i="9" a="1"/>
  <c r="F156" i="9" s="1"/>
  <c r="H113" i="9" a="1"/>
  <c r="H113" i="9" s="1"/>
  <c r="E74" i="9" a="1"/>
  <c r="E74" i="9" s="1"/>
  <c r="E109" i="9" a="1"/>
  <c r="E109" i="9" s="1"/>
  <c r="F119" i="9" a="1"/>
  <c r="F119" i="9" s="1"/>
  <c r="H80" i="9" a="1"/>
  <c r="H80" i="9" s="1"/>
  <c r="H158" i="9" a="1"/>
  <c r="H158" i="9" s="1"/>
  <c r="F153" i="9" a="1"/>
  <c r="F153" i="9" s="1"/>
  <c r="G77" i="9" a="1"/>
  <c r="G77" i="9" s="1"/>
  <c r="G72" i="9" a="1"/>
  <c r="G72" i="9" s="1"/>
  <c r="E154" i="9" a="1"/>
  <c r="E154" i="9" s="1"/>
  <c r="H124" i="9" a="1"/>
  <c r="H124" i="9" s="1"/>
  <c r="F45" i="9" a="1"/>
  <c r="F45" i="9" s="1"/>
  <c r="H123" i="9" a="1"/>
  <c r="H123" i="9" s="1"/>
  <c r="F82" i="9" a="1"/>
  <c r="F82" i="9" s="1"/>
  <c r="H84" i="9" a="1"/>
  <c r="H84" i="9" s="1"/>
  <c r="G75" i="9" a="1"/>
  <c r="G75" i="9" s="1"/>
  <c r="G121" i="9" a="1"/>
  <c r="G121" i="9" s="1"/>
  <c r="F83" i="9" a="1"/>
  <c r="F83" i="9" s="1"/>
  <c r="F116" i="9" a="1"/>
  <c r="F116" i="9" s="1"/>
  <c r="F37" i="9" a="1"/>
  <c r="F37" i="9" s="1"/>
  <c r="G79" i="9" a="1"/>
  <c r="G79" i="9" s="1"/>
  <c r="E47" i="9" a="1"/>
  <c r="E47" i="9" s="1"/>
  <c r="H111" i="9" a="1"/>
  <c r="H111" i="9" s="1"/>
  <c r="H78" i="9" a="1"/>
  <c r="H78" i="9" s="1"/>
  <c r="E156" i="9" a="1"/>
  <c r="E156" i="9" s="1"/>
  <c r="F113" i="9" a="1"/>
  <c r="F113" i="9" s="1"/>
  <c r="F74" i="9" a="1"/>
  <c r="F74" i="9" s="1"/>
  <c r="F109" i="9" a="1"/>
  <c r="F109" i="9" s="1"/>
  <c r="E119" i="9" a="1"/>
  <c r="E119" i="9" s="1"/>
  <c r="E80" i="9" a="1"/>
  <c r="E80" i="9" s="1"/>
  <c r="E158" i="9" a="1"/>
  <c r="E158" i="9" s="1"/>
  <c r="G153" i="9" a="1"/>
  <c r="G153" i="9" s="1"/>
  <c r="H72" i="9" a="1"/>
  <c r="H72" i="9" s="1"/>
  <c r="H154" i="9" a="1"/>
  <c r="H154" i="9" s="1"/>
  <c r="E112" i="9" a="1"/>
  <c r="E112" i="9" s="1"/>
  <c r="E122" i="9" a="1"/>
  <c r="E122" i="9" s="1"/>
  <c r="H43" i="9" a="1"/>
  <c r="H43" i="9" s="1"/>
  <c r="F118" i="9" a="1"/>
  <c r="F118" i="9" s="1"/>
  <c r="E125" i="9" a="1"/>
  <c r="E125" i="9" s="1"/>
  <c r="F34" i="9" a="1"/>
  <c r="F34" i="9" s="1"/>
  <c r="G87" i="9" a="1"/>
  <c r="G87" i="9" s="1"/>
  <c r="H39" i="9" a="1"/>
  <c r="H39" i="9" s="1"/>
  <c r="G157" i="9" a="1"/>
  <c r="G157" i="9" s="1"/>
  <c r="H114" i="9" a="1"/>
  <c r="H114" i="9" s="1"/>
  <c r="H76" i="9" a="1"/>
  <c r="H76" i="9" s="1"/>
  <c r="E30" i="9" a="1"/>
  <c r="E30" i="9" s="1"/>
  <c r="F85" i="9" a="1"/>
  <c r="F85" i="9" s="1"/>
  <c r="E48" i="9" a="1"/>
  <c r="E48" i="9" s="1"/>
  <c r="F115" i="9" a="1"/>
  <c r="F115" i="9" s="1"/>
  <c r="F126" i="9" a="1"/>
  <c r="F126" i="9" s="1"/>
  <c r="H128" i="9" a="1"/>
  <c r="H128" i="9" s="1"/>
  <c r="G31" i="9" a="1"/>
  <c r="G31" i="9" s="1"/>
  <c r="H44" i="9" a="1"/>
  <c r="H44" i="9" s="1"/>
  <c r="H149" i="9" a="1"/>
  <c r="H149" i="9" s="1"/>
  <c r="G38" i="9" a="1"/>
  <c r="G38" i="9" s="1"/>
  <c r="F86" i="9" a="1"/>
  <c r="F86" i="9" s="1"/>
  <c r="E150" i="9" a="1"/>
  <c r="E150" i="9" s="1"/>
  <c r="G120" i="9" a="1"/>
  <c r="G120" i="9" s="1"/>
  <c r="H29" i="9" a="1"/>
  <c r="H29" i="9" s="1"/>
  <c r="G41" i="9" a="1"/>
  <c r="G41" i="9" s="1"/>
  <c r="H151" i="9" a="1"/>
  <c r="H151" i="9" s="1"/>
  <c r="E152" i="9" a="1"/>
  <c r="E152" i="9" s="1"/>
  <c r="H120" i="9" a="1"/>
  <c r="H120" i="9" s="1"/>
  <c r="E41" i="9" a="1"/>
  <c r="E41" i="9" s="1"/>
  <c r="F151" i="9" a="1"/>
  <c r="F151" i="9" s="1"/>
  <c r="G152" i="9" a="1"/>
  <c r="G152" i="9" s="1"/>
  <c r="E77" i="9" a="1"/>
  <c r="E77" i="9" s="1"/>
  <c r="H112" i="9" a="1"/>
  <c r="H112" i="9" s="1"/>
  <c r="G122" i="9" a="1"/>
  <c r="G122" i="9" s="1"/>
  <c r="F43" i="9" a="1"/>
  <c r="F43" i="9" s="1"/>
  <c r="E118" i="9" a="1"/>
  <c r="E118" i="9" s="1"/>
  <c r="H125" i="9" a="1"/>
  <c r="H125" i="9" s="1"/>
  <c r="E34" i="9" a="1"/>
  <c r="E34" i="9" s="1"/>
  <c r="F87" i="9" a="1"/>
  <c r="F87" i="9" s="1"/>
  <c r="G39" i="9" a="1"/>
  <c r="G39" i="9" s="1"/>
  <c r="E157" i="9" a="1"/>
  <c r="E157" i="9" s="1"/>
  <c r="G114" i="9" a="1"/>
  <c r="G114" i="9" s="1"/>
  <c r="F76" i="9" a="1"/>
  <c r="F76" i="9" s="1"/>
  <c r="G30" i="9" a="1"/>
  <c r="G30" i="9" s="1"/>
  <c r="G85" i="9" a="1"/>
  <c r="G85" i="9" s="1"/>
  <c r="G48" i="9" a="1"/>
  <c r="G48" i="9" s="1"/>
  <c r="H115" i="9" a="1"/>
  <c r="H115" i="9" s="1"/>
  <c r="E126" i="9" a="1"/>
  <c r="E126" i="9" s="1"/>
  <c r="F128" i="9" a="1"/>
  <c r="F128" i="9" s="1"/>
  <c r="E31" i="9" a="1"/>
  <c r="E31" i="9" s="1"/>
  <c r="F44" i="9" a="1"/>
  <c r="F44" i="9" s="1"/>
  <c r="F149" i="9" a="1"/>
  <c r="F149" i="9" s="1"/>
  <c r="F38" i="9" a="1"/>
  <c r="F38" i="9" s="1"/>
  <c r="H86" i="9" a="1"/>
  <c r="H86" i="9" s="1"/>
  <c r="G150" i="9" a="1"/>
  <c r="G150" i="9" s="1"/>
  <c r="F77" i="9" a="1"/>
  <c r="F77" i="9" s="1"/>
  <c r="G154" i="9" a="1"/>
  <c r="G154" i="9" s="1"/>
  <c r="F112" i="9" a="1"/>
  <c r="F112" i="9" s="1"/>
  <c r="H122" i="9" a="1"/>
  <c r="H122" i="9" s="1"/>
  <c r="G43" i="9" a="1"/>
  <c r="G43" i="9" s="1"/>
  <c r="H118" i="9" a="1"/>
  <c r="H118" i="9" s="1"/>
  <c r="F125" i="9" a="1"/>
  <c r="F125" i="9" s="1"/>
  <c r="H34" i="9" a="1"/>
  <c r="H34" i="9" s="1"/>
  <c r="H87" i="9" a="1"/>
  <c r="H87" i="9" s="1"/>
  <c r="F39" i="9" a="1"/>
  <c r="F39" i="9" s="1"/>
  <c r="F157" i="9" a="1"/>
  <c r="F157" i="9" s="1"/>
  <c r="F114" i="9" a="1"/>
  <c r="F114" i="9" s="1"/>
  <c r="E76" i="9" a="1"/>
  <c r="E76" i="9" s="1"/>
  <c r="F30" i="9" a="1"/>
  <c r="F30" i="9" s="1"/>
  <c r="E85" i="9" a="1"/>
  <c r="E85" i="9" s="1"/>
  <c r="F48" i="9" a="1"/>
  <c r="F48" i="9" s="1"/>
  <c r="E115" i="9" a="1"/>
  <c r="E115" i="9" s="1"/>
  <c r="H126" i="9" a="1"/>
  <c r="H126" i="9" s="1"/>
  <c r="E128" i="9" a="1"/>
  <c r="E128" i="9" s="1"/>
  <c r="H31" i="9" a="1"/>
  <c r="H31" i="9" s="1"/>
  <c r="E44" i="9" a="1"/>
  <c r="E44" i="9" s="1"/>
  <c r="G149" i="9" a="1"/>
  <c r="G149" i="9" s="1"/>
  <c r="H38" i="9" a="1"/>
  <c r="H38" i="9" s="1"/>
  <c r="E86" i="9" a="1"/>
  <c r="E86" i="9" s="1"/>
  <c r="F150" i="9" a="1"/>
  <c r="F150" i="9" s="1"/>
  <c r="F120" i="9" a="1"/>
  <c r="F120" i="9" s="1"/>
  <c r="G29" i="9" a="1"/>
  <c r="G29" i="9" s="1"/>
  <c r="F41" i="9" a="1"/>
  <c r="F41" i="9" s="1"/>
  <c r="E151" i="9" a="1"/>
  <c r="E151" i="9" s="1"/>
  <c r="F152" i="9" a="1"/>
  <c r="F152" i="9" s="1"/>
  <c r="F72" i="9" a="1"/>
  <c r="F72" i="9" s="1"/>
  <c r="F154" i="9" a="1"/>
  <c r="F154" i="9" s="1"/>
  <c r="G112" i="9" a="1"/>
  <c r="G112" i="9" s="1"/>
  <c r="F122" i="9" a="1"/>
  <c r="F122" i="9" s="1"/>
  <c r="E43" i="9" a="1"/>
  <c r="E43" i="9" s="1"/>
  <c r="G118" i="9" a="1"/>
  <c r="G118" i="9" s="1"/>
  <c r="G125" i="9" a="1"/>
  <c r="G125" i="9" s="1"/>
  <c r="G34" i="9" a="1"/>
  <c r="G34" i="9" s="1"/>
  <c r="E87" i="9" a="1"/>
  <c r="E87" i="9" s="1"/>
  <c r="E39" i="9" a="1"/>
  <c r="E39" i="9" s="1"/>
  <c r="H157" i="9" a="1"/>
  <c r="H157" i="9" s="1"/>
  <c r="E114" i="9" a="1"/>
  <c r="E114" i="9" s="1"/>
  <c r="G76" i="9" a="1"/>
  <c r="G76" i="9" s="1"/>
  <c r="H30" i="9" a="1"/>
  <c r="H30" i="9" s="1"/>
  <c r="H85" i="9" a="1"/>
  <c r="H85" i="9" s="1"/>
  <c r="H48" i="9" a="1"/>
  <c r="H48" i="9" s="1"/>
  <c r="G115" i="9" a="1"/>
  <c r="G115" i="9" s="1"/>
  <c r="G126" i="9" a="1"/>
  <c r="G126" i="9" s="1"/>
  <c r="G128" i="9" a="1"/>
  <c r="G128" i="9" s="1"/>
  <c r="F31" i="9" a="1"/>
  <c r="F31" i="9" s="1"/>
  <c r="G44" i="9" a="1"/>
  <c r="G44" i="9" s="1"/>
  <c r="E149" i="9" a="1"/>
  <c r="E149" i="9" s="1"/>
  <c r="E38" i="9" a="1"/>
  <c r="E38" i="9" s="1"/>
  <c r="G86" i="9" a="1"/>
  <c r="G86" i="9" s="1"/>
  <c r="H150" i="9" a="1"/>
  <c r="H150" i="9" s="1"/>
  <c r="E120" i="9" a="1"/>
  <c r="E120" i="9" s="1"/>
  <c r="F29" i="9" a="1"/>
  <c r="F29" i="9" s="1"/>
  <c r="H41" i="9" a="1"/>
  <c r="H41" i="9" s="1"/>
  <c r="G151" i="9" a="1"/>
  <c r="G151" i="9" s="1"/>
  <c r="H152" i="9" a="1"/>
  <c r="H152" i="9" s="1"/>
  <c r="E29" i="9" a="1"/>
  <c r="E29" i="9" s="1"/>
  <c r="G493" i="9" a="1"/>
  <c r="G493" i="9" s="1"/>
  <c r="G435" i="9" a="1"/>
  <c r="G435" i="9" s="1"/>
  <c r="G553" i="9" a="1"/>
  <c r="G553" i="9" s="1"/>
  <c r="G549" i="9" a="1"/>
  <c r="G549" i="9" s="1"/>
  <c r="G512" i="9" a="1"/>
  <c r="G512" i="9" s="1"/>
  <c r="G610" i="9" a="1"/>
  <c r="G610" i="9" s="1"/>
  <c r="G589" i="9" a="1"/>
  <c r="G589" i="9" s="1"/>
  <c r="G428" i="9" a="1"/>
  <c r="G428" i="9" s="1"/>
  <c r="G558" i="9" a="1"/>
  <c r="G558" i="9" s="1"/>
  <c r="G399" i="9" a="1"/>
  <c r="G399" i="9" s="1"/>
  <c r="G355" i="9" a="1"/>
  <c r="G355" i="9" s="1"/>
  <c r="G366" i="9" a="1"/>
  <c r="G366" i="9" s="1"/>
  <c r="G581" i="9" a="1"/>
  <c r="G581" i="9" s="1"/>
  <c r="G453" i="9" a="1"/>
  <c r="G453" i="9" s="1"/>
  <c r="G604" i="9" a="1"/>
  <c r="G604" i="9" s="1"/>
  <c r="G389" i="9" a="1"/>
  <c r="G389" i="9" s="1"/>
  <c r="G468" i="9" a="1"/>
  <c r="G468" i="9" s="1"/>
  <c r="G600" i="9" a="1"/>
  <c r="G600" i="9" s="1"/>
  <c r="AN161" i="24"/>
  <c r="AN155" i="24"/>
  <c r="AN143" i="24"/>
  <c r="AN137" i="24"/>
  <c r="AN131" i="24"/>
  <c r="AN125" i="24"/>
  <c r="AN135" i="24"/>
  <c r="AN145" i="24"/>
  <c r="AN139" i="24"/>
  <c r="AN127" i="24"/>
  <c r="AN121" i="24"/>
  <c r="AN173" i="24"/>
  <c r="AN119" i="24"/>
  <c r="AN149" i="24"/>
  <c r="AN123" i="24"/>
  <c r="AN129" i="24"/>
  <c r="AN165" i="24"/>
  <c r="AN169" i="24"/>
  <c r="AN163" i="24"/>
  <c r="AN157" i="24"/>
  <c r="AN167" i="24"/>
  <c r="AN133" i="24"/>
  <c r="AN177" i="24"/>
  <c r="AN171" i="24"/>
  <c r="AN175" i="24"/>
  <c r="AN153" i="24"/>
  <c r="AN147" i="24"/>
  <c r="AN141" i="24"/>
  <c r="AN151" i="24"/>
  <c r="AN159" i="24"/>
  <c r="O185" i="24"/>
  <c r="AN187" i="24" s="1"/>
  <c r="Q185" i="24"/>
  <c r="M191" i="24"/>
  <c r="K191" i="24"/>
  <c r="AM193" i="24" s="1"/>
  <c r="E41" i="1"/>
  <c r="C271" i="6" s="1"/>
  <c r="B19" i="24"/>
  <c r="I193" i="24"/>
  <c r="G193" i="24"/>
  <c r="AL195" i="24" s="1"/>
  <c r="AC197" i="24"/>
  <c r="AA197" i="24"/>
  <c r="AQ199" i="24" s="1"/>
  <c r="I234" i="24"/>
  <c r="G234" i="24"/>
  <c r="AL236" i="24" s="1"/>
  <c r="K234" i="24"/>
  <c r="AM236" i="24" s="1"/>
  <c r="M234" i="24"/>
  <c r="Q236" i="24"/>
  <c r="O236" i="24"/>
  <c r="AN238" i="24" s="1"/>
  <c r="Y234" i="24"/>
  <c r="W234" i="24"/>
  <c r="AP236" i="24" s="1"/>
  <c r="U234" i="24"/>
  <c r="S234" i="24"/>
  <c r="AO236" i="24" s="1"/>
  <c r="AC234" i="24"/>
  <c r="AA234" i="24"/>
  <c r="AQ236" i="24" s="1"/>
  <c r="U8" i="6" a="1"/>
  <c r="U8" i="6" s="1"/>
  <c r="C343" i="6" l="1"/>
  <c r="C379" i="6"/>
  <c r="C307" i="6"/>
  <c r="C445" i="6"/>
  <c r="C181" i="6"/>
  <c r="D121" i="5"/>
  <c r="I121" i="5" s="1"/>
  <c r="C289" i="6"/>
  <c r="C559" i="6"/>
  <c r="C295" i="6"/>
  <c r="C397" i="6"/>
  <c r="C145" i="6"/>
  <c r="N41" i="1"/>
  <c r="C391" i="6"/>
  <c r="C493" i="6"/>
  <c r="C229" i="6"/>
  <c r="C355" i="6"/>
  <c r="C553" i="6"/>
  <c r="C193" i="6"/>
  <c r="C277" i="6"/>
  <c r="C403" i="6"/>
  <c r="D73" i="5"/>
  <c r="I73" i="5" s="1"/>
  <c r="C241" i="6"/>
  <c r="C511" i="6"/>
  <c r="C313" i="6"/>
  <c r="D181" i="5"/>
  <c r="I181" i="5" s="1"/>
  <c r="D79" i="5"/>
  <c r="I79" i="5" s="1"/>
  <c r="C157" i="6"/>
  <c r="M183" i="24"/>
  <c r="C427" i="6"/>
  <c r="C469" i="6"/>
  <c r="C187" i="6"/>
  <c r="D211" i="5"/>
  <c r="I211" i="5" s="1"/>
  <c r="D157" i="5"/>
  <c r="I157" i="5" s="1"/>
  <c r="C475" i="6"/>
  <c r="C481" i="6"/>
  <c r="C535" i="6"/>
  <c r="C421" i="6"/>
  <c r="C139" i="6"/>
  <c r="D163" i="5"/>
  <c r="I163" i="5" s="1"/>
  <c r="D109" i="5"/>
  <c r="I109" i="5" s="1"/>
  <c r="C547" i="6"/>
  <c r="C433" i="6"/>
  <c r="C487" i="6"/>
  <c r="C373" i="6"/>
  <c r="D217" i="5"/>
  <c r="I217" i="5" s="1"/>
  <c r="D115" i="5"/>
  <c r="I115" i="5" s="1"/>
  <c r="D61" i="5"/>
  <c r="I61" i="5" s="1"/>
  <c r="C499" i="6"/>
  <c r="C385" i="6"/>
  <c r="C247" i="6"/>
  <c r="C133" i="6"/>
  <c r="C505" i="6"/>
  <c r="C463" i="6"/>
  <c r="C349" i="6"/>
  <c r="C259" i="6"/>
  <c r="D91" i="5"/>
  <c r="I91" i="5" s="1"/>
  <c r="D193" i="5"/>
  <c r="I193" i="5" s="1"/>
  <c r="S183" i="24"/>
  <c r="AO185" i="24" s="1"/>
  <c r="S185" i="24" s="1"/>
  <c r="AO187" i="24" s="1"/>
  <c r="D223" i="5"/>
  <c r="I223" i="5" s="1"/>
  <c r="C457" i="6"/>
  <c r="C415" i="6"/>
  <c r="C301" i="6"/>
  <c r="C211" i="6"/>
  <c r="C97" i="6"/>
  <c r="C151" i="6"/>
  <c r="D175" i="5"/>
  <c r="I175" i="5" s="1"/>
  <c r="C409" i="6"/>
  <c r="C367" i="6"/>
  <c r="C253" i="6"/>
  <c r="C163" i="6"/>
  <c r="D187" i="5"/>
  <c r="I187" i="5" s="1"/>
  <c r="C103" i="6"/>
  <c r="D127" i="5"/>
  <c r="I127" i="5" s="1"/>
  <c r="C361" i="6"/>
  <c r="C319" i="6"/>
  <c r="C205" i="6"/>
  <c r="C115" i="6"/>
  <c r="D139" i="5"/>
  <c r="I139" i="5" s="1"/>
  <c r="C517" i="6"/>
  <c r="C235" i="6"/>
  <c r="C121" i="6"/>
  <c r="D205" i="5"/>
  <c r="I205" i="5" s="1"/>
  <c r="D103" i="5"/>
  <c r="I103" i="5" s="1"/>
  <c r="C529" i="6"/>
  <c r="C199" i="6"/>
  <c r="W117" i="24"/>
  <c r="AO173" i="24" s="1"/>
  <c r="D133" i="5"/>
  <c r="I133" i="5" s="1"/>
  <c r="C523" i="6"/>
  <c r="C265" i="6"/>
  <c r="C223" i="6"/>
  <c r="C109" i="6"/>
  <c r="D145" i="5"/>
  <c r="I145" i="5" s="1"/>
  <c r="D55" i="5"/>
  <c r="I55" i="5" s="1"/>
  <c r="D85" i="5"/>
  <c r="I85" i="5" s="1"/>
  <c r="C331" i="6"/>
  <c r="C217" i="6"/>
  <c r="C175" i="6"/>
  <c r="D199" i="5"/>
  <c r="I199" i="5" s="1"/>
  <c r="D97" i="5"/>
  <c r="I97" i="5" s="1"/>
  <c r="C571" i="6"/>
  <c r="C565" i="6"/>
  <c r="C283" i="6"/>
  <c r="C169" i="6"/>
  <c r="C127" i="6"/>
  <c r="D151" i="5"/>
  <c r="I151" i="5" s="1"/>
  <c r="D49" i="5"/>
  <c r="I49" i="5" s="1"/>
  <c r="C439" i="6"/>
  <c r="C325" i="6"/>
  <c r="D169" i="5"/>
  <c r="I169" i="5" s="1"/>
  <c r="D67" i="5"/>
  <c r="I67" i="5" s="1"/>
  <c r="C541" i="6"/>
  <c r="C451" i="6"/>
  <c r="C337" i="6"/>
  <c r="U185" i="24"/>
  <c r="A42" i="1"/>
  <c r="D19" i="24"/>
  <c r="Q187" i="24"/>
  <c r="O187" i="24"/>
  <c r="AN189" i="24" s="1"/>
  <c r="M193" i="24"/>
  <c r="K193" i="24"/>
  <c r="AM195" i="24" s="1"/>
  <c r="G195" i="24"/>
  <c r="AL197" i="24" s="1"/>
  <c r="I195" i="24"/>
  <c r="AC199" i="24"/>
  <c r="AA199" i="24"/>
  <c r="AQ201" i="24" s="1"/>
  <c r="AA236" i="24"/>
  <c r="AQ238" i="24" s="1"/>
  <c r="AC236" i="24"/>
  <c r="Q238" i="24"/>
  <c r="O238" i="24"/>
  <c r="AN240" i="24" s="1"/>
  <c r="I236" i="24"/>
  <c r="G236" i="24"/>
  <c r="AL238" i="24" s="1"/>
  <c r="S236" i="24"/>
  <c r="AO238" i="24" s="1"/>
  <c r="U236" i="24"/>
  <c r="Y236" i="24"/>
  <c r="W236" i="24"/>
  <c r="AP238" i="24" s="1"/>
  <c r="M236" i="24"/>
  <c r="K236" i="24"/>
  <c r="AM238" i="24" s="1"/>
  <c r="AG10" i="5" a="1"/>
  <c r="AG10" i="5" s="1"/>
  <c r="Q10" i="5" a="1"/>
  <c r="Q10" i="5" s="1"/>
  <c r="AE10" i="5" a="1"/>
  <c r="AE10" i="5" s="1"/>
  <c r="M44" i="10" l="1"/>
  <c r="M45" i="10"/>
  <c r="M33" i="10"/>
  <c r="M39" i="10"/>
  <c r="L32" i="12"/>
  <c r="L38" i="12"/>
  <c r="AO125" i="24"/>
  <c r="AO139" i="24"/>
  <c r="AO169" i="24"/>
  <c r="AO133" i="24"/>
  <c r="AO159" i="24"/>
  <c r="AO131" i="24"/>
  <c r="AO161" i="24"/>
  <c r="AO171" i="24"/>
  <c r="AO145" i="24"/>
  <c r="AO163" i="24"/>
  <c r="AO151" i="24"/>
  <c r="AO137" i="24"/>
  <c r="AO167" i="24"/>
  <c r="AO157" i="24"/>
  <c r="AO121" i="24"/>
  <c r="AO147" i="24"/>
  <c r="AO135" i="24"/>
  <c r="AO129" i="24"/>
  <c r="AO149" i="24"/>
  <c r="AO127" i="24"/>
  <c r="AO177" i="24"/>
  <c r="AO143" i="24"/>
  <c r="AO119" i="24"/>
  <c r="AO165" i="24"/>
  <c r="AO141" i="24"/>
  <c r="AO175" i="24"/>
  <c r="AO123" i="24"/>
  <c r="AO153" i="24"/>
  <c r="AO155" i="24"/>
  <c r="E42" i="1"/>
  <c r="C278" i="6" s="1"/>
  <c r="B20" i="24"/>
  <c r="K195" i="24"/>
  <c r="AM197" i="24" s="1"/>
  <c r="M195" i="24"/>
  <c r="O189" i="24"/>
  <c r="AN191" i="24" s="1"/>
  <c r="Q189" i="24"/>
  <c r="U187" i="24"/>
  <c r="S187" i="24"/>
  <c r="AO189" i="24" s="1"/>
  <c r="G197" i="24"/>
  <c r="AL199" i="24" s="1"/>
  <c r="I197" i="24"/>
  <c r="AC201" i="24"/>
  <c r="AA201" i="24"/>
  <c r="AQ203" i="24" s="1"/>
  <c r="I238" i="24"/>
  <c r="G238" i="24"/>
  <c r="AL240" i="24" s="1"/>
  <c r="K238" i="24"/>
  <c r="AM240" i="24" s="1"/>
  <c r="M238" i="24"/>
  <c r="Q240" i="24"/>
  <c r="O240" i="24"/>
  <c r="AN242" i="24" s="1"/>
  <c r="Y238" i="24"/>
  <c r="W238" i="24"/>
  <c r="AP240" i="24" s="1"/>
  <c r="U238" i="24"/>
  <c r="S238" i="24"/>
  <c r="AO240" i="24" s="1"/>
  <c r="AC238" i="24"/>
  <c r="AA238" i="24"/>
  <c r="AQ240" i="24" s="1"/>
  <c r="F24" i="16" a="1"/>
  <c r="F24" i="16" s="1"/>
  <c r="F25" i="16" l="1" a="1"/>
  <c r="F25" i="16" s="1"/>
  <c r="F26" i="16" s="1" a="1"/>
  <c r="F26" i="16" s="1"/>
  <c r="C176" i="6"/>
  <c r="C380" i="6"/>
  <c r="C530" i="6"/>
  <c r="N42" i="1"/>
  <c r="C272" i="6"/>
  <c r="C374" i="6"/>
  <c r="C476" i="6"/>
  <c r="C560" i="6"/>
  <c r="D128" i="5"/>
  <c r="I128" i="5" s="1"/>
  <c r="C98" i="6"/>
  <c r="D122" i="5"/>
  <c r="I122" i="5" s="1"/>
  <c r="D224" i="5"/>
  <c r="I224" i="5" s="1"/>
  <c r="C194" i="6"/>
  <c r="D116" i="5"/>
  <c r="I116" i="5" s="1"/>
  <c r="C368" i="6"/>
  <c r="D218" i="5"/>
  <c r="I218" i="5" s="1"/>
  <c r="C470" i="6"/>
  <c r="C188" i="6"/>
  <c r="C572" i="6"/>
  <c r="C290" i="6"/>
  <c r="D212" i="5"/>
  <c r="I212" i="5" s="1"/>
  <c r="C464" i="6"/>
  <c r="C182" i="6"/>
  <c r="C566" i="6"/>
  <c r="C284" i="6"/>
  <c r="D134" i="5"/>
  <c r="I134" i="5" s="1"/>
  <c r="C386" i="6"/>
  <c r="C482" i="6"/>
  <c r="W183" i="24"/>
  <c r="AP185" i="24" s="1"/>
  <c r="W185" i="24" s="1"/>
  <c r="AP187" i="24" s="1"/>
  <c r="D92" i="5"/>
  <c r="I92" i="5" s="1"/>
  <c r="D188" i="5"/>
  <c r="I188" i="5" s="1"/>
  <c r="C152" i="6"/>
  <c r="C248" i="6"/>
  <c r="C344" i="6"/>
  <c r="C440" i="6"/>
  <c r="C536" i="6"/>
  <c r="D98" i="5"/>
  <c r="I98" i="5" s="1"/>
  <c r="D194" i="5"/>
  <c r="I194" i="5" s="1"/>
  <c r="C158" i="6"/>
  <c r="C254" i="6"/>
  <c r="C350" i="6"/>
  <c r="C446" i="6"/>
  <c r="C542" i="6"/>
  <c r="D104" i="5"/>
  <c r="I104" i="5" s="1"/>
  <c r="D200" i="5"/>
  <c r="I200" i="5" s="1"/>
  <c r="C164" i="6"/>
  <c r="C260" i="6"/>
  <c r="C356" i="6"/>
  <c r="C452" i="6"/>
  <c r="C548" i="6"/>
  <c r="D110" i="5"/>
  <c r="I110" i="5" s="1"/>
  <c r="D206" i="5"/>
  <c r="I206" i="5" s="1"/>
  <c r="C170" i="6"/>
  <c r="C266" i="6"/>
  <c r="C362" i="6"/>
  <c r="C458" i="6"/>
  <c r="C554" i="6"/>
  <c r="Z117" i="24"/>
  <c r="AP121" i="24" s="1"/>
  <c r="D140" i="5"/>
  <c r="I140" i="5" s="1"/>
  <c r="C104" i="6"/>
  <c r="C200" i="6"/>
  <c r="C296" i="6"/>
  <c r="C392" i="6"/>
  <c r="C488" i="6"/>
  <c r="D50" i="5"/>
  <c r="I50" i="5" s="1"/>
  <c r="D146" i="5"/>
  <c r="I146" i="5" s="1"/>
  <c r="C110" i="6"/>
  <c r="C206" i="6"/>
  <c r="C302" i="6"/>
  <c r="C398" i="6"/>
  <c r="C494" i="6"/>
  <c r="D56" i="5"/>
  <c r="I56" i="5" s="1"/>
  <c r="D152" i="5"/>
  <c r="I152" i="5" s="1"/>
  <c r="C116" i="6"/>
  <c r="C212" i="6"/>
  <c r="C308" i="6"/>
  <c r="C404" i="6"/>
  <c r="C500" i="6"/>
  <c r="D62" i="5"/>
  <c r="I62" i="5" s="1"/>
  <c r="D158" i="5"/>
  <c r="I158" i="5" s="1"/>
  <c r="C122" i="6"/>
  <c r="C218" i="6"/>
  <c r="C314" i="6"/>
  <c r="C410" i="6"/>
  <c r="C506" i="6"/>
  <c r="D68" i="5"/>
  <c r="I68" i="5" s="1"/>
  <c r="D164" i="5"/>
  <c r="I164" i="5" s="1"/>
  <c r="C128" i="6"/>
  <c r="C224" i="6"/>
  <c r="C320" i="6"/>
  <c r="C416" i="6"/>
  <c r="C512" i="6"/>
  <c r="D74" i="5"/>
  <c r="I74" i="5" s="1"/>
  <c r="D170" i="5"/>
  <c r="I170" i="5" s="1"/>
  <c r="C134" i="6"/>
  <c r="C230" i="6"/>
  <c r="C326" i="6"/>
  <c r="C422" i="6"/>
  <c r="C518" i="6"/>
  <c r="D80" i="5"/>
  <c r="I80" i="5" s="1"/>
  <c r="D176" i="5"/>
  <c r="I176" i="5" s="1"/>
  <c r="C140" i="6"/>
  <c r="C236" i="6"/>
  <c r="C332" i="6"/>
  <c r="C428" i="6"/>
  <c r="C524" i="6"/>
  <c r="D86" i="5"/>
  <c r="I86" i="5" s="1"/>
  <c r="D182" i="5"/>
  <c r="I182" i="5" s="1"/>
  <c r="C146" i="6"/>
  <c r="C242" i="6"/>
  <c r="C338" i="6"/>
  <c r="C434" i="6"/>
  <c r="U189" i="24"/>
  <c r="S189" i="24"/>
  <c r="AO191" i="24" s="1"/>
  <c r="M197" i="24"/>
  <c r="K197" i="24"/>
  <c r="AM199" i="24" s="1"/>
  <c r="Y185" i="24"/>
  <c r="Q191" i="24"/>
  <c r="O191" i="24"/>
  <c r="AN193" i="24" s="1"/>
  <c r="A43" i="1"/>
  <c r="D20" i="24"/>
  <c r="G199" i="24"/>
  <c r="AL201" i="24" s="1"/>
  <c r="I199" i="24"/>
  <c r="AC203" i="24"/>
  <c r="AA203" i="24"/>
  <c r="AQ205" i="24" s="1"/>
  <c r="I240" i="24"/>
  <c r="G240" i="24"/>
  <c r="AL242" i="24" s="1"/>
  <c r="AA240" i="24"/>
  <c r="AQ242" i="24" s="1"/>
  <c r="AC240" i="24"/>
  <c r="S240" i="24"/>
  <c r="AO242" i="24" s="1"/>
  <c r="U240" i="24"/>
  <c r="Q242" i="24"/>
  <c r="O242" i="24"/>
  <c r="AN244" i="24" s="1"/>
  <c r="Y240" i="24"/>
  <c r="W240" i="24"/>
  <c r="AP242" i="24" s="1"/>
  <c r="M240" i="24"/>
  <c r="K240" i="24"/>
  <c r="AM242" i="24" s="1"/>
  <c r="F4" i="16" a="1"/>
  <c r="F4" i="16" s="1"/>
  <c r="F27" i="16" l="1" a="1"/>
  <c r="F27" i="16" s="1"/>
  <c r="F5" i="16" a="1"/>
  <c r="F5" i="16" s="1"/>
  <c r="F6" i="16" s="1" a="1"/>
  <c r="F6" i="16" s="1"/>
  <c r="AP137" i="24"/>
  <c r="AP139" i="24"/>
  <c r="AP169" i="24"/>
  <c r="AP167" i="24"/>
  <c r="AP131" i="24"/>
  <c r="AP119" i="24"/>
  <c r="AP147" i="24"/>
  <c r="AP143" i="24"/>
  <c r="AP163" i="24"/>
  <c r="AP177" i="24"/>
  <c r="AP149" i="24"/>
  <c r="AP135" i="24"/>
  <c r="AP165" i="24"/>
  <c r="AP151" i="24"/>
  <c r="AP123" i="24"/>
  <c r="AP173" i="24"/>
  <c r="AP159" i="24"/>
  <c r="AP153" i="24"/>
  <c r="AP129" i="24"/>
  <c r="AP127" i="24"/>
  <c r="AP145" i="24"/>
  <c r="AP175" i="24"/>
  <c r="AP161" i="24"/>
  <c r="AP133" i="24"/>
  <c r="AP125" i="24"/>
  <c r="AP155" i="24"/>
  <c r="AP141" i="24"/>
  <c r="AP171" i="24"/>
  <c r="AP157" i="24"/>
  <c r="E43" i="1"/>
  <c r="C567" i="6" s="1"/>
  <c r="B21" i="24"/>
  <c r="Y187" i="24"/>
  <c r="W187" i="24"/>
  <c r="AP189" i="24" s="1"/>
  <c r="O193" i="24"/>
  <c r="AN195" i="24" s="1"/>
  <c r="Q193" i="24"/>
  <c r="M199" i="24"/>
  <c r="K199" i="24"/>
  <c r="AM201" i="24" s="1"/>
  <c r="U191" i="24"/>
  <c r="S191" i="24"/>
  <c r="AO193" i="24" s="1"/>
  <c r="I201" i="24"/>
  <c r="G201" i="24"/>
  <c r="AL203" i="24" s="1"/>
  <c r="AC205" i="24"/>
  <c r="AA205" i="24"/>
  <c r="AQ207" i="24" s="1"/>
  <c r="Y242" i="24"/>
  <c r="W242" i="24"/>
  <c r="AP244" i="24" s="1"/>
  <c r="K242" i="24"/>
  <c r="AM244" i="24" s="1"/>
  <c r="M242" i="24"/>
  <c r="Q244" i="24"/>
  <c r="O244" i="24"/>
  <c r="AN246" i="24" s="1"/>
  <c r="I242" i="24"/>
  <c r="G242" i="24"/>
  <c r="AL244" i="24" s="1"/>
  <c r="U242" i="24"/>
  <c r="S242" i="24"/>
  <c r="AO244" i="24" s="1"/>
  <c r="AC242" i="24"/>
  <c r="AA242" i="24"/>
  <c r="AQ244" i="24" s="1"/>
  <c r="B93" i="6"/>
  <c r="K93" i="6"/>
  <c r="F93" i="6"/>
  <c r="F28" i="16" l="1" a="1"/>
  <c r="F28" i="16" s="1"/>
  <c r="F29" i="16" s="1" a="1"/>
  <c r="F29" i="16" s="1"/>
  <c r="C363" i="6"/>
  <c r="C321" i="6"/>
  <c r="F7" i="16" a="1"/>
  <c r="F7" i="16" s="1"/>
  <c r="C525" i="6"/>
  <c r="D87" i="5"/>
  <c r="I87" i="5" s="1"/>
  <c r="C405" i="6"/>
  <c r="D225" i="5"/>
  <c r="I225" i="5" s="1"/>
  <c r="D117" i="5"/>
  <c r="I117" i="5" s="1"/>
  <c r="D177" i="5"/>
  <c r="I177" i="5" s="1"/>
  <c r="C435" i="6"/>
  <c r="D213" i="5"/>
  <c r="I213" i="5" s="1"/>
  <c r="D81" i="5"/>
  <c r="I81" i="5" s="1"/>
  <c r="C429" i="6"/>
  <c r="C243" i="6"/>
  <c r="C345" i="6"/>
  <c r="D183" i="5"/>
  <c r="I183" i="5" s="1"/>
  <c r="C531" i="6"/>
  <c r="C369" i="6"/>
  <c r="C231" i="6"/>
  <c r="C147" i="6"/>
  <c r="C225" i="6"/>
  <c r="D153" i="5"/>
  <c r="I153" i="5" s="1"/>
  <c r="C501" i="6"/>
  <c r="C309" i="6"/>
  <c r="D63" i="5"/>
  <c r="I63" i="5" s="1"/>
  <c r="C399" i="6"/>
  <c r="C267" i="6"/>
  <c r="C123" i="6"/>
  <c r="C489" i="6"/>
  <c r="Q183" i="24"/>
  <c r="C237" i="6"/>
  <c r="D57" i="5"/>
  <c r="I57" i="5" s="1"/>
  <c r="C375" i="6"/>
  <c r="C183" i="6"/>
  <c r="C249" i="6"/>
  <c r="D159" i="5"/>
  <c r="I159" i="5" s="1"/>
  <c r="C507" i="6"/>
  <c r="C153" i="6"/>
  <c r="D189" i="5"/>
  <c r="I189" i="5" s="1"/>
  <c r="C381" i="6"/>
  <c r="C105" i="6"/>
  <c r="D93" i="5"/>
  <c r="I93" i="5" s="1"/>
  <c r="C441" i="6"/>
  <c r="AC117" i="24"/>
  <c r="AQ163" i="24" s="1"/>
  <c r="C411" i="6"/>
  <c r="C177" i="6"/>
  <c r="C207" i="6"/>
  <c r="D129" i="5"/>
  <c r="I129" i="5" s="1"/>
  <c r="C279" i="6"/>
  <c r="C477" i="6"/>
  <c r="C573" i="6"/>
  <c r="C135" i="6"/>
  <c r="C189" i="6"/>
  <c r="C261" i="6"/>
  <c r="D135" i="5"/>
  <c r="I135" i="5" s="1"/>
  <c r="C303" i="6"/>
  <c r="C483" i="6"/>
  <c r="C219" i="6"/>
  <c r="C357" i="6"/>
  <c r="C273" i="6"/>
  <c r="D69" i="5"/>
  <c r="I69" i="5" s="1"/>
  <c r="D165" i="5"/>
  <c r="I165" i="5" s="1"/>
  <c r="C417" i="6"/>
  <c r="C111" i="6"/>
  <c r="C315" i="6"/>
  <c r="C129" i="6"/>
  <c r="D219" i="5"/>
  <c r="I219" i="5" s="1"/>
  <c r="D105" i="5"/>
  <c r="I105" i="5" s="1"/>
  <c r="D201" i="5"/>
  <c r="I201" i="5" s="1"/>
  <c r="C453" i="6"/>
  <c r="C549" i="6"/>
  <c r="C339" i="6"/>
  <c r="C141" i="6"/>
  <c r="C99" i="6"/>
  <c r="D111" i="5"/>
  <c r="I111" i="5" s="1"/>
  <c r="D207" i="5"/>
  <c r="I207" i="5" s="1"/>
  <c r="C459" i="6"/>
  <c r="C555" i="6"/>
  <c r="C159" i="6"/>
  <c r="C201" i="6"/>
  <c r="C333" i="6"/>
  <c r="D141" i="5"/>
  <c r="I141" i="5" s="1"/>
  <c r="C327" i="6"/>
  <c r="C537" i="6"/>
  <c r="C465" i="6"/>
  <c r="C561" i="6"/>
  <c r="D147" i="5"/>
  <c r="I147" i="5" s="1"/>
  <c r="C513" i="6"/>
  <c r="C291" i="6"/>
  <c r="C213" i="6"/>
  <c r="C495" i="6"/>
  <c r="C195" i="6"/>
  <c r="C351" i="6"/>
  <c r="C387" i="6"/>
  <c r="C165" i="6"/>
  <c r="C171" i="6"/>
  <c r="D123" i="5"/>
  <c r="I123" i="5" s="1"/>
  <c r="C255" i="6"/>
  <c r="C471" i="6"/>
  <c r="D21" i="24"/>
  <c r="N43" i="1"/>
  <c r="C285" i="6"/>
  <c r="D51" i="5"/>
  <c r="I51" i="5" s="1"/>
  <c r="C297" i="6"/>
  <c r="D75" i="5"/>
  <c r="I75" i="5" s="1"/>
  <c r="D171" i="5"/>
  <c r="I171" i="5" s="1"/>
  <c r="C423" i="6"/>
  <c r="C519" i="6"/>
  <c r="C117" i="6"/>
  <c r="C393" i="6"/>
  <c r="D99" i="5"/>
  <c r="I99" i="5" s="1"/>
  <c r="D195" i="5"/>
  <c r="I195" i="5" s="1"/>
  <c r="C447" i="6"/>
  <c r="C543" i="6"/>
  <c r="M201" i="24"/>
  <c r="K201" i="24"/>
  <c r="AM203" i="24" s="1"/>
  <c r="W189" i="24"/>
  <c r="AP191" i="24" s="1"/>
  <c r="Y189" i="24"/>
  <c r="U193" i="24"/>
  <c r="S193" i="24"/>
  <c r="AO195" i="24" s="1"/>
  <c r="Q195" i="24"/>
  <c r="O195" i="24"/>
  <c r="AN197" i="24" s="1"/>
  <c r="G203" i="24"/>
  <c r="AL205" i="24" s="1"/>
  <c r="I203" i="24"/>
  <c r="AC207" i="24"/>
  <c r="AA207" i="24"/>
  <c r="AQ209" i="24" s="1"/>
  <c r="AA244" i="24"/>
  <c r="AQ246" i="24" s="1"/>
  <c r="AC244" i="24"/>
  <c r="I244" i="24"/>
  <c r="G244" i="24"/>
  <c r="AL246" i="24" s="1"/>
  <c r="S244" i="24"/>
  <c r="AO246" i="24" s="1"/>
  <c r="U244" i="24"/>
  <c r="Q246" i="24"/>
  <c r="O246" i="24"/>
  <c r="AN248" i="24" s="1"/>
  <c r="M244" i="24"/>
  <c r="K244" i="24"/>
  <c r="AM246" i="24" s="1"/>
  <c r="Y244" i="24"/>
  <c r="W244" i="24"/>
  <c r="AP246" i="24" s="1"/>
  <c r="S8" i="6"/>
  <c r="F30" i="16" l="1" a="1"/>
  <c r="F30" i="16" s="1"/>
  <c r="F31" i="16" s="1" a="1"/>
  <c r="F31" i="16" s="1"/>
  <c r="F8" i="16" a="1"/>
  <c r="F8" i="16" s="1"/>
  <c r="F9" i="16" s="1" a="1"/>
  <c r="F9" i="16" s="1"/>
  <c r="AQ155" i="24"/>
  <c r="AQ127" i="24"/>
  <c r="AQ137" i="24"/>
  <c r="AQ121" i="24"/>
  <c r="AQ149" i="24"/>
  <c r="AQ145" i="24"/>
  <c r="AQ161" i="24"/>
  <c r="AQ177" i="24"/>
  <c r="AQ167" i="24"/>
  <c r="AQ133" i="24"/>
  <c r="AQ171" i="24"/>
  <c r="AQ125" i="24"/>
  <c r="AQ175" i="24"/>
  <c r="AQ151" i="24"/>
  <c r="AQ131" i="24"/>
  <c r="AQ119" i="24"/>
  <c r="AQ129" i="24"/>
  <c r="AQ153" i="24"/>
  <c r="AQ147" i="24"/>
  <c r="AQ169" i="24"/>
  <c r="AQ159" i="24"/>
  <c r="AQ139" i="24"/>
  <c r="AQ123" i="24"/>
  <c r="AQ135" i="24"/>
  <c r="AQ141" i="24"/>
  <c r="AQ165" i="24"/>
  <c r="AQ157" i="24"/>
  <c r="AQ143" i="24"/>
  <c r="AQ173" i="24"/>
  <c r="U195" i="24"/>
  <c r="S195" i="24"/>
  <c r="AO197" i="24" s="1"/>
  <c r="W191" i="24"/>
  <c r="AP193" i="24" s="1"/>
  <c r="Y191" i="24"/>
  <c r="O197" i="24"/>
  <c r="AN199" i="24" s="1"/>
  <c r="Q197" i="24"/>
  <c r="M203" i="24"/>
  <c r="K203" i="24"/>
  <c r="AM205" i="24" s="1"/>
  <c r="G205" i="24"/>
  <c r="AL207" i="24" s="1"/>
  <c r="I205" i="24"/>
  <c r="AC209" i="24"/>
  <c r="AA209" i="24"/>
  <c r="AQ211" i="24" s="1"/>
  <c r="K246" i="24"/>
  <c r="AM248" i="24" s="1"/>
  <c r="M246" i="24"/>
  <c r="Q248" i="24"/>
  <c r="O248" i="24"/>
  <c r="AN250" i="24" s="1"/>
  <c r="I246" i="24"/>
  <c r="G246" i="24"/>
  <c r="AL248" i="24" s="1"/>
  <c r="U246" i="24"/>
  <c r="S246" i="24"/>
  <c r="AO248" i="24" s="1"/>
  <c r="Y246" i="24"/>
  <c r="W246" i="24"/>
  <c r="AP248" i="24" s="1"/>
  <c r="AC246" i="24"/>
  <c r="AA246" i="24"/>
  <c r="AQ248" i="24" s="1"/>
  <c r="X10" i="5"/>
  <c r="F32" i="16" l="1" a="1"/>
  <c r="F32" i="16" s="1"/>
  <c r="F33" i="16" s="1" a="1"/>
  <c r="F33" i="16" s="1"/>
  <c r="F34" i="16" s="1" a="1"/>
  <c r="F34" i="16" s="1"/>
  <c r="F35" i="16" s="1" a="1"/>
  <c r="F35" i="16" s="1"/>
  <c r="F36" i="16" s="1" a="1"/>
  <c r="F36" i="16" s="1"/>
  <c r="F37" i="16" s="1" a="1"/>
  <c r="F37" i="16" s="1"/>
  <c r="F38" i="16" s="1" a="1"/>
  <c r="F38" i="16" s="1"/>
  <c r="F39" i="16" s="1" a="1"/>
  <c r="F39" i="16" s="1"/>
  <c r="F40" i="16" s="1" a="1"/>
  <c r="F40" i="16" s="1"/>
  <c r="F10" i="16" a="1"/>
  <c r="F10" i="16" s="1"/>
  <c r="M205" i="24"/>
  <c r="K205" i="24"/>
  <c r="AM207" i="24" s="1"/>
  <c r="W193" i="24"/>
  <c r="AP195" i="24" s="1"/>
  <c r="Y193" i="24"/>
  <c r="U197" i="24"/>
  <c r="S197" i="24"/>
  <c r="AO199" i="24" s="1"/>
  <c r="Q199" i="24"/>
  <c r="O199" i="24"/>
  <c r="AN201" i="24" s="1"/>
  <c r="G207" i="24"/>
  <c r="AL209" i="24" s="1"/>
  <c r="I207" i="24"/>
  <c r="AC211" i="24"/>
  <c r="AA211" i="24"/>
  <c r="AQ213" i="24" s="1"/>
  <c r="AA248" i="24"/>
  <c r="AQ250" i="24" s="1"/>
  <c r="AC248" i="24"/>
  <c r="Y248" i="24"/>
  <c r="W248" i="24"/>
  <c r="AP250" i="24" s="1"/>
  <c r="S248" i="24"/>
  <c r="AO250" i="24" s="1"/>
  <c r="U248" i="24"/>
  <c r="I248" i="24"/>
  <c r="G248" i="24"/>
  <c r="AL250" i="24" s="1"/>
  <c r="Q250" i="24"/>
  <c r="O250" i="24"/>
  <c r="AN252" i="24" s="1"/>
  <c r="M248" i="24"/>
  <c r="K248" i="24"/>
  <c r="AM250" i="24" s="1"/>
  <c r="C19" i="19" a="1"/>
  <c r="C19" i="19" s="1"/>
  <c r="C20" i="19" s="1" a="1"/>
  <c r="C20" i="19" s="1"/>
  <c r="C21" i="19" s="1" a="1"/>
  <c r="C21" i="19" s="1"/>
  <c r="C3" i="19" a="1"/>
  <c r="C3" i="19" s="1"/>
  <c r="C4" i="19" l="1" a="1"/>
  <c r="C4" i="19" s="1"/>
  <c r="F11" i="16" a="1"/>
  <c r="F11" i="16" s="1"/>
  <c r="O201" i="24"/>
  <c r="AN203" i="24" s="1"/>
  <c r="Q201" i="24"/>
  <c r="Y195" i="24"/>
  <c r="W195" i="24"/>
  <c r="AP197" i="24" s="1"/>
  <c r="U199" i="24"/>
  <c r="S199" i="24"/>
  <c r="AO201" i="24" s="1"/>
  <c r="M207" i="24"/>
  <c r="K207" i="24"/>
  <c r="AM209" i="24" s="1"/>
  <c r="I209" i="24"/>
  <c r="G209" i="24"/>
  <c r="AL211" i="24" s="1"/>
  <c r="AA213" i="24"/>
  <c r="AQ215" i="24" s="1"/>
  <c r="AC213" i="24"/>
  <c r="Q252" i="24"/>
  <c r="O252" i="24"/>
  <c r="AN254" i="24" s="1"/>
  <c r="K250" i="24"/>
  <c r="AM252" i="24" s="1"/>
  <c r="M250" i="24"/>
  <c r="I250" i="24"/>
  <c r="G250" i="24"/>
  <c r="AL252" i="24" s="1"/>
  <c r="Y250" i="24"/>
  <c r="W250" i="24"/>
  <c r="AP252" i="24" s="1"/>
  <c r="U250" i="24"/>
  <c r="S250" i="24"/>
  <c r="AO252" i="24" s="1"/>
  <c r="AC250" i="24"/>
  <c r="AA250" i="24"/>
  <c r="AQ252" i="24" s="1"/>
  <c r="U10" i="10"/>
  <c r="I93" i="6"/>
  <c r="AC10" i="5"/>
  <c r="AA10" i="5"/>
  <c r="M45" i="5" s="1"/>
  <c r="L45" i="5"/>
  <c r="S10" i="10"/>
  <c r="B167" i="9" s="1"/>
  <c r="V10" i="10"/>
  <c r="L30" i="10" s="1"/>
  <c r="C5" i="19" l="1" a="1"/>
  <c r="C5" i="19" s="1"/>
  <c r="F12" i="16" a="1"/>
  <c r="F12" i="16" s="1"/>
  <c r="F13" i="16" s="1" a="1"/>
  <c r="F13" i="16" s="1"/>
  <c r="F14" i="16" s="1" a="1"/>
  <c r="F14" i="16" s="1"/>
  <c r="F15" i="16" s="1" a="1"/>
  <c r="F15" i="16" s="1"/>
  <c r="F16" i="16" s="1" a="1"/>
  <c r="F16" i="16" s="1"/>
  <c r="F17" i="16" s="1" a="1"/>
  <c r="F17" i="16" s="1"/>
  <c r="F18" i="16" s="1" a="1"/>
  <c r="F18" i="16" s="1"/>
  <c r="F19" i="16" s="1" a="1"/>
  <c r="F19" i="16" s="1"/>
  <c r="F20" i="16" s="1" a="1"/>
  <c r="F20" i="16" s="1"/>
  <c r="M209" i="24"/>
  <c r="K209" i="24"/>
  <c r="AM211" i="24" s="1"/>
  <c r="W197" i="24"/>
  <c r="AP199" i="24" s="1"/>
  <c r="Y197" i="24"/>
  <c r="U201" i="24"/>
  <c r="S201" i="24"/>
  <c r="AO203" i="24" s="1"/>
  <c r="Q203" i="24"/>
  <c r="O203" i="24"/>
  <c r="AN205" i="24" s="1"/>
  <c r="G211" i="24"/>
  <c r="AL213" i="24" s="1"/>
  <c r="I211" i="24"/>
  <c r="N167" i="9"/>
  <c r="AA215" i="24"/>
  <c r="AQ217" i="24" s="1"/>
  <c r="AC215" i="24"/>
  <c r="S252" i="24"/>
  <c r="AO254" i="24" s="1"/>
  <c r="U252" i="24"/>
  <c r="Y252" i="24"/>
  <c r="W252" i="24"/>
  <c r="AP254" i="24" s="1"/>
  <c r="Q254" i="24"/>
  <c r="O254" i="24"/>
  <c r="AN256" i="24" s="1"/>
  <c r="AA252" i="24"/>
  <c r="AQ254" i="24" s="1"/>
  <c r="AC252" i="24"/>
  <c r="I252" i="24"/>
  <c r="G252" i="24"/>
  <c r="AL254" i="24" s="1"/>
  <c r="K252" i="24"/>
  <c r="AM254" i="24" s="1"/>
  <c r="M252" i="24"/>
  <c r="C45" i="5"/>
  <c r="B30" i="10"/>
  <c r="Z119" i="1"/>
  <c r="G92" i="1"/>
  <c r="G68" i="1"/>
  <c r="G50" i="1"/>
  <c r="C6" i="19" l="1" a="1"/>
  <c r="C6" i="19" s="1"/>
  <c r="O205" i="24"/>
  <c r="AN207" i="24" s="1"/>
  <c r="Q205" i="24"/>
  <c r="Y199" i="24"/>
  <c r="W199" i="24"/>
  <c r="AP201" i="24" s="1"/>
  <c r="U203" i="24"/>
  <c r="S203" i="24"/>
  <c r="AO205" i="24" s="1"/>
  <c r="M211" i="24"/>
  <c r="K211" i="24"/>
  <c r="AM213" i="24" s="1"/>
  <c r="G213" i="24"/>
  <c r="AL215" i="24" s="1"/>
  <c r="I213" i="24"/>
  <c r="AA217" i="24"/>
  <c r="AQ219" i="24" s="1"/>
  <c r="AC217" i="24"/>
  <c r="I254" i="24"/>
  <c r="G254" i="24"/>
  <c r="AL256" i="24" s="1"/>
  <c r="Q256" i="24"/>
  <c r="O256" i="24"/>
  <c r="AN258" i="24" s="1"/>
  <c r="Y254" i="24"/>
  <c r="W254" i="24"/>
  <c r="AP256" i="24" s="1"/>
  <c r="AA254" i="24"/>
  <c r="AQ256" i="24" s="1"/>
  <c r="AC254" i="24"/>
  <c r="K254" i="24"/>
  <c r="AM256" i="24" s="1"/>
  <c r="M254" i="24"/>
  <c r="U254" i="24"/>
  <c r="S254" i="24"/>
  <c r="AO256" i="24" s="1"/>
  <c r="K167" i="9"/>
  <c r="K168" i="9" s="1"/>
  <c r="L167" i="9"/>
  <c r="K169" i="9" l="1"/>
  <c r="L168" i="9"/>
  <c r="C7" i="19" a="1"/>
  <c r="C7" i="19" s="1"/>
  <c r="C8" i="19" s="1" a="1"/>
  <c r="C8" i="19" s="1"/>
  <c r="C9" i="19" s="1" a="1"/>
  <c r="C9" i="19" s="1"/>
  <c r="C10" i="19" s="1" a="1"/>
  <c r="C10" i="19" s="1"/>
  <c r="M213" i="24"/>
  <c r="K213" i="24"/>
  <c r="AM215" i="24" s="1"/>
  <c r="W201" i="24"/>
  <c r="AP203" i="24" s="1"/>
  <c r="Y201" i="24"/>
  <c r="U205" i="24"/>
  <c r="S205" i="24"/>
  <c r="AO207" i="24" s="1"/>
  <c r="Q207" i="24"/>
  <c r="O207" i="24"/>
  <c r="AN209" i="24" s="1"/>
  <c r="G215" i="24"/>
  <c r="AL217" i="24" s="1"/>
  <c r="I215" i="24"/>
  <c r="AC219" i="24"/>
  <c r="AA219" i="24"/>
  <c r="AQ221" i="24" s="1"/>
  <c r="U256" i="24"/>
  <c r="S256" i="24"/>
  <c r="AO258" i="24" s="1"/>
  <c r="Y256" i="24"/>
  <c r="W256" i="24"/>
  <c r="AP258" i="24" s="1"/>
  <c r="I256" i="24"/>
  <c r="G256" i="24"/>
  <c r="AL258" i="24" s="1"/>
  <c r="Q258" i="24"/>
  <c r="O258" i="24"/>
  <c r="AN260" i="24" s="1"/>
  <c r="K256" i="24"/>
  <c r="AM258" i="24" s="1"/>
  <c r="M256" i="24"/>
  <c r="AA256" i="24"/>
  <c r="AQ258" i="24" s="1"/>
  <c r="AC256" i="24"/>
  <c r="Y10" i="5"/>
  <c r="B326" i="9" s="1"/>
  <c r="K170" i="9" l="1"/>
  <c r="L169" i="9"/>
  <c r="O209" i="24"/>
  <c r="AN211" i="24" s="1"/>
  <c r="Q209" i="24"/>
  <c r="Y203" i="24"/>
  <c r="W203" i="24"/>
  <c r="AP205" i="24" s="1"/>
  <c r="U207" i="24"/>
  <c r="S207" i="24"/>
  <c r="AO209" i="24" s="1"/>
  <c r="M215" i="24"/>
  <c r="K215" i="24"/>
  <c r="AM217" i="24" s="1"/>
  <c r="G217" i="24"/>
  <c r="AL219" i="24" s="1"/>
  <c r="I217" i="24"/>
  <c r="X326" i="9"/>
  <c r="V326" i="9" s="1" a="1"/>
  <c r="V326" i="9" s="1"/>
  <c r="AA221" i="24"/>
  <c r="AQ223" i="24" s="1"/>
  <c r="AC221" i="24"/>
  <c r="Q260" i="24"/>
  <c r="O260" i="24"/>
  <c r="AN262" i="24" s="1"/>
  <c r="I258" i="24"/>
  <c r="G258" i="24"/>
  <c r="AL260" i="24" s="1"/>
  <c r="Y258" i="24"/>
  <c r="W258" i="24"/>
  <c r="AP260" i="24" s="1"/>
  <c r="U258" i="24"/>
  <c r="S258" i="24"/>
  <c r="AO260" i="24" s="1"/>
  <c r="AC258" i="24"/>
  <c r="AA258" i="24"/>
  <c r="AQ260" i="24" s="1"/>
  <c r="K258" i="24"/>
  <c r="AM260" i="24" s="1"/>
  <c r="M258" i="24"/>
  <c r="Y326" i="9"/>
  <c r="Y327" i="9" s="1"/>
  <c r="Y328" i="9" s="1"/>
  <c r="Y329" i="9" s="1"/>
  <c r="Y330" i="9" s="1"/>
  <c r="Y331" i="9" s="1"/>
  <c r="Y332" i="9" s="1"/>
  <c r="Y333" i="9" s="1"/>
  <c r="Y334" i="9" s="1"/>
  <c r="Y335" i="9" s="1"/>
  <c r="Y336" i="9" s="1"/>
  <c r="Y337" i="9" s="1"/>
  <c r="Y338" i="9" s="1"/>
  <c r="Y339" i="9" s="1"/>
  <c r="Y340" i="9" s="1"/>
  <c r="Y341" i="9" s="1"/>
  <c r="Y342" i="9" s="1"/>
  <c r="Y343" i="9" s="1"/>
  <c r="Y344" i="9" s="1"/>
  <c r="Y345" i="9" s="1"/>
  <c r="Y346" i="9" s="1"/>
  <c r="Y347" i="9" s="1"/>
  <c r="Y348" i="9" s="1"/>
  <c r="Y349" i="9" s="1"/>
  <c r="Y350" i="9" s="1"/>
  <c r="Y351" i="9" s="1"/>
  <c r="Y352" i="9" s="1"/>
  <c r="Y353" i="9" s="1"/>
  <c r="Y354" i="9" s="1"/>
  <c r="Y355" i="9" s="1"/>
  <c r="Y356" i="9" s="1"/>
  <c r="Y357" i="9" s="1"/>
  <c r="Y358" i="9" s="1"/>
  <c r="Y359" i="9" s="1"/>
  <c r="Y360" i="9" s="1"/>
  <c r="Y361" i="9" s="1"/>
  <c r="Y362" i="9" s="1"/>
  <c r="Y363" i="9" s="1"/>
  <c r="Y364" i="9" s="1"/>
  <c r="Y365" i="9" s="1"/>
  <c r="Y366" i="9" s="1"/>
  <c r="Y367" i="9" s="1"/>
  <c r="Z326" i="9"/>
  <c r="AA326" i="9"/>
  <c r="A835" i="19" a="1"/>
  <c r="A835" i="19" s="1"/>
  <c r="A836" i="19" s="1" a="1"/>
  <c r="A836" i="19" s="1"/>
  <c r="A837" i="19" s="1" a="1"/>
  <c r="A837" i="19" s="1"/>
  <c r="A838" i="19" s="1" a="1"/>
  <c r="A838" i="19" s="1"/>
  <c r="C95" i="20"/>
  <c r="D95" i="20" s="1"/>
  <c r="C59" i="20"/>
  <c r="D59" i="20" s="1"/>
  <c r="C3" i="20"/>
  <c r="D3" i="20" s="1"/>
  <c r="Y368" i="9" l="1"/>
  <c r="Z367" i="9"/>
  <c r="K171" i="9"/>
  <c r="L170" i="9"/>
  <c r="C59" i="9" a="1"/>
  <c r="C59" i="9" s="1"/>
  <c r="I59" i="9" a="1"/>
  <c r="I59" i="9" s="1"/>
  <c r="D99" i="9" a="1"/>
  <c r="D99" i="9" s="1"/>
  <c r="C52" i="9" a="1"/>
  <c r="C52" i="9" s="1"/>
  <c r="I108" i="9" a="1"/>
  <c r="I108" i="9" s="1"/>
  <c r="C100" i="9" a="1"/>
  <c r="C100" i="9" s="1"/>
  <c r="D51" i="9" a="1"/>
  <c r="D51" i="9" s="1"/>
  <c r="D131" i="9" a="1"/>
  <c r="D131" i="9" s="1"/>
  <c r="D60" i="9" a="1"/>
  <c r="D60" i="9" s="1"/>
  <c r="D107" i="9" a="1"/>
  <c r="D107" i="9" s="1"/>
  <c r="D59" i="9" a="1"/>
  <c r="D59" i="9" s="1"/>
  <c r="D67" i="9" a="1"/>
  <c r="D67" i="9" s="1"/>
  <c r="D108" i="9" a="1"/>
  <c r="D108" i="9" s="1"/>
  <c r="I64" i="9" a="1"/>
  <c r="I64" i="9" s="1"/>
  <c r="C108" i="9" a="1"/>
  <c r="C108" i="9" s="1"/>
  <c r="I60" i="9" a="1"/>
  <c r="I60" i="9" s="1"/>
  <c r="C136" i="9" a="1"/>
  <c r="C136" i="9" s="1"/>
  <c r="I56" i="9" a="1"/>
  <c r="I56" i="9" s="1"/>
  <c r="C95" i="9" a="1"/>
  <c r="C95" i="9" s="1"/>
  <c r="D100" i="9" a="1"/>
  <c r="D100" i="9" s="1"/>
  <c r="D136" i="9" a="1"/>
  <c r="D136" i="9" s="1"/>
  <c r="D56" i="9" a="1"/>
  <c r="D56" i="9" s="1"/>
  <c r="I95" i="9" a="1"/>
  <c r="I95" i="9" s="1"/>
  <c r="D143" i="9" a="1"/>
  <c r="D143" i="9" s="1"/>
  <c r="I100" i="9" a="1"/>
  <c r="I100" i="9" s="1"/>
  <c r="D104" i="9" a="1"/>
  <c r="D104" i="9" s="1"/>
  <c r="C104" i="9" a="1"/>
  <c r="C104" i="9" s="1"/>
  <c r="D89" i="9" a="1"/>
  <c r="D89" i="9" s="1"/>
  <c r="I136" i="9" a="1"/>
  <c r="I136" i="9" s="1"/>
  <c r="C138" i="9" a="1"/>
  <c r="C138" i="9" s="1"/>
  <c r="I143" i="9" a="1"/>
  <c r="I143" i="9" s="1"/>
  <c r="I135" i="9" a="1"/>
  <c r="I135" i="9" s="1"/>
  <c r="C89" i="9" a="1"/>
  <c r="C89" i="9" s="1"/>
  <c r="D135" i="9" a="1"/>
  <c r="D135" i="9" s="1"/>
  <c r="D65" i="9" a="1"/>
  <c r="D65" i="9" s="1"/>
  <c r="C107" i="9" a="1"/>
  <c r="C107" i="9" s="1"/>
  <c r="C135" i="9" a="1"/>
  <c r="C135" i="9" s="1"/>
  <c r="I89" i="9" a="1"/>
  <c r="I89" i="9" s="1"/>
  <c r="C65" i="9" a="1"/>
  <c r="C65" i="9" s="1"/>
  <c r="C56" i="9" a="1"/>
  <c r="C56" i="9" s="1"/>
  <c r="D138" i="9" a="1"/>
  <c r="D138" i="9" s="1"/>
  <c r="C63" i="9" a="1"/>
  <c r="C63" i="9" s="1"/>
  <c r="I104" i="9" a="1"/>
  <c r="I104" i="9" s="1"/>
  <c r="I51" i="9" a="1"/>
  <c r="I51" i="9" s="1"/>
  <c r="C61" i="9" a="1"/>
  <c r="C61" i="9" s="1"/>
  <c r="I66" i="9" a="1"/>
  <c r="I66" i="9" s="1"/>
  <c r="C54" i="9" a="1"/>
  <c r="C54" i="9" s="1"/>
  <c r="C101" i="9" a="1"/>
  <c r="C101" i="9" s="1"/>
  <c r="C53" i="9" a="1"/>
  <c r="C53" i="9" s="1"/>
  <c r="D93" i="9" a="1"/>
  <c r="D93" i="9" s="1"/>
  <c r="C99" i="9" a="1"/>
  <c r="C99" i="9" s="1"/>
  <c r="I55" i="9" a="1"/>
  <c r="I55" i="9" s="1"/>
  <c r="C105" i="9" a="1"/>
  <c r="C105" i="9" s="1"/>
  <c r="C90" i="9" a="1"/>
  <c r="C90" i="9" s="1"/>
  <c r="I49" i="9" a="1"/>
  <c r="I49" i="9" s="1"/>
  <c r="C131" i="9" a="1"/>
  <c r="C131" i="9" s="1"/>
  <c r="D146" i="9" a="1"/>
  <c r="D146" i="9" s="1"/>
  <c r="D130" i="9" a="1"/>
  <c r="D130" i="9" s="1"/>
  <c r="D103" i="9" a="1"/>
  <c r="D103" i="9" s="1"/>
  <c r="I106" i="9" a="1"/>
  <c r="I106" i="9" s="1"/>
  <c r="D94" i="9" a="1"/>
  <c r="D94" i="9" s="1"/>
  <c r="C57" i="9" a="1"/>
  <c r="C57" i="9" s="1"/>
  <c r="I98" i="9" a="1"/>
  <c r="I98" i="9" s="1"/>
  <c r="C66" i="9" a="1"/>
  <c r="C66" i="9" s="1"/>
  <c r="D54" i="9" a="1"/>
  <c r="D54" i="9" s="1"/>
  <c r="D53" i="9" a="1"/>
  <c r="D53" i="9" s="1"/>
  <c r="C93" i="9" a="1"/>
  <c r="C93" i="9" s="1"/>
  <c r="C137" i="9" a="1"/>
  <c r="C137" i="9" s="1"/>
  <c r="I99" i="9" a="1"/>
  <c r="I99" i="9" s="1"/>
  <c r="D55" i="9" a="1"/>
  <c r="D55" i="9" s="1"/>
  <c r="D105" i="9" a="1"/>
  <c r="D105" i="9" s="1"/>
  <c r="I58" i="9" a="1"/>
  <c r="I58" i="9" s="1"/>
  <c r="D49" i="9" a="1"/>
  <c r="D49" i="9" s="1"/>
  <c r="I131" i="9" a="1"/>
  <c r="I131" i="9" s="1"/>
  <c r="C134" i="9" a="1"/>
  <c r="C134" i="9" s="1"/>
  <c r="I141" i="9" a="1"/>
  <c r="I141" i="9" s="1"/>
  <c r="D106" i="9" a="1"/>
  <c r="D106" i="9" s="1"/>
  <c r="I138" i="9" a="1"/>
  <c r="I138" i="9" s="1"/>
  <c r="D63" i="9" a="1"/>
  <c r="D63" i="9" s="1"/>
  <c r="I61" i="9" a="1"/>
  <c r="I61" i="9" s="1"/>
  <c r="D98" i="9" a="1"/>
  <c r="D98" i="9" s="1"/>
  <c r="D66" i="9" a="1"/>
  <c r="D66" i="9" s="1"/>
  <c r="I101" i="9" a="1"/>
  <c r="I101" i="9" s="1"/>
  <c r="D91" i="9" a="1"/>
  <c r="D91" i="9" s="1"/>
  <c r="I91" i="9" a="1"/>
  <c r="I91" i="9" s="1"/>
  <c r="I137" i="9" a="1"/>
  <c r="I137" i="9" s="1"/>
  <c r="C67" i="9" a="1"/>
  <c r="C67" i="9" s="1"/>
  <c r="C55" i="9" a="1"/>
  <c r="C55" i="9" s="1"/>
  <c r="I90" i="9" a="1"/>
  <c r="I90" i="9" s="1"/>
  <c r="C58" i="9" a="1"/>
  <c r="C58" i="9" s="1"/>
  <c r="C49" i="9" a="1"/>
  <c r="C49" i="9" s="1"/>
  <c r="I52" i="9" a="1"/>
  <c r="I52" i="9" s="1"/>
  <c r="I146" i="9" a="1"/>
  <c r="I146" i="9" s="1"/>
  <c r="I130" i="9" a="1"/>
  <c r="I130" i="9" s="1"/>
  <c r="I103" i="9" a="1"/>
  <c r="I103" i="9" s="1"/>
  <c r="C106" i="9" a="1"/>
  <c r="C106" i="9" s="1"/>
  <c r="I57" i="9" a="1"/>
  <c r="I57" i="9" s="1"/>
  <c r="I107" i="9" a="1"/>
  <c r="I107" i="9" s="1"/>
  <c r="D133" i="9" a="1"/>
  <c r="D133" i="9" s="1"/>
  <c r="C51" i="9" a="1"/>
  <c r="C51" i="9" s="1"/>
  <c r="D61" i="9" a="1"/>
  <c r="D61" i="9" s="1"/>
  <c r="C98" i="9" a="1"/>
  <c r="C98" i="9" s="1"/>
  <c r="I54" i="9" a="1"/>
  <c r="I54" i="9" s="1"/>
  <c r="D101" i="9" a="1"/>
  <c r="D101" i="9" s="1"/>
  <c r="C91" i="9" a="1"/>
  <c r="C91" i="9" s="1"/>
  <c r="I53" i="9" a="1"/>
  <c r="I53" i="9" s="1"/>
  <c r="I93" i="9" a="1"/>
  <c r="I93" i="9" s="1"/>
  <c r="D52" i="9" a="1"/>
  <c r="D52" i="9" s="1"/>
  <c r="D137" i="9" a="1"/>
  <c r="D137" i="9" s="1"/>
  <c r="I67" i="9" a="1"/>
  <c r="I67" i="9" s="1"/>
  <c r="I105" i="9" a="1"/>
  <c r="I105" i="9" s="1"/>
  <c r="D90" i="9" a="1"/>
  <c r="D90" i="9" s="1"/>
  <c r="D58" i="9" a="1"/>
  <c r="D58" i="9" s="1"/>
  <c r="C146" i="9" a="1"/>
  <c r="C146" i="9" s="1"/>
  <c r="C130" i="9" a="1"/>
  <c r="C130" i="9" s="1"/>
  <c r="C103" i="9" a="1"/>
  <c r="C103" i="9" s="1"/>
  <c r="C94" i="9" a="1"/>
  <c r="C94" i="9" s="1"/>
  <c r="D57" i="9" a="1"/>
  <c r="D57" i="9" s="1"/>
  <c r="D62" i="9" a="1"/>
  <c r="D62" i="9" s="1"/>
  <c r="C141" i="9" a="1"/>
  <c r="C141" i="9" s="1"/>
  <c r="C64" i="9" a="1"/>
  <c r="C64" i="9" s="1"/>
  <c r="C132" i="9" a="1"/>
  <c r="C132" i="9" s="1"/>
  <c r="I129" i="9" a="1"/>
  <c r="I129" i="9" s="1"/>
  <c r="I94" i="9" a="1"/>
  <c r="I94" i="9" s="1"/>
  <c r="C129" i="9" a="1"/>
  <c r="C129" i="9" s="1"/>
  <c r="I134" i="9" a="1"/>
  <c r="I134" i="9" s="1"/>
  <c r="I133" i="9" a="1"/>
  <c r="I133" i="9" s="1"/>
  <c r="C50" i="9" a="1"/>
  <c r="C50" i="9" s="1"/>
  <c r="D132" i="9" a="1"/>
  <c r="D132" i="9" s="1"/>
  <c r="D134" i="9" a="1"/>
  <c r="D134" i="9" s="1"/>
  <c r="I62" i="9" a="1"/>
  <c r="I62" i="9" s="1"/>
  <c r="D129" i="9" a="1"/>
  <c r="D129" i="9" s="1"/>
  <c r="C143" i="9" a="1"/>
  <c r="C143" i="9" s="1"/>
  <c r="I63" i="9" a="1"/>
  <c r="I63" i="9" s="1"/>
  <c r="D139" i="9" a="1"/>
  <c r="D139" i="9" s="1"/>
  <c r="C133" i="9" a="1"/>
  <c r="C133" i="9" s="1"/>
  <c r="D50" i="9" a="1"/>
  <c r="D50" i="9" s="1"/>
  <c r="I139" i="9" a="1"/>
  <c r="I139" i="9" s="1"/>
  <c r="C68" i="9" a="1"/>
  <c r="C68" i="9" s="1"/>
  <c r="C60" i="9" a="1"/>
  <c r="C60" i="9" s="1"/>
  <c r="I65" i="9" a="1"/>
  <c r="I65" i="9" s="1"/>
  <c r="I148" i="9" a="1"/>
  <c r="I148" i="9" s="1"/>
  <c r="D95" i="9" a="1"/>
  <c r="D95" i="9" s="1"/>
  <c r="I102" i="9" a="1"/>
  <c r="I102" i="9" s="1"/>
  <c r="D64" i="9" a="1"/>
  <c r="D64" i="9" s="1"/>
  <c r="C148" i="9" a="1"/>
  <c r="C148" i="9" s="1"/>
  <c r="D102" i="9" a="1"/>
  <c r="D102" i="9" s="1"/>
  <c r="D141" i="9" a="1"/>
  <c r="D141" i="9" s="1"/>
  <c r="I50" i="9" a="1"/>
  <c r="I50" i="9" s="1"/>
  <c r="C102" i="9" a="1"/>
  <c r="C102" i="9" s="1"/>
  <c r="I68" i="9" a="1"/>
  <c r="I68" i="9" s="1"/>
  <c r="I132" i="9" a="1"/>
  <c r="I132" i="9" s="1"/>
  <c r="D96" i="9" a="1"/>
  <c r="D96" i="9" s="1"/>
  <c r="I140" i="9" a="1"/>
  <c r="I140" i="9" s="1"/>
  <c r="D148" i="9" a="1"/>
  <c r="D148" i="9" s="1"/>
  <c r="I96" i="9" a="1"/>
  <c r="I96" i="9" s="1"/>
  <c r="C96" i="9" a="1"/>
  <c r="C96" i="9" s="1"/>
  <c r="C140" i="9" a="1"/>
  <c r="C140" i="9" s="1"/>
  <c r="C62" i="9" a="1"/>
  <c r="C62" i="9" s="1"/>
  <c r="D68" i="9" a="1"/>
  <c r="D68" i="9" s="1"/>
  <c r="C139" i="9" a="1"/>
  <c r="C139" i="9" s="1"/>
  <c r="D140" i="9" a="1"/>
  <c r="D140" i="9" s="1"/>
  <c r="D97" i="9" a="1"/>
  <c r="D97" i="9" s="1"/>
  <c r="D92" i="9" a="1"/>
  <c r="D92" i="9" s="1"/>
  <c r="I142" i="9" a="1"/>
  <c r="I142" i="9" s="1"/>
  <c r="I147" i="9" a="1"/>
  <c r="I147" i="9" s="1"/>
  <c r="C145" i="9" a="1"/>
  <c r="C145" i="9" s="1"/>
  <c r="D30" i="9" a="1"/>
  <c r="D30" i="9" s="1"/>
  <c r="D116" i="9" a="1"/>
  <c r="D116" i="9" s="1"/>
  <c r="I37" i="9" a="1"/>
  <c r="I37" i="9" s="1"/>
  <c r="C154" i="9" a="1"/>
  <c r="C154" i="9" s="1"/>
  <c r="C78" i="9" a="1"/>
  <c r="C78" i="9" s="1"/>
  <c r="C97" i="9" a="1"/>
  <c r="C97" i="9" s="1"/>
  <c r="I144" i="9" a="1"/>
  <c r="I144" i="9" s="1"/>
  <c r="D142" i="9" a="1"/>
  <c r="D142" i="9" s="1"/>
  <c r="D147" i="9" a="1"/>
  <c r="D147" i="9" s="1"/>
  <c r="D48" i="9" a="1"/>
  <c r="D48" i="9" s="1"/>
  <c r="I116" i="9" a="1"/>
  <c r="I116" i="9" s="1"/>
  <c r="C72" i="9" a="1"/>
  <c r="C72" i="9" s="1"/>
  <c r="C37" i="9" a="1"/>
  <c r="C37" i="9" s="1"/>
  <c r="I154" i="9" a="1"/>
  <c r="I154" i="9" s="1"/>
  <c r="C92" i="9" a="1"/>
  <c r="C92" i="9" s="1"/>
  <c r="C144" i="9" a="1"/>
  <c r="C144" i="9" s="1"/>
  <c r="C142" i="9" a="1"/>
  <c r="C142" i="9" s="1"/>
  <c r="I145" i="9" a="1"/>
  <c r="I145" i="9" s="1"/>
  <c r="I30" i="9" a="1"/>
  <c r="I30" i="9" s="1"/>
  <c r="I48" i="9" a="1"/>
  <c r="I48" i="9" s="1"/>
  <c r="D72" i="9" a="1"/>
  <c r="D72" i="9" s="1"/>
  <c r="D37" i="9" a="1"/>
  <c r="D37" i="9" s="1"/>
  <c r="D154" i="9" a="1"/>
  <c r="D154" i="9" s="1"/>
  <c r="I78" i="9" a="1"/>
  <c r="I78" i="9" s="1"/>
  <c r="I43" i="9" a="1"/>
  <c r="I43" i="9" s="1"/>
  <c r="D113" i="9" a="1"/>
  <c r="D113" i="9" s="1"/>
  <c r="I97" i="9" a="1"/>
  <c r="I97" i="9" s="1"/>
  <c r="I92" i="9" a="1"/>
  <c r="I92" i="9" s="1"/>
  <c r="D144" i="9" a="1"/>
  <c r="D144" i="9" s="1"/>
  <c r="C147" i="9" a="1"/>
  <c r="C147" i="9" s="1"/>
  <c r="D145" i="9" a="1"/>
  <c r="D145" i="9" s="1"/>
  <c r="C30" i="9" a="1"/>
  <c r="C30" i="9" s="1"/>
  <c r="C48" i="9" a="1"/>
  <c r="C48" i="9" s="1"/>
  <c r="C116" i="9" a="1"/>
  <c r="C116" i="9" s="1"/>
  <c r="I72" i="9" a="1"/>
  <c r="I72" i="9" s="1"/>
  <c r="C43" i="9" a="1"/>
  <c r="C43" i="9" s="1"/>
  <c r="D78" i="9" a="1"/>
  <c r="D78" i="9" s="1"/>
  <c r="I87" i="9" a="1"/>
  <c r="I87" i="9" s="1"/>
  <c r="C39" i="9" a="1"/>
  <c r="C39" i="9" s="1"/>
  <c r="C157" i="9" a="1"/>
  <c r="C157" i="9" s="1"/>
  <c r="D109" i="9" a="1"/>
  <c r="D109" i="9" s="1"/>
  <c r="D153" i="9" a="1"/>
  <c r="D153" i="9" s="1"/>
  <c r="C115" i="9" a="1"/>
  <c r="C115" i="9" s="1"/>
  <c r="C77" i="9" a="1"/>
  <c r="C77" i="9" s="1"/>
  <c r="C32" i="9" a="1"/>
  <c r="C32" i="9" s="1"/>
  <c r="D42" i="9" a="1"/>
  <c r="D42" i="9" s="1"/>
  <c r="I124" i="9" a="1"/>
  <c r="I124" i="9" s="1"/>
  <c r="I155" i="9" a="1"/>
  <c r="I155" i="9" s="1"/>
  <c r="C123" i="9" a="1"/>
  <c r="C123" i="9" s="1"/>
  <c r="I34" i="9" a="1"/>
  <c r="I34" i="9" s="1"/>
  <c r="C29" i="9" a="1"/>
  <c r="C29" i="9" s="1"/>
  <c r="C82" i="9" a="1"/>
  <c r="C82" i="9" s="1"/>
  <c r="C41" i="9" a="1"/>
  <c r="C41" i="9" s="1"/>
  <c r="C152" i="9" a="1"/>
  <c r="C152" i="9" s="1"/>
  <c r="D75" i="9" a="1"/>
  <c r="D75" i="9" s="1"/>
  <c r="D70" i="9" a="1"/>
  <c r="D70" i="9" s="1"/>
  <c r="C35" i="9" a="1"/>
  <c r="C35" i="9" s="1"/>
  <c r="I85" i="9" a="1"/>
  <c r="I85" i="9" s="1"/>
  <c r="C110" i="9" a="1"/>
  <c r="C110" i="9" s="1"/>
  <c r="I71" i="9" a="1"/>
  <c r="I71" i="9" s="1"/>
  <c r="D128" i="9" a="1"/>
  <c r="D128" i="9" s="1"/>
  <c r="I113" i="9" a="1"/>
  <c r="I113" i="9" s="1"/>
  <c r="I39" i="9" a="1"/>
  <c r="I39" i="9" s="1"/>
  <c r="C151" i="9" a="1"/>
  <c r="C151" i="9" s="1"/>
  <c r="I157" i="9" a="1"/>
  <c r="I157" i="9" s="1"/>
  <c r="I109" i="9" a="1"/>
  <c r="I109" i="9" s="1"/>
  <c r="C76" i="9" a="1"/>
  <c r="C76" i="9" s="1"/>
  <c r="C153" i="9" a="1"/>
  <c r="C153" i="9" s="1"/>
  <c r="I115" i="9" a="1"/>
  <c r="I115" i="9" s="1"/>
  <c r="I126" i="9" a="1"/>
  <c r="I126" i="9" s="1"/>
  <c r="I32" i="9" a="1"/>
  <c r="I32" i="9" s="1"/>
  <c r="C44" i="9" a="1"/>
  <c r="C44" i="9" s="1"/>
  <c r="C149" i="9" a="1"/>
  <c r="C149" i="9" s="1"/>
  <c r="C38" i="9" a="1"/>
  <c r="C38" i="9" s="1"/>
  <c r="I86" i="9" a="1"/>
  <c r="I86" i="9" s="1"/>
  <c r="C155" i="9" a="1"/>
  <c r="C155" i="9" s="1"/>
  <c r="C118" i="9" a="1"/>
  <c r="C118" i="9" s="1"/>
  <c r="C120" i="9" a="1"/>
  <c r="C120" i="9" s="1"/>
  <c r="C34" i="9" a="1"/>
  <c r="C34" i="9" s="1"/>
  <c r="I29" i="9" a="1"/>
  <c r="I29" i="9" s="1"/>
  <c r="D82" i="9" a="1"/>
  <c r="D82" i="9" s="1"/>
  <c r="D41" i="9" a="1"/>
  <c r="D41" i="9" s="1"/>
  <c r="D152" i="9" a="1"/>
  <c r="D152" i="9" s="1"/>
  <c r="I114" i="9" a="1"/>
  <c r="I114" i="9" s="1"/>
  <c r="I75" i="9" a="1"/>
  <c r="I75" i="9" s="1"/>
  <c r="I70" i="9" a="1"/>
  <c r="I70" i="9" s="1"/>
  <c r="I36" i="9" a="1"/>
  <c r="I36" i="9" s="1"/>
  <c r="C85" i="9" a="1"/>
  <c r="C85" i="9" s="1"/>
  <c r="D110" i="9" a="1"/>
  <c r="D110" i="9" s="1"/>
  <c r="D43" i="9" a="1"/>
  <c r="D43" i="9" s="1"/>
  <c r="C113" i="9" a="1"/>
  <c r="C113" i="9" s="1"/>
  <c r="C87" i="9" a="1"/>
  <c r="C87" i="9" s="1"/>
  <c r="D151" i="9" a="1"/>
  <c r="D151" i="9" s="1"/>
  <c r="D157" i="9" a="1"/>
  <c r="D157" i="9" s="1"/>
  <c r="C109" i="9" a="1"/>
  <c r="C109" i="9" s="1"/>
  <c r="D76" i="9" a="1"/>
  <c r="D76" i="9" s="1"/>
  <c r="D115" i="9" a="1"/>
  <c r="D115" i="9" s="1"/>
  <c r="I77" i="9" a="1"/>
  <c r="I77" i="9" s="1"/>
  <c r="D126" i="9" a="1"/>
  <c r="D126" i="9" s="1"/>
  <c r="D32" i="9" a="1"/>
  <c r="D32" i="9" s="1"/>
  <c r="C42" i="9" a="1"/>
  <c r="C42" i="9" s="1"/>
  <c r="D44" i="9" a="1"/>
  <c r="D44" i="9" s="1"/>
  <c r="D149" i="9" a="1"/>
  <c r="D149" i="9" s="1"/>
  <c r="C124" i="9" a="1"/>
  <c r="C124" i="9" s="1"/>
  <c r="D38" i="9" a="1"/>
  <c r="D38" i="9" s="1"/>
  <c r="D86" i="9" a="1"/>
  <c r="D86" i="9" s="1"/>
  <c r="D155" i="9" a="1"/>
  <c r="D155" i="9" s="1"/>
  <c r="D118" i="9" a="1"/>
  <c r="D118" i="9" s="1"/>
  <c r="I123" i="9" a="1"/>
  <c r="I123" i="9" s="1"/>
  <c r="D120" i="9" a="1"/>
  <c r="D120" i="9" s="1"/>
  <c r="D34" i="9" a="1"/>
  <c r="D34" i="9" s="1"/>
  <c r="I82" i="9" a="1"/>
  <c r="I82" i="9" s="1"/>
  <c r="I41" i="9" a="1"/>
  <c r="I41" i="9" s="1"/>
  <c r="I152" i="9" a="1"/>
  <c r="I152" i="9" s="1"/>
  <c r="D114" i="9" a="1"/>
  <c r="D114" i="9" s="1"/>
  <c r="C75" i="9" a="1"/>
  <c r="C75" i="9" s="1"/>
  <c r="D35" i="9" a="1"/>
  <c r="D35" i="9" s="1"/>
  <c r="D36" i="9" a="1"/>
  <c r="D36" i="9" s="1"/>
  <c r="D85" i="9" a="1"/>
  <c r="D85" i="9" s="1"/>
  <c r="I110" i="9" a="1"/>
  <c r="I110" i="9" s="1"/>
  <c r="C128" i="9" a="1"/>
  <c r="C128" i="9" s="1"/>
  <c r="C31" i="9" a="1"/>
  <c r="C31" i="9" s="1"/>
  <c r="D79" i="9" a="1"/>
  <c r="D79" i="9" s="1"/>
  <c r="D47" i="9" a="1"/>
  <c r="D47" i="9" s="1"/>
  <c r="D87" i="9" a="1"/>
  <c r="D87" i="9" s="1"/>
  <c r="D39" i="9" a="1"/>
  <c r="D39" i="9" s="1"/>
  <c r="I151" i="9" a="1"/>
  <c r="I151" i="9" s="1"/>
  <c r="I76" i="9" a="1"/>
  <c r="I76" i="9" s="1"/>
  <c r="I153" i="9" a="1"/>
  <c r="I153" i="9" s="1"/>
  <c r="D77" i="9" a="1"/>
  <c r="D77" i="9" s="1"/>
  <c r="C126" i="9" a="1"/>
  <c r="C126" i="9" s="1"/>
  <c r="I42" i="9" a="1"/>
  <c r="I42" i="9" s="1"/>
  <c r="I44" i="9" a="1"/>
  <c r="I44" i="9" s="1"/>
  <c r="I149" i="9" a="1"/>
  <c r="I149" i="9" s="1"/>
  <c r="D124" i="9" a="1"/>
  <c r="D124" i="9" s="1"/>
  <c r="I38" i="9" a="1"/>
  <c r="I38" i="9" s="1"/>
  <c r="C86" i="9" a="1"/>
  <c r="C86" i="9" s="1"/>
  <c r="I118" i="9" a="1"/>
  <c r="I118" i="9" s="1"/>
  <c r="D123" i="9" a="1"/>
  <c r="D123" i="9" s="1"/>
  <c r="I120" i="9" a="1"/>
  <c r="I120" i="9" s="1"/>
  <c r="D29" i="9" a="1"/>
  <c r="D29" i="9" s="1"/>
  <c r="C114" i="9" a="1"/>
  <c r="C114" i="9" s="1"/>
  <c r="C70" i="9" a="1"/>
  <c r="C70" i="9" s="1"/>
  <c r="I35" i="9" a="1"/>
  <c r="I35" i="9" s="1"/>
  <c r="C36" i="9" a="1"/>
  <c r="C36" i="9" s="1"/>
  <c r="D71" i="9" a="1"/>
  <c r="D71" i="9" s="1"/>
  <c r="C79" i="9" a="1"/>
  <c r="C79" i="9" s="1"/>
  <c r="C47" i="9" a="1"/>
  <c r="C47" i="9" s="1"/>
  <c r="D127" i="9" a="1"/>
  <c r="D127" i="9" s="1"/>
  <c r="D40" i="9" a="1"/>
  <c r="D40" i="9" s="1"/>
  <c r="C150" i="9" a="1"/>
  <c r="C150" i="9" s="1"/>
  <c r="I156" i="9" a="1"/>
  <c r="I156" i="9" s="1"/>
  <c r="D74" i="9" a="1"/>
  <c r="D74" i="9" s="1"/>
  <c r="D119" i="9" a="1"/>
  <c r="D119" i="9" s="1"/>
  <c r="D83" i="9" a="1"/>
  <c r="D83" i="9" s="1"/>
  <c r="C46" i="9" a="1"/>
  <c r="C46" i="9" s="1"/>
  <c r="I158" i="9" a="1"/>
  <c r="I158" i="9" s="1"/>
  <c r="C81" i="9" a="1"/>
  <c r="C81" i="9" s="1"/>
  <c r="D111" i="9" a="1"/>
  <c r="D111" i="9" s="1"/>
  <c r="D117" i="9" a="1"/>
  <c r="D117" i="9" s="1"/>
  <c r="I112" i="9" a="1"/>
  <c r="I112" i="9" s="1"/>
  <c r="C73" i="9" a="1"/>
  <c r="C73" i="9" s="1"/>
  <c r="C33" i="9" a="1"/>
  <c r="C33" i="9" s="1"/>
  <c r="C45" i="9" a="1"/>
  <c r="C45" i="9" s="1"/>
  <c r="I128" i="9" a="1"/>
  <c r="I128" i="9" s="1"/>
  <c r="I79" i="9" a="1"/>
  <c r="I79" i="9" s="1"/>
  <c r="I47" i="9" a="1"/>
  <c r="I47" i="9" s="1"/>
  <c r="I127" i="9" a="1"/>
  <c r="I127" i="9" s="1"/>
  <c r="C88" i="9" a="1"/>
  <c r="C88" i="9" s="1"/>
  <c r="I150" i="9" a="1"/>
  <c r="I150" i="9" s="1"/>
  <c r="I69" i="9" a="1"/>
  <c r="I69" i="9" s="1"/>
  <c r="I121" i="9" a="1"/>
  <c r="I121" i="9" s="1"/>
  <c r="C80" i="9" a="1"/>
  <c r="C80" i="9" s="1"/>
  <c r="D81" i="9" a="1"/>
  <c r="D81" i="9" s="1"/>
  <c r="C111" i="9" a="1"/>
  <c r="C111" i="9" s="1"/>
  <c r="C117" i="9" a="1"/>
  <c r="C117" i="9" s="1"/>
  <c r="I122" i="9" a="1"/>
  <c r="I122" i="9" s="1"/>
  <c r="D33" i="9" a="1"/>
  <c r="D33" i="9" s="1"/>
  <c r="D31" i="9" a="1"/>
  <c r="D31" i="9" s="1"/>
  <c r="C127" i="9" a="1"/>
  <c r="C127" i="9" s="1"/>
  <c r="D88" i="9" a="1"/>
  <c r="D88" i="9" s="1"/>
  <c r="C40" i="9" a="1"/>
  <c r="C40" i="9" s="1"/>
  <c r="C156" i="9" a="1"/>
  <c r="C156" i="9" s="1"/>
  <c r="I74" i="9" a="1"/>
  <c r="I74" i="9" s="1"/>
  <c r="D69" i="9" a="1"/>
  <c r="D69" i="9" s="1"/>
  <c r="C119" i="9" a="1"/>
  <c r="C119" i="9" s="1"/>
  <c r="D121" i="9" a="1"/>
  <c r="D121" i="9" s="1"/>
  <c r="C83" i="9" a="1"/>
  <c r="C83" i="9" s="1"/>
  <c r="I80" i="9" a="1"/>
  <c r="I80" i="9" s="1"/>
  <c r="D46" i="9" a="1"/>
  <c r="D46" i="9" s="1"/>
  <c r="C158" i="9" a="1"/>
  <c r="C158" i="9" s="1"/>
  <c r="I81" i="9" a="1"/>
  <c r="I81" i="9" s="1"/>
  <c r="I111" i="9" a="1"/>
  <c r="I111" i="9" s="1"/>
  <c r="C112" i="9" a="1"/>
  <c r="C112" i="9" s="1"/>
  <c r="D73" i="9" a="1"/>
  <c r="D73" i="9" s="1"/>
  <c r="C122" i="9" a="1"/>
  <c r="C122" i="9" s="1"/>
  <c r="I33" i="9" a="1"/>
  <c r="I33" i="9" s="1"/>
  <c r="D45" i="9" a="1"/>
  <c r="D45" i="9" s="1"/>
  <c r="C125" i="9" a="1"/>
  <c r="C125" i="9" s="1"/>
  <c r="C84" i="9" a="1"/>
  <c r="C84" i="9" s="1"/>
  <c r="C71" i="9" a="1"/>
  <c r="C71" i="9" s="1"/>
  <c r="I31" i="9" a="1"/>
  <c r="I31" i="9" s="1"/>
  <c r="I88" i="9" a="1"/>
  <c r="I88" i="9" s="1"/>
  <c r="I40" i="9" a="1"/>
  <c r="I40" i="9" s="1"/>
  <c r="D150" i="9" a="1"/>
  <c r="D150" i="9" s="1"/>
  <c r="D156" i="9" a="1"/>
  <c r="D156" i="9" s="1"/>
  <c r="C74" i="9" a="1"/>
  <c r="C74" i="9" s="1"/>
  <c r="C69" i="9" a="1"/>
  <c r="C69" i="9" s="1"/>
  <c r="I119" i="9" a="1"/>
  <c r="I119" i="9" s="1"/>
  <c r="C121" i="9" a="1"/>
  <c r="C121" i="9" s="1"/>
  <c r="I83" i="9" a="1"/>
  <c r="I83" i="9" s="1"/>
  <c r="D80" i="9" a="1"/>
  <c r="D80" i="9" s="1"/>
  <c r="I46" i="9" a="1"/>
  <c r="I46" i="9" s="1"/>
  <c r="D158" i="9" a="1"/>
  <c r="D158" i="9" s="1"/>
  <c r="I117" i="9" a="1"/>
  <c r="I117" i="9" s="1"/>
  <c r="D112" i="9" a="1"/>
  <c r="D112" i="9" s="1"/>
  <c r="I73" i="9" a="1"/>
  <c r="I73" i="9" s="1"/>
  <c r="D122" i="9" a="1"/>
  <c r="D122" i="9" s="1"/>
  <c r="I45" i="9" a="1"/>
  <c r="I45" i="9" s="1"/>
  <c r="D125" i="9" a="1"/>
  <c r="D125" i="9" s="1"/>
  <c r="D84" i="9" a="1"/>
  <c r="D84" i="9" s="1"/>
  <c r="I125" i="9" a="1"/>
  <c r="I125" i="9" s="1"/>
  <c r="I84" i="9" a="1"/>
  <c r="I84" i="9" s="1"/>
  <c r="D392" i="9" a="1"/>
  <c r="D392" i="9" s="1"/>
  <c r="C555" i="9" a="1"/>
  <c r="C555" i="9" s="1"/>
  <c r="D427" i="9" a="1"/>
  <c r="D427" i="9" s="1"/>
  <c r="D351" i="9" a="1"/>
  <c r="D351" i="9" s="1"/>
  <c r="C471" i="9" a="1"/>
  <c r="C471" i="9" s="1"/>
  <c r="AC392" i="9" a="1"/>
  <c r="AC392" i="9" s="1"/>
  <c r="C360" i="9" a="1"/>
  <c r="C360" i="9" s="1"/>
  <c r="C559" i="9" a="1"/>
  <c r="C559" i="9" s="1"/>
  <c r="AC602" i="9" a="1"/>
  <c r="AC602" i="9" s="1"/>
  <c r="AC479" i="9" a="1"/>
  <c r="AC479" i="9" s="1"/>
  <c r="D360" i="9" a="1"/>
  <c r="D360" i="9" s="1"/>
  <c r="C431" i="9" a="1"/>
  <c r="C431" i="9" s="1"/>
  <c r="C595" i="9" a="1"/>
  <c r="C595" i="9" s="1"/>
  <c r="D479" i="9" a="1"/>
  <c r="D479" i="9" s="1"/>
  <c r="D431" i="9" a="1"/>
  <c r="D431" i="9" s="1"/>
  <c r="C479" i="9" a="1"/>
  <c r="C479" i="9" s="1"/>
  <c r="C392" i="9" a="1"/>
  <c r="C392" i="9" s="1"/>
  <c r="AC360" i="9" a="1"/>
  <c r="AC360" i="9" s="1"/>
  <c r="D446" i="9" a="1"/>
  <c r="D446" i="9" s="1"/>
  <c r="D475" i="9" a="1"/>
  <c r="D475" i="9" s="1"/>
  <c r="D559" i="9" a="1"/>
  <c r="D559" i="9" s="1"/>
  <c r="AC446" i="9" a="1"/>
  <c r="AC446" i="9" s="1"/>
  <c r="AC431" i="9" a="1"/>
  <c r="AC431" i="9" s="1"/>
  <c r="C446" i="9" a="1"/>
  <c r="C446" i="9" s="1"/>
  <c r="AC559" i="9" a="1"/>
  <c r="AC559" i="9" s="1"/>
  <c r="AC362" i="9" a="1"/>
  <c r="AC362" i="9" s="1"/>
  <c r="C602" i="9" a="1"/>
  <c r="C602" i="9" s="1"/>
  <c r="C599" i="9" a="1"/>
  <c r="C599" i="9" s="1"/>
  <c r="C387" i="9" a="1"/>
  <c r="C387" i="9" s="1"/>
  <c r="AC363" i="9" a="1"/>
  <c r="AC363" i="9" s="1"/>
  <c r="AC522" i="9" a="1"/>
  <c r="AC522" i="9" s="1"/>
  <c r="C404" i="9" a="1"/>
  <c r="C404" i="9" s="1"/>
  <c r="AC428" i="9" a="1"/>
  <c r="AC428" i="9" s="1"/>
  <c r="C364" i="9" a="1"/>
  <c r="C364" i="9" s="1"/>
  <c r="AC348" i="9" a="1"/>
  <c r="AC348" i="9" s="1"/>
  <c r="D563" i="9" a="1"/>
  <c r="D563" i="9" s="1"/>
  <c r="D523" i="9" a="1"/>
  <c r="D523" i="9" s="1"/>
  <c r="C443" i="9" a="1"/>
  <c r="C443" i="9" s="1"/>
  <c r="AC566" i="9" a="1"/>
  <c r="AC566" i="9" s="1"/>
  <c r="AC402" i="9" a="1"/>
  <c r="AC402" i="9" s="1"/>
  <c r="D595" i="9" a="1"/>
  <c r="D595" i="9" s="1"/>
  <c r="AC387" i="9" a="1"/>
  <c r="AC387" i="9" s="1"/>
  <c r="D363" i="9" a="1"/>
  <c r="D363" i="9" s="1"/>
  <c r="D522" i="9" a="1"/>
  <c r="D522" i="9" s="1"/>
  <c r="AC438" i="9" a="1"/>
  <c r="AC438" i="9" s="1"/>
  <c r="C428" i="9" a="1"/>
  <c r="C428" i="9" s="1"/>
  <c r="AC356" i="9" a="1"/>
  <c r="AC356" i="9" s="1"/>
  <c r="C348" i="9" a="1"/>
  <c r="C348" i="9" s="1"/>
  <c r="AC563" i="9" a="1"/>
  <c r="AC563" i="9" s="1"/>
  <c r="AC523" i="9" a="1"/>
  <c r="AC523" i="9" s="1"/>
  <c r="AC443" i="9" a="1"/>
  <c r="AC443" i="9" s="1"/>
  <c r="AC358" i="9" a="1"/>
  <c r="AC358" i="9" s="1"/>
  <c r="AC590" i="9" a="1"/>
  <c r="AC590" i="9" s="1"/>
  <c r="D566" i="9" a="1"/>
  <c r="D566" i="9" s="1"/>
  <c r="AC599" i="9" a="1"/>
  <c r="AC599" i="9" s="1"/>
  <c r="C363" i="9" a="1"/>
  <c r="C363" i="9" s="1"/>
  <c r="AC595" i="9" a="1"/>
  <c r="AC595" i="9" s="1"/>
  <c r="C438" i="9" a="1"/>
  <c r="C438" i="9" s="1"/>
  <c r="AC404" i="9" a="1"/>
  <c r="AC404" i="9" s="1"/>
  <c r="D428" i="9" a="1"/>
  <c r="D428" i="9" s="1"/>
  <c r="D348" i="9" a="1"/>
  <c r="D348" i="9" s="1"/>
  <c r="C475" i="9" a="1"/>
  <c r="C475" i="9" s="1"/>
  <c r="C358" i="9" a="1"/>
  <c r="C358" i="9" s="1"/>
  <c r="C590" i="9" a="1"/>
  <c r="C590" i="9" s="1"/>
  <c r="AC434" i="9" a="1"/>
  <c r="AC434" i="9" s="1"/>
  <c r="C402" i="9" a="1"/>
  <c r="C402" i="9" s="1"/>
  <c r="D400" i="9" a="1"/>
  <c r="D400" i="9" s="1"/>
  <c r="D565" i="9" a="1"/>
  <c r="D565" i="9" s="1"/>
  <c r="AC485" i="9" a="1"/>
  <c r="AC485" i="9" s="1"/>
  <c r="D437" i="9" a="1"/>
  <c r="D437" i="9" s="1"/>
  <c r="C405" i="9" a="1"/>
  <c r="C405" i="9" s="1"/>
  <c r="AC357" i="9" a="1"/>
  <c r="AC357" i="9" s="1"/>
  <c r="C600" i="9" a="1"/>
  <c r="C600" i="9" s="1"/>
  <c r="AC480" i="9" a="1"/>
  <c r="AC480" i="9" s="1"/>
  <c r="D396" i="9" a="1"/>
  <c r="D396" i="9" s="1"/>
  <c r="C547" i="9" a="1"/>
  <c r="C547" i="9" s="1"/>
  <c r="D471" i="9" a="1"/>
  <c r="D471" i="9" s="1"/>
  <c r="D439" i="9" a="1"/>
  <c r="D439" i="9" s="1"/>
  <c r="AC564" i="9" a="1"/>
  <c r="AC564" i="9" s="1"/>
  <c r="AC550" i="9" a="1"/>
  <c r="AC550" i="9" s="1"/>
  <c r="C518" i="9" a="1"/>
  <c r="C518" i="9" s="1"/>
  <c r="C486" i="9" a="1"/>
  <c r="C486" i="9" s="1"/>
  <c r="D473" i="9" a="1"/>
  <c r="D473" i="9" s="1"/>
  <c r="C441" i="9" a="1"/>
  <c r="C441" i="9" s="1"/>
  <c r="D524" i="9" a="1"/>
  <c r="D524" i="9" s="1"/>
  <c r="D467" i="9" a="1"/>
  <c r="D467" i="9" s="1"/>
  <c r="D526" i="9" a="1"/>
  <c r="D526" i="9" s="1"/>
  <c r="D470" i="9" a="1"/>
  <c r="D470" i="9" s="1"/>
  <c r="D525" i="9" a="1"/>
  <c r="D525" i="9" s="1"/>
  <c r="D445" i="9" a="1"/>
  <c r="D445" i="9" s="1"/>
  <c r="D404" i="9" a="1"/>
  <c r="D404" i="9" s="1"/>
  <c r="D364" i="9" a="1"/>
  <c r="D364" i="9" s="1"/>
  <c r="AC587" i="9" a="1"/>
  <c r="AC587" i="9" s="1"/>
  <c r="AC475" i="9" a="1"/>
  <c r="AC475" i="9" s="1"/>
  <c r="D358" i="9" a="1"/>
  <c r="D358" i="9" s="1"/>
  <c r="D590" i="9" a="1"/>
  <c r="D590" i="9" s="1"/>
  <c r="C434" i="9" a="1"/>
  <c r="C434" i="9" s="1"/>
  <c r="C400" i="9" a="1"/>
  <c r="C400" i="9" s="1"/>
  <c r="AC597" i="9" a="1"/>
  <c r="AC597" i="9" s="1"/>
  <c r="C565" i="9" a="1"/>
  <c r="C565" i="9" s="1"/>
  <c r="D485" i="9" a="1"/>
  <c r="D485" i="9" s="1"/>
  <c r="AC469" i="9" a="1"/>
  <c r="AC469" i="9" s="1"/>
  <c r="C437" i="9" a="1"/>
  <c r="C437" i="9" s="1"/>
  <c r="AC389" i="9" a="1"/>
  <c r="AC389" i="9" s="1"/>
  <c r="AC560" i="9" a="1"/>
  <c r="AC560" i="9" s="1"/>
  <c r="D480" i="9" a="1"/>
  <c r="D480" i="9" s="1"/>
  <c r="C396" i="9" a="1"/>
  <c r="C396" i="9" s="1"/>
  <c r="D519" i="9" a="1"/>
  <c r="D519" i="9" s="1"/>
  <c r="AC471" i="9" a="1"/>
  <c r="AC471" i="9" s="1"/>
  <c r="C427" i="9" a="1"/>
  <c r="C427" i="9" s="1"/>
  <c r="C351" i="9" a="1"/>
  <c r="C351" i="9" s="1"/>
  <c r="D564" i="9" a="1"/>
  <c r="D564" i="9" s="1"/>
  <c r="AC562" i="9" a="1"/>
  <c r="AC562" i="9" s="1"/>
  <c r="C550" i="9" a="1"/>
  <c r="C550" i="9" s="1"/>
  <c r="D518" i="9" a="1"/>
  <c r="D518" i="9" s="1"/>
  <c r="C473" i="9" a="1"/>
  <c r="C473" i="9" s="1"/>
  <c r="AC432" i="9" a="1"/>
  <c r="AC432" i="9" s="1"/>
  <c r="D436" i="9" a="1"/>
  <c r="D436" i="9" s="1"/>
  <c r="AC477" i="9" a="1"/>
  <c r="AC477" i="9" s="1"/>
  <c r="C445" i="9" a="1"/>
  <c r="C445" i="9" s="1"/>
  <c r="C593" i="9" a="1"/>
  <c r="C593" i="9" s="1"/>
  <c r="C481" i="9" a="1"/>
  <c r="C481" i="9" s="1"/>
  <c r="AC353" i="9" a="1"/>
  <c r="AC353" i="9" s="1"/>
  <c r="D599" i="9" a="1"/>
  <c r="D599" i="9" s="1"/>
  <c r="D387" i="9" a="1"/>
  <c r="D387" i="9" s="1"/>
  <c r="D356" i="9" a="1"/>
  <c r="D356" i="9" s="1"/>
  <c r="D555" i="9" a="1"/>
  <c r="D555" i="9" s="1"/>
  <c r="D443" i="9" a="1"/>
  <c r="D443" i="9" s="1"/>
  <c r="C566" i="9" a="1"/>
  <c r="C566" i="9" s="1"/>
  <c r="D434" i="9" a="1"/>
  <c r="D434" i="9" s="1"/>
  <c r="C523" i="9" a="1"/>
  <c r="C523" i="9" s="1"/>
  <c r="D597" i="9" a="1"/>
  <c r="D597" i="9" s="1"/>
  <c r="D517" i="9" a="1"/>
  <c r="D517" i="9" s="1"/>
  <c r="C485" i="9" a="1"/>
  <c r="C485" i="9" s="1"/>
  <c r="D469" i="9" a="1"/>
  <c r="D469" i="9" s="1"/>
  <c r="AC405" i="9" a="1"/>
  <c r="AC405" i="9" s="1"/>
  <c r="D389" i="9" a="1"/>
  <c r="D389" i="9" s="1"/>
  <c r="AC600" i="9" a="1"/>
  <c r="AC600" i="9" s="1"/>
  <c r="D560" i="9" a="1"/>
  <c r="D560" i="9" s="1"/>
  <c r="C480" i="9" a="1"/>
  <c r="C480" i="9" s="1"/>
  <c r="D547" i="9" a="1"/>
  <c r="D547" i="9" s="1"/>
  <c r="AC519" i="9" a="1"/>
  <c r="AC519" i="9" s="1"/>
  <c r="C439" i="9" a="1"/>
  <c r="C439" i="9" s="1"/>
  <c r="AC427" i="9" a="1"/>
  <c r="AC427" i="9" s="1"/>
  <c r="AC351" i="9" a="1"/>
  <c r="AC351" i="9" s="1"/>
  <c r="C564" i="9" a="1"/>
  <c r="C564" i="9" s="1"/>
  <c r="C562" i="9" a="1"/>
  <c r="C562" i="9" s="1"/>
  <c r="AC555" i="9" a="1"/>
  <c r="AC555" i="9" s="1"/>
  <c r="AC400" i="9" a="1"/>
  <c r="AC400" i="9" s="1"/>
  <c r="AC565" i="9" a="1"/>
  <c r="AC565" i="9" s="1"/>
  <c r="D405" i="9" a="1"/>
  <c r="D405" i="9" s="1"/>
  <c r="D600" i="9" a="1"/>
  <c r="D600" i="9" s="1"/>
  <c r="C519" i="9" a="1"/>
  <c r="C519" i="9" s="1"/>
  <c r="D550" i="9" a="1"/>
  <c r="D550" i="9" s="1"/>
  <c r="C521" i="9" a="1"/>
  <c r="C521" i="9" s="1"/>
  <c r="D432" i="9" a="1"/>
  <c r="D432" i="9" s="1"/>
  <c r="AC470" i="9" a="1"/>
  <c r="AC470" i="9" s="1"/>
  <c r="AC525" i="9" a="1"/>
  <c r="AC525" i="9" s="1"/>
  <c r="D365" i="9" a="1"/>
  <c r="D365" i="9" s="1"/>
  <c r="D481" i="9" a="1"/>
  <c r="D481" i="9" s="1"/>
  <c r="D353" i="9" a="1"/>
  <c r="D353" i="9" s="1"/>
  <c r="D402" i="9" a="1"/>
  <c r="D402" i="9" s="1"/>
  <c r="C517" i="9" a="1"/>
  <c r="C517" i="9" s="1"/>
  <c r="C389" i="9" a="1"/>
  <c r="C389" i="9" s="1"/>
  <c r="C560" i="9" a="1"/>
  <c r="C560" i="9" s="1"/>
  <c r="AC439" i="9" a="1"/>
  <c r="AC439" i="9" s="1"/>
  <c r="AC518" i="9" a="1"/>
  <c r="AC518" i="9" s="1"/>
  <c r="AC473" i="9" a="1"/>
  <c r="AC473" i="9" s="1"/>
  <c r="C393" i="9" a="1"/>
  <c r="C393" i="9" s="1"/>
  <c r="C432" i="9" a="1"/>
  <c r="C432" i="9" s="1"/>
  <c r="C470" i="9" a="1"/>
  <c r="C470" i="9" s="1"/>
  <c r="D477" i="9" a="1"/>
  <c r="D477" i="9" s="1"/>
  <c r="C365" i="9" a="1"/>
  <c r="C365" i="9" s="1"/>
  <c r="AC593" i="9" a="1"/>
  <c r="AC593" i="9" s="1"/>
  <c r="AC401" i="9" a="1"/>
  <c r="AC401" i="9" s="1"/>
  <c r="C353" i="9" a="1"/>
  <c r="C353" i="9" s="1"/>
  <c r="C522" i="9" a="1"/>
  <c r="C522" i="9" s="1"/>
  <c r="D512" i="9" a="1"/>
  <c r="D512" i="9" s="1"/>
  <c r="C563" i="9" a="1"/>
  <c r="C563" i="9" s="1"/>
  <c r="AC396" i="9" a="1"/>
  <c r="AC396" i="9" s="1"/>
  <c r="AC486" i="9" a="1"/>
  <c r="AC486" i="9" s="1"/>
  <c r="AC441" i="9" a="1"/>
  <c r="AC441" i="9" s="1"/>
  <c r="AC524" i="9" a="1"/>
  <c r="AC524" i="9" s="1"/>
  <c r="C436" i="9" a="1"/>
  <c r="C436" i="9" s="1"/>
  <c r="AC526" i="9" a="1"/>
  <c r="AC526" i="9" s="1"/>
  <c r="C477" i="9" a="1"/>
  <c r="C477" i="9" s="1"/>
  <c r="D593" i="9" a="1"/>
  <c r="D593" i="9" s="1"/>
  <c r="C401" i="9" a="1"/>
  <c r="C401" i="9" s="1"/>
  <c r="D438" i="9" a="1"/>
  <c r="D438" i="9" s="1"/>
  <c r="C356" i="9" a="1"/>
  <c r="C356" i="9" s="1"/>
  <c r="C469" i="9" a="1"/>
  <c r="C469" i="9" s="1"/>
  <c r="AC547" i="9" a="1"/>
  <c r="AC547" i="9" s="1"/>
  <c r="C347" i="9" a="1"/>
  <c r="C347" i="9" s="1"/>
  <c r="D562" i="9" a="1"/>
  <c r="D562" i="9" s="1"/>
  <c r="D486" i="9" a="1"/>
  <c r="D486" i="9" s="1"/>
  <c r="AC553" i="9" a="1"/>
  <c r="AC553" i="9" s="1"/>
  <c r="D441" i="9" a="1"/>
  <c r="D441" i="9" s="1"/>
  <c r="C524" i="9" a="1"/>
  <c r="C524" i="9" s="1"/>
  <c r="C594" i="9" a="1"/>
  <c r="C594" i="9" s="1"/>
  <c r="C526" i="9" a="1"/>
  <c r="C526" i="9" s="1"/>
  <c r="D605" i="9" a="1"/>
  <c r="D605" i="9" s="1"/>
  <c r="AC365" i="9" a="1"/>
  <c r="AC365" i="9" s="1"/>
  <c r="AC481" i="9" a="1"/>
  <c r="AC481" i="9" s="1"/>
  <c r="D401" i="9" a="1"/>
  <c r="D401" i="9" s="1"/>
  <c r="D435" i="9" a="1"/>
  <c r="D435" i="9" s="1"/>
  <c r="D394" i="9" a="1"/>
  <c r="D394" i="9" s="1"/>
  <c r="C587" i="9" a="1"/>
  <c r="C587" i="9" s="1"/>
  <c r="C597" i="9" a="1"/>
  <c r="C597" i="9" s="1"/>
  <c r="AC437" i="9" a="1"/>
  <c r="AC437" i="9" s="1"/>
  <c r="D361" i="9" a="1"/>
  <c r="D361" i="9" s="1"/>
  <c r="D602" i="9" a="1"/>
  <c r="D602" i="9" s="1"/>
  <c r="D403" i="9" a="1"/>
  <c r="D403" i="9" s="1"/>
  <c r="AC549" i="9" a="1"/>
  <c r="AC549" i="9" s="1"/>
  <c r="AC397" i="9" a="1"/>
  <c r="AC397" i="9" s="1"/>
  <c r="D553" i="9" a="1"/>
  <c r="D553" i="9" s="1"/>
  <c r="AC354" i="9" a="1"/>
  <c r="AC354" i="9" s="1"/>
  <c r="D594" i="9" a="1"/>
  <c r="D594" i="9" s="1"/>
  <c r="AC512" i="9" a="1"/>
  <c r="AC512" i="9" s="1"/>
  <c r="AC433" i="9" a="1"/>
  <c r="AC433" i="9" s="1"/>
  <c r="AC482" i="9" a="1"/>
  <c r="AC482" i="9" s="1"/>
  <c r="D388" i="9" a="1"/>
  <c r="D388" i="9" s="1"/>
  <c r="AC606" i="9" a="1"/>
  <c r="AC606" i="9" s="1"/>
  <c r="D433" i="9" a="1"/>
  <c r="D433" i="9" s="1"/>
  <c r="C549" i="9" a="1"/>
  <c r="C549" i="9" s="1"/>
  <c r="AC476" i="9" a="1"/>
  <c r="AC476" i="9" s="1"/>
  <c r="AC355" i="9" a="1"/>
  <c r="AC355" i="9" s="1"/>
  <c r="AC349" i="9" a="1"/>
  <c r="AC349" i="9" s="1"/>
  <c r="AC554" i="9" a="1"/>
  <c r="AC554" i="9" s="1"/>
  <c r="D557" i="9" a="1"/>
  <c r="D557" i="9" s="1"/>
  <c r="C474" i="9" a="1"/>
  <c r="C474" i="9" s="1"/>
  <c r="AC557" i="9" a="1"/>
  <c r="AC557" i="9" s="1"/>
  <c r="D483" i="9" a="1"/>
  <c r="D483" i="9" s="1"/>
  <c r="D391" i="9" a="1"/>
  <c r="D391" i="9" s="1"/>
  <c r="AC352" i="9" a="1"/>
  <c r="AC352" i="9" s="1"/>
  <c r="AC521" i="9" a="1"/>
  <c r="AC521" i="9" s="1"/>
  <c r="AC517" i="9" a="1"/>
  <c r="AC517" i="9" s="1"/>
  <c r="C395" i="9" a="1"/>
  <c r="C395" i="9" s="1"/>
  <c r="AC364" i="9" a="1"/>
  <c r="AC364" i="9" s="1"/>
  <c r="C551" i="9" a="1"/>
  <c r="C551" i="9" s="1"/>
  <c r="AC556" i="9" a="1"/>
  <c r="AC556" i="9" s="1"/>
  <c r="AC605" i="9" a="1"/>
  <c r="AC605" i="9" s="1"/>
  <c r="AC444" i="9" a="1"/>
  <c r="AC444" i="9" s="1"/>
  <c r="C399" i="9" a="1"/>
  <c r="C399" i="9" s="1"/>
  <c r="C361" i="9" a="1"/>
  <c r="C361" i="9" s="1"/>
  <c r="AC399" i="9" a="1"/>
  <c r="AC399" i="9" s="1"/>
  <c r="C553" i="9" a="1"/>
  <c r="C553" i="9" s="1"/>
  <c r="C406" i="9" a="1"/>
  <c r="C406" i="9" s="1"/>
  <c r="D587" i="9" a="1"/>
  <c r="D587" i="9" s="1"/>
  <c r="AC388" i="9" a="1"/>
  <c r="AC388" i="9" s="1"/>
  <c r="C349" i="9" a="1"/>
  <c r="C349" i="9" s="1"/>
  <c r="D554" i="9" a="1"/>
  <c r="D554" i="9" s="1"/>
  <c r="C557" i="9" a="1"/>
  <c r="C557" i="9" s="1"/>
  <c r="C605" i="9" a="1"/>
  <c r="C605" i="9" s="1"/>
  <c r="C512" i="9" a="1"/>
  <c r="C512" i="9" s="1"/>
  <c r="C483" i="9" a="1"/>
  <c r="C483" i="9" s="1"/>
  <c r="C391" i="9" a="1"/>
  <c r="C391" i="9" s="1"/>
  <c r="D397" i="9" a="1"/>
  <c r="D397" i="9" s="1"/>
  <c r="D347" i="9" a="1"/>
  <c r="D347" i="9" s="1"/>
  <c r="D398" i="9" a="1"/>
  <c r="D398" i="9" s="1"/>
  <c r="C388" i="9" a="1"/>
  <c r="C388" i="9" s="1"/>
  <c r="AC445" i="9" a="1"/>
  <c r="AC445" i="9" s="1"/>
  <c r="D366" i="9" a="1"/>
  <c r="D366" i="9" s="1"/>
  <c r="C606" i="9" a="1"/>
  <c r="C606" i="9" s="1"/>
  <c r="C362" i="9" a="1"/>
  <c r="C362" i="9" s="1"/>
  <c r="D355" i="9" a="1"/>
  <c r="D355" i="9" s="1"/>
  <c r="AC436" i="9" a="1"/>
  <c r="AC436" i="9" s="1"/>
  <c r="AC393" i="9" a="1"/>
  <c r="AC393" i="9" s="1"/>
  <c r="C467" i="9" a="1"/>
  <c r="C467" i="9" s="1"/>
  <c r="AC406" i="9" a="1"/>
  <c r="AC406" i="9" s="1"/>
  <c r="AC558" i="9" a="1"/>
  <c r="AC558" i="9" s="1"/>
  <c r="D444" i="9" a="1"/>
  <c r="D444" i="9" s="1"/>
  <c r="AC361" i="9" a="1"/>
  <c r="AC361" i="9" s="1"/>
  <c r="D482" i="9" a="1"/>
  <c r="D482" i="9" s="1"/>
  <c r="D393" i="9" a="1"/>
  <c r="D393" i="9" s="1"/>
  <c r="D606" i="9" a="1"/>
  <c r="D606" i="9" s="1"/>
  <c r="AC594" i="9" a="1"/>
  <c r="AC594" i="9" s="1"/>
  <c r="AC347" i="9" a="1"/>
  <c r="AC347" i="9" s="1"/>
  <c r="C433" i="9" a="1"/>
  <c r="C433" i="9" s="1"/>
  <c r="C366" i="9" a="1"/>
  <c r="C366" i="9" s="1"/>
  <c r="AC474" i="9" a="1"/>
  <c r="AC474" i="9" s="1"/>
  <c r="C556" i="9" a="1"/>
  <c r="C556" i="9" s="1"/>
  <c r="D551" i="9" a="1"/>
  <c r="D551" i="9" s="1"/>
  <c r="AC483" i="9" a="1"/>
  <c r="AC483" i="9" s="1"/>
  <c r="AC429" i="9" a="1"/>
  <c r="AC429" i="9" s="1"/>
  <c r="AC391" i="9" a="1"/>
  <c r="AC391" i="9" s="1"/>
  <c r="C397" i="9" a="1"/>
  <c r="C397" i="9" s="1"/>
  <c r="C478" i="9" a="1"/>
  <c r="C478" i="9" s="1"/>
  <c r="D509" i="9" a="1"/>
  <c r="D509" i="9" s="1"/>
  <c r="D561" i="9" a="1"/>
  <c r="D561" i="9" s="1"/>
  <c r="D556" i="9" a="1"/>
  <c r="D556" i="9" s="1"/>
  <c r="D507" i="9" a="1"/>
  <c r="D507" i="9" s="1"/>
  <c r="AC467" i="9" a="1"/>
  <c r="AC467" i="9" s="1"/>
  <c r="C525" i="9" a="1"/>
  <c r="C525" i="9" s="1"/>
  <c r="D390" i="9" a="1"/>
  <c r="D390" i="9" s="1"/>
  <c r="C429" i="9" a="1"/>
  <c r="C429" i="9" s="1"/>
  <c r="C476" i="9" a="1"/>
  <c r="C476" i="9" s="1"/>
  <c r="D399" i="9" a="1"/>
  <c r="D399" i="9" s="1"/>
  <c r="C507" i="9" a="1"/>
  <c r="C507" i="9" s="1"/>
  <c r="AC468" i="9" a="1"/>
  <c r="AC468" i="9" s="1"/>
  <c r="D558" i="9" a="1"/>
  <c r="D558" i="9" s="1"/>
  <c r="C444" i="9" a="1"/>
  <c r="C444" i="9" s="1"/>
  <c r="C482" i="9" a="1"/>
  <c r="C482" i="9" s="1"/>
  <c r="D362" i="9" a="1"/>
  <c r="D362" i="9" s="1"/>
  <c r="D521" i="9" a="1"/>
  <c r="D521" i="9" s="1"/>
  <c r="C435" i="9" a="1"/>
  <c r="C435" i="9" s="1"/>
  <c r="AC395" i="9" a="1"/>
  <c r="AC395" i="9" s="1"/>
  <c r="C355" i="9" a="1"/>
  <c r="C355" i="9" s="1"/>
  <c r="D476" i="9" a="1"/>
  <c r="D476" i="9" s="1"/>
  <c r="AC435" i="9" a="1"/>
  <c r="AC435" i="9" s="1"/>
  <c r="AC366" i="9" a="1"/>
  <c r="AC366" i="9" s="1"/>
  <c r="D474" i="9" a="1"/>
  <c r="D474" i="9" s="1"/>
  <c r="D468" i="9" a="1"/>
  <c r="D468" i="9" s="1"/>
  <c r="AC551" i="9" a="1"/>
  <c r="AC551" i="9" s="1"/>
  <c r="D429" i="9" a="1"/>
  <c r="D429" i="9" s="1"/>
  <c r="AC390" i="9" a="1"/>
  <c r="AC390" i="9" s="1"/>
  <c r="D478" i="9" a="1"/>
  <c r="D478" i="9" s="1"/>
  <c r="D406" i="9" a="1"/>
  <c r="D406" i="9" s="1"/>
  <c r="D359" i="9" a="1"/>
  <c r="D359" i="9" s="1"/>
  <c r="AC561" i="9" a="1"/>
  <c r="AC561" i="9" s="1"/>
  <c r="D352" i="9" a="1"/>
  <c r="D352" i="9" s="1"/>
  <c r="C350" i="9" a="1"/>
  <c r="C350" i="9" s="1"/>
  <c r="C561" i="9" a="1"/>
  <c r="C561" i="9" s="1"/>
  <c r="AC398" i="9" a="1"/>
  <c r="AC398" i="9" s="1"/>
  <c r="C354" i="9" a="1"/>
  <c r="C354" i="9" s="1"/>
  <c r="C394" i="9" a="1"/>
  <c r="C394" i="9" s="1"/>
  <c r="C357" i="9" a="1"/>
  <c r="C357" i="9" s="1"/>
  <c r="AC509" i="9" a="1"/>
  <c r="AC509" i="9" s="1"/>
  <c r="D395" i="9" a="1"/>
  <c r="D395" i="9" s="1"/>
  <c r="D350" i="9" a="1"/>
  <c r="D350" i="9" s="1"/>
  <c r="AC359" i="9" a="1"/>
  <c r="AC359" i="9" s="1"/>
  <c r="C510" i="9" a="1"/>
  <c r="C510" i="9" s="1"/>
  <c r="AC548" i="9" a="1"/>
  <c r="AC548" i="9" s="1"/>
  <c r="AC403" i="9" a="1"/>
  <c r="AC403" i="9" s="1"/>
  <c r="D442" i="9" a="1"/>
  <c r="D442" i="9" s="1"/>
  <c r="C403" i="9" a="1"/>
  <c r="C403" i="9" s="1"/>
  <c r="AC484" i="9" a="1"/>
  <c r="AC484" i="9" s="1"/>
  <c r="C430" i="9" a="1"/>
  <c r="C430" i="9" s="1"/>
  <c r="C472" i="9" a="1"/>
  <c r="C472" i="9" s="1"/>
  <c r="D552" i="9" a="1"/>
  <c r="D552" i="9" s="1"/>
  <c r="C516" i="9" a="1"/>
  <c r="C516" i="9" s="1"/>
  <c r="D440" i="9" a="1"/>
  <c r="D440" i="9" s="1"/>
  <c r="AC472" i="9" a="1"/>
  <c r="AC472" i="9" s="1"/>
  <c r="AC592" i="9" a="1"/>
  <c r="AC592" i="9" s="1"/>
  <c r="AC440" i="9" a="1"/>
  <c r="AC440" i="9" s="1"/>
  <c r="C359" i="9" a="1"/>
  <c r="C359" i="9" s="1"/>
  <c r="C468" i="9" a="1"/>
  <c r="C468" i="9" s="1"/>
  <c r="D549" i="9" a="1"/>
  <c r="D549" i="9" s="1"/>
  <c r="C398" i="9" a="1"/>
  <c r="C398" i="9" s="1"/>
  <c r="D510" i="9" a="1"/>
  <c r="D510" i="9" s="1"/>
  <c r="C548" i="9" a="1"/>
  <c r="C548" i="9" s="1"/>
  <c r="D515" i="9" a="1"/>
  <c r="D515" i="9" s="1"/>
  <c r="AC442" i="9" a="1"/>
  <c r="AC442" i="9" s="1"/>
  <c r="C484" i="9" a="1"/>
  <c r="C484" i="9" s="1"/>
  <c r="C520" i="9" a="1"/>
  <c r="C520" i="9" s="1"/>
  <c r="C552" i="9" a="1"/>
  <c r="C552" i="9" s="1"/>
  <c r="AC478" i="9" a="1"/>
  <c r="AC478" i="9" s="1"/>
  <c r="AC507" i="9" a="1"/>
  <c r="AC507" i="9" s="1"/>
  <c r="AC394" i="9" a="1"/>
  <c r="AC394" i="9" s="1"/>
  <c r="C558" i="9" a="1"/>
  <c r="C558" i="9" s="1"/>
  <c r="D354" i="9" a="1"/>
  <c r="D354" i="9" s="1"/>
  <c r="D548" i="9" a="1"/>
  <c r="D548" i="9" s="1"/>
  <c r="C352" i="9" a="1"/>
  <c r="C352" i="9" s="1"/>
  <c r="AC430" i="9" a="1"/>
  <c r="AC430" i="9" s="1"/>
  <c r="AC520" i="9" a="1"/>
  <c r="AC520" i="9" s="1"/>
  <c r="D472" i="9" a="1"/>
  <c r="D472" i="9" s="1"/>
  <c r="AC516" i="9" a="1"/>
  <c r="AC516" i="9" s="1"/>
  <c r="D592" i="9" a="1"/>
  <c r="D592" i="9" s="1"/>
  <c r="C440" i="9" a="1"/>
  <c r="C440" i="9" s="1"/>
  <c r="D430" i="9" a="1"/>
  <c r="D430" i="9" s="1"/>
  <c r="AC552" i="9" a="1"/>
  <c r="AC552" i="9" s="1"/>
  <c r="D516" i="9" a="1"/>
  <c r="D516" i="9" s="1"/>
  <c r="C592" i="9" a="1"/>
  <c r="C592" i="9" s="1"/>
  <c r="C390" i="9" a="1"/>
  <c r="C390" i="9" s="1"/>
  <c r="D357" i="9" a="1"/>
  <c r="D357" i="9" s="1"/>
  <c r="AC350" i="9" a="1"/>
  <c r="AC350" i="9" s="1"/>
  <c r="C509" i="9" a="1"/>
  <c r="C509" i="9" s="1"/>
  <c r="AC510" i="9" a="1"/>
  <c r="AC510" i="9" s="1"/>
  <c r="C554" i="9" a="1"/>
  <c r="C554" i="9" s="1"/>
  <c r="D349" i="9" a="1"/>
  <c r="D349" i="9" s="1"/>
  <c r="C442" i="9" a="1"/>
  <c r="C442" i="9" s="1"/>
  <c r="D484" i="9" a="1"/>
  <c r="D484" i="9" s="1"/>
  <c r="D520" i="9" a="1"/>
  <c r="D520" i="9" s="1"/>
  <c r="C515" i="9" a="1"/>
  <c r="C515" i="9" s="1"/>
  <c r="AC589" i="9" a="1"/>
  <c r="AC589" i="9" s="1"/>
  <c r="C588" i="9" a="1"/>
  <c r="C588" i="9" s="1"/>
  <c r="D511" i="9" a="1"/>
  <c r="D511" i="9" s="1"/>
  <c r="AC598" i="9" a="1"/>
  <c r="AC598" i="9" s="1"/>
  <c r="AC603" i="9" a="1"/>
  <c r="AC603" i="9" s="1"/>
  <c r="C514" i="9" a="1"/>
  <c r="C514" i="9" s="1"/>
  <c r="D601" i="9" a="1"/>
  <c r="D601" i="9" s="1"/>
  <c r="C508" i="9" a="1"/>
  <c r="C508" i="9" s="1"/>
  <c r="D505" i="9" a="1"/>
  <c r="D505" i="9" s="1"/>
  <c r="D487" i="9" a="1"/>
  <c r="D487" i="9" s="1"/>
  <c r="AC333" i="9" a="1"/>
  <c r="AC333" i="9" s="1"/>
  <c r="AC542" i="9" a="1"/>
  <c r="AC542" i="9" s="1"/>
  <c r="D459" i="9" a="1"/>
  <c r="D459" i="9" s="1"/>
  <c r="C414" i="9" a="1"/>
  <c r="C414" i="9" s="1"/>
  <c r="AC448" i="9" a="1"/>
  <c r="AC448" i="9" s="1"/>
  <c r="AC624" i="9" a="1"/>
  <c r="AC624" i="9" s="1"/>
  <c r="AC367" i="9" a="1"/>
  <c r="AC367" i="9" s="1"/>
  <c r="AC586" i="9" a="1"/>
  <c r="AC586" i="9" s="1"/>
  <c r="D503" i="9" a="1"/>
  <c r="D503" i="9" s="1"/>
  <c r="AC342" i="9" a="1"/>
  <c r="AC342" i="9" s="1"/>
  <c r="AC337" i="9" a="1"/>
  <c r="AC337" i="9" s="1"/>
  <c r="C575" i="9" a="1"/>
  <c r="C575" i="9" s="1"/>
  <c r="D570" i="9" a="1"/>
  <c r="D570" i="9" s="1"/>
  <c r="AC450" i="9" a="1"/>
  <c r="AC450" i="9" s="1"/>
  <c r="AC580" i="9" a="1"/>
  <c r="AC580" i="9" s="1"/>
  <c r="C539" i="9" a="1"/>
  <c r="C539" i="9" s="1"/>
  <c r="D424" i="9" a="1"/>
  <c r="D424" i="9" s="1"/>
  <c r="D409" i="9" a="1"/>
  <c r="D409" i="9" s="1"/>
  <c r="D613" i="9" a="1"/>
  <c r="D613" i="9" s="1"/>
  <c r="AC515" i="9" a="1"/>
  <c r="AC515" i="9" s="1"/>
  <c r="C589" i="9" a="1"/>
  <c r="C589" i="9" s="1"/>
  <c r="D588" i="9" a="1"/>
  <c r="D588" i="9" s="1"/>
  <c r="AC604" i="9" a="1"/>
  <c r="AC604" i="9" s="1"/>
  <c r="AC511" i="9" a="1"/>
  <c r="AC511" i="9" s="1"/>
  <c r="AC513" i="9" a="1"/>
  <c r="AC513" i="9" s="1"/>
  <c r="C598" i="9" a="1"/>
  <c r="C598" i="9" s="1"/>
  <c r="C603" i="9" a="1"/>
  <c r="C603" i="9" s="1"/>
  <c r="AC601" i="9" a="1"/>
  <c r="AC601" i="9" s="1"/>
  <c r="D508" i="9" a="1"/>
  <c r="D508" i="9" s="1"/>
  <c r="C591" i="9" a="1"/>
  <c r="C591" i="9" s="1"/>
  <c r="D596" i="9" a="1"/>
  <c r="D596" i="9" s="1"/>
  <c r="C619" i="9" a="1"/>
  <c r="C619" i="9" s="1"/>
  <c r="C579" i="9" a="1"/>
  <c r="C579" i="9" s="1"/>
  <c r="AC505" i="9" a="1"/>
  <c r="AC505" i="9" s="1"/>
  <c r="AC487" i="9" a="1"/>
  <c r="AC487" i="9" s="1"/>
  <c r="AC530" i="9" a="1"/>
  <c r="AC530" i="9" s="1"/>
  <c r="D418" i="9" a="1"/>
  <c r="D418" i="9" s="1"/>
  <c r="C459" i="9" a="1"/>
  <c r="C459" i="9" s="1"/>
  <c r="AC414" i="9" a="1"/>
  <c r="AC414" i="9" s="1"/>
  <c r="D448" i="9" a="1"/>
  <c r="D448" i="9" s="1"/>
  <c r="D624" i="9" a="1"/>
  <c r="D624" i="9" s="1"/>
  <c r="D367" i="9" a="1"/>
  <c r="D367" i="9" s="1"/>
  <c r="AC501" i="9" a="1"/>
  <c r="AC501" i="9" s="1"/>
  <c r="C503" i="9" a="1"/>
  <c r="C503" i="9" s="1"/>
  <c r="C536" i="9" a="1"/>
  <c r="C536" i="9" s="1"/>
  <c r="D425" i="9" a="1"/>
  <c r="D425" i="9" s="1"/>
  <c r="D342" i="9" a="1"/>
  <c r="D342" i="9" s="1"/>
  <c r="C337" i="9" a="1"/>
  <c r="C337" i="9" s="1"/>
  <c r="D575" i="9" a="1"/>
  <c r="D575" i="9" s="1"/>
  <c r="C604" i="9" a="1"/>
  <c r="C604" i="9" s="1"/>
  <c r="C511" i="9" a="1"/>
  <c r="C511" i="9" s="1"/>
  <c r="D513" i="9" a="1"/>
  <c r="D513" i="9" s="1"/>
  <c r="D598" i="9" a="1"/>
  <c r="D598" i="9" s="1"/>
  <c r="AC514" i="9" a="1"/>
  <c r="AC514" i="9" s="1"/>
  <c r="C601" i="9" a="1"/>
  <c r="C601" i="9" s="1"/>
  <c r="D591" i="9" a="1"/>
  <c r="D591" i="9" s="1"/>
  <c r="AC596" i="9" a="1"/>
  <c r="AC596" i="9" s="1"/>
  <c r="D619" i="9" a="1"/>
  <c r="D619" i="9" s="1"/>
  <c r="D579" i="9" a="1"/>
  <c r="D579" i="9" s="1"/>
  <c r="C505" i="9" a="1"/>
  <c r="C505" i="9" s="1"/>
  <c r="D333" i="9" a="1"/>
  <c r="D333" i="9" s="1"/>
  <c r="C530" i="9" a="1"/>
  <c r="C530" i="9" s="1"/>
  <c r="C542" i="9" a="1"/>
  <c r="C542" i="9" s="1"/>
  <c r="AC418" i="9" a="1"/>
  <c r="AC418" i="9" s="1"/>
  <c r="AC459" i="9" a="1"/>
  <c r="AC459" i="9" s="1"/>
  <c r="D414" i="9" a="1"/>
  <c r="D414" i="9" s="1"/>
  <c r="C448" i="9" a="1"/>
  <c r="C448" i="9" s="1"/>
  <c r="D586" i="9" a="1"/>
  <c r="D586" i="9" s="1"/>
  <c r="D501" i="9" a="1"/>
  <c r="D501" i="9" s="1"/>
  <c r="AC503" i="9" a="1"/>
  <c r="AC503" i="9" s="1"/>
  <c r="D536" i="9" a="1"/>
  <c r="D536" i="9" s="1"/>
  <c r="C425" i="9" a="1"/>
  <c r="C425" i="9" s="1"/>
  <c r="C342" i="9" a="1"/>
  <c r="C342" i="9" s="1"/>
  <c r="C570" i="9" a="1"/>
  <c r="C570" i="9" s="1"/>
  <c r="D450" i="9" a="1"/>
  <c r="D450" i="9" s="1"/>
  <c r="AC377" i="9" a="1"/>
  <c r="AC377" i="9" s="1"/>
  <c r="D580" i="9" a="1"/>
  <c r="D580" i="9" s="1"/>
  <c r="D582" i="9" a="1"/>
  <c r="D582" i="9" s="1"/>
  <c r="AC490" i="9" a="1"/>
  <c r="AC490" i="9" s="1"/>
  <c r="AC539" i="9" a="1"/>
  <c r="AC539" i="9" s="1"/>
  <c r="C409" i="9" a="1"/>
  <c r="C409" i="9" s="1"/>
  <c r="AC613" i="9" a="1"/>
  <c r="AC613" i="9" s="1"/>
  <c r="AC451" i="9" a="1"/>
  <c r="AC451" i="9" s="1"/>
  <c r="C618" i="9" a="1"/>
  <c r="C618" i="9" s="1"/>
  <c r="D589" i="9" a="1"/>
  <c r="D589" i="9" s="1"/>
  <c r="AC588" i="9" a="1"/>
  <c r="AC588" i="9" s="1"/>
  <c r="D604" i="9" a="1"/>
  <c r="D604" i="9" s="1"/>
  <c r="C513" i="9" a="1"/>
  <c r="C513" i="9" s="1"/>
  <c r="D603" i="9" a="1"/>
  <c r="D603" i="9" s="1"/>
  <c r="D514" i="9" a="1"/>
  <c r="D514" i="9" s="1"/>
  <c r="AC508" i="9" a="1"/>
  <c r="AC508" i="9" s="1"/>
  <c r="AC591" i="9" a="1"/>
  <c r="AC591" i="9" s="1"/>
  <c r="C596" i="9" a="1"/>
  <c r="C596" i="9" s="1"/>
  <c r="AC619" i="9" a="1"/>
  <c r="AC619" i="9" s="1"/>
  <c r="AC579" i="9" a="1"/>
  <c r="AC579" i="9" s="1"/>
  <c r="C487" i="9" a="1"/>
  <c r="C487" i="9" s="1"/>
  <c r="C333" i="9" a="1"/>
  <c r="C333" i="9" s="1"/>
  <c r="D530" i="9" a="1"/>
  <c r="D530" i="9" s="1"/>
  <c r="D542" i="9" a="1"/>
  <c r="D542" i="9" s="1"/>
  <c r="C418" i="9" a="1"/>
  <c r="C418" i="9" s="1"/>
  <c r="C624" i="9" a="1"/>
  <c r="C624" i="9" s="1"/>
  <c r="C367" i="9" a="1"/>
  <c r="C367" i="9" s="1"/>
  <c r="X367" i="9" s="1"/>
  <c r="C586" i="9" a="1"/>
  <c r="C586" i="9" s="1"/>
  <c r="C501" i="9" a="1"/>
  <c r="C501" i="9" s="1"/>
  <c r="AC536" i="9" a="1"/>
  <c r="AC536" i="9" s="1"/>
  <c r="AC425" i="9" a="1"/>
  <c r="AC425" i="9" s="1"/>
  <c r="D337" i="9" a="1"/>
  <c r="D337" i="9" s="1"/>
  <c r="AC575" i="9" a="1"/>
  <c r="AC575" i="9" s="1"/>
  <c r="AC570" i="9" a="1"/>
  <c r="AC570" i="9" s="1"/>
  <c r="C450" i="9" a="1"/>
  <c r="C450" i="9" s="1"/>
  <c r="D377" i="9" a="1"/>
  <c r="D377" i="9" s="1"/>
  <c r="C580" i="9" a="1"/>
  <c r="C580" i="9" s="1"/>
  <c r="AC582" i="9" a="1"/>
  <c r="AC582" i="9" s="1"/>
  <c r="D490" i="9" a="1"/>
  <c r="D490" i="9" s="1"/>
  <c r="AC424" i="9" a="1"/>
  <c r="AC424" i="9" s="1"/>
  <c r="C490" i="9" a="1"/>
  <c r="C490" i="9" s="1"/>
  <c r="AC409" i="9" a="1"/>
  <c r="AC409" i="9" s="1"/>
  <c r="D618" i="9" a="1"/>
  <c r="D618" i="9" s="1"/>
  <c r="D583" i="9" a="1"/>
  <c r="D583" i="9" s="1"/>
  <c r="AC504" i="9" a="1"/>
  <c r="AC504" i="9" s="1"/>
  <c r="AC336" i="9" a="1"/>
  <c r="AC336" i="9" s="1"/>
  <c r="AC534" i="9" a="1"/>
  <c r="AC534" i="9" s="1"/>
  <c r="D544" i="9" a="1"/>
  <c r="D544" i="9" s="1"/>
  <c r="AC345" i="9" a="1"/>
  <c r="AC345" i="9" s="1"/>
  <c r="D407" i="9" a="1"/>
  <c r="D407" i="9" s="1"/>
  <c r="C609" i="9" a="1"/>
  <c r="C609" i="9" s="1"/>
  <c r="D615" i="9" a="1"/>
  <c r="D615" i="9" s="1"/>
  <c r="AC447" i="9" a="1"/>
  <c r="AC447" i="9" s="1"/>
  <c r="D381" i="9" a="1"/>
  <c r="D381" i="9" s="1"/>
  <c r="AC545" i="9" a="1"/>
  <c r="AC545" i="9" s="1"/>
  <c r="D453" i="9" a="1"/>
  <c r="D453" i="9" s="1"/>
  <c r="C383" i="9" a="1"/>
  <c r="C383" i="9" s="1"/>
  <c r="D494" i="9" a="1"/>
  <c r="D494" i="9" s="1"/>
  <c r="D328" i="9" a="1"/>
  <c r="D328" i="9" s="1"/>
  <c r="AC419" i="9" a="1"/>
  <c r="AC419" i="9" s="1"/>
  <c r="C410" i="9" a="1"/>
  <c r="C410" i="9" s="1"/>
  <c r="D607" i="9" a="1"/>
  <c r="D607" i="9" s="1"/>
  <c r="D379" i="9" a="1"/>
  <c r="D379" i="9" s="1"/>
  <c r="AC622" i="9" a="1"/>
  <c r="AC622" i="9" s="1"/>
  <c r="C421" i="9" a="1"/>
  <c r="C421" i="9" s="1"/>
  <c r="AC343" i="9" a="1"/>
  <c r="AC343" i="9" s="1"/>
  <c r="D460" i="9" a="1"/>
  <c r="D460" i="9" s="1"/>
  <c r="C416" i="9" a="1"/>
  <c r="C416" i="9" s="1"/>
  <c r="AC411" i="9" a="1"/>
  <c r="AC411" i="9" s="1"/>
  <c r="AC386" i="9" a="1"/>
  <c r="AC386" i="9" s="1"/>
  <c r="D385" i="9" a="1"/>
  <c r="D385" i="9" s="1"/>
  <c r="D417" i="9" a="1"/>
  <c r="D417" i="9" s="1"/>
  <c r="C339" i="9" a="1"/>
  <c r="C339" i="9" s="1"/>
  <c r="AC461" i="9" a="1"/>
  <c r="AC461" i="9" s="1"/>
  <c r="C452" i="9" a="1"/>
  <c r="C452" i="9" s="1"/>
  <c r="D492" i="9" a="1"/>
  <c r="D492" i="9" s="1"/>
  <c r="C332" i="9" a="1"/>
  <c r="C332" i="9" s="1"/>
  <c r="AC535" i="9" a="1"/>
  <c r="AC535" i="9" s="1"/>
  <c r="AC341" i="9" a="1"/>
  <c r="AC341" i="9" s="1"/>
  <c r="D457" i="9" a="1"/>
  <c r="D457" i="9" s="1"/>
  <c r="D573" i="9" a="1"/>
  <c r="D573" i="9" s="1"/>
  <c r="C378" i="9" a="1"/>
  <c r="C378" i="9" s="1"/>
  <c r="C626" i="9" a="1"/>
  <c r="C626" i="9" s="1"/>
  <c r="C582" i="9" a="1"/>
  <c r="C582" i="9" s="1"/>
  <c r="C451" i="9" a="1"/>
  <c r="C451" i="9" s="1"/>
  <c r="AC583" i="9" a="1"/>
  <c r="AC583" i="9" s="1"/>
  <c r="D504" i="9" a="1"/>
  <c r="D504" i="9" s="1"/>
  <c r="C491" i="9" a="1"/>
  <c r="C491" i="9" s="1"/>
  <c r="D336" i="9" a="1"/>
  <c r="D336" i="9" s="1"/>
  <c r="C544" i="9" a="1"/>
  <c r="C544" i="9" s="1"/>
  <c r="D345" i="9" a="1"/>
  <c r="D345" i="9" s="1"/>
  <c r="AC412" i="9" a="1"/>
  <c r="AC412" i="9" s="1"/>
  <c r="AC407" i="9" a="1"/>
  <c r="AC407" i="9" s="1"/>
  <c r="AC609" i="9" a="1"/>
  <c r="AC609" i="9" s="1"/>
  <c r="AC577" i="9" a="1"/>
  <c r="AC577" i="9" s="1"/>
  <c r="C502" i="9" a="1"/>
  <c r="C502" i="9" s="1"/>
  <c r="AC344" i="9" a="1"/>
  <c r="AC344" i="9" s="1"/>
  <c r="AC408" i="9" a="1"/>
  <c r="AC408" i="9" s="1"/>
  <c r="C453" i="9" a="1"/>
  <c r="C453" i="9" s="1"/>
  <c r="AC383" i="9" a="1"/>
  <c r="AC383" i="9" s="1"/>
  <c r="AC494" i="9" a="1"/>
  <c r="AC494" i="9" s="1"/>
  <c r="C328" i="9" a="1"/>
  <c r="C328" i="9" s="1"/>
  <c r="D419" i="9" a="1"/>
  <c r="D419" i="9" s="1"/>
  <c r="AC466" i="9" a="1"/>
  <c r="AC466" i="9" s="1"/>
  <c r="AC612" i="9" a="1"/>
  <c r="AC612" i="9" s="1"/>
  <c r="AC607" i="9" a="1"/>
  <c r="AC607" i="9" s="1"/>
  <c r="C379" i="9" a="1"/>
  <c r="C379" i="9" s="1"/>
  <c r="AC620" i="9" a="1"/>
  <c r="AC620" i="9" s="1"/>
  <c r="C622" i="9" a="1"/>
  <c r="C622" i="9" s="1"/>
  <c r="AC426" i="9" a="1"/>
  <c r="AC426" i="9" s="1"/>
  <c r="AC421" i="9" a="1"/>
  <c r="AC421" i="9" s="1"/>
  <c r="D343" i="9" a="1"/>
  <c r="D343" i="9" s="1"/>
  <c r="C460" i="9" a="1"/>
  <c r="C460" i="9" s="1"/>
  <c r="AC416" i="9" a="1"/>
  <c r="AC416" i="9" s="1"/>
  <c r="D386" i="9" a="1"/>
  <c r="D386" i="9" s="1"/>
  <c r="C385" i="9" a="1"/>
  <c r="C385" i="9" s="1"/>
  <c r="C417" i="9" a="1"/>
  <c r="C417" i="9" s="1"/>
  <c r="AC339" i="9" a="1"/>
  <c r="AC339" i="9" s="1"/>
  <c r="D463" i="9" a="1"/>
  <c r="D463" i="9" s="1"/>
  <c r="D452" i="9" a="1"/>
  <c r="D452" i="9" s="1"/>
  <c r="C492" i="9" a="1"/>
  <c r="C492" i="9" s="1"/>
  <c r="C327" i="9" a="1"/>
  <c r="C327" i="9" s="1"/>
  <c r="D529" i="9" a="1"/>
  <c r="D529" i="9" s="1"/>
  <c r="C535" i="9" a="1"/>
  <c r="C535" i="9" s="1"/>
  <c r="C346" i="9" a="1"/>
  <c r="C346" i="9" s="1"/>
  <c r="D341" i="9" a="1"/>
  <c r="D341" i="9" s="1"/>
  <c r="C457" i="9" a="1"/>
  <c r="C457" i="9" s="1"/>
  <c r="C574" i="9" a="1"/>
  <c r="C574" i="9" s="1"/>
  <c r="D539" i="9" a="1"/>
  <c r="D539" i="9" s="1"/>
  <c r="D451" i="9" a="1"/>
  <c r="D451" i="9" s="1"/>
  <c r="C583" i="9" a="1"/>
  <c r="C583" i="9" s="1"/>
  <c r="AC491" i="9" a="1"/>
  <c r="AC491" i="9" s="1"/>
  <c r="C336" i="9" a="1"/>
  <c r="C336" i="9" s="1"/>
  <c r="C534" i="9" a="1"/>
  <c r="C534" i="9" s="1"/>
  <c r="C345" i="9" a="1"/>
  <c r="C345" i="9" s="1"/>
  <c r="C412" i="9" a="1"/>
  <c r="C412" i="9" s="1"/>
  <c r="C407" i="9" a="1"/>
  <c r="C407" i="9" s="1"/>
  <c r="AC615" i="9" a="1"/>
  <c r="AC615" i="9" s="1"/>
  <c r="D447" i="9" a="1"/>
  <c r="D447" i="9" s="1"/>
  <c r="C381" i="9" a="1"/>
  <c r="C381" i="9" s="1"/>
  <c r="D577" i="9" a="1"/>
  <c r="D577" i="9" s="1"/>
  <c r="D502" i="9" a="1"/>
  <c r="D502" i="9" s="1"/>
  <c r="D545" i="9" a="1"/>
  <c r="D545" i="9" s="1"/>
  <c r="D344" i="9" a="1"/>
  <c r="D344" i="9" s="1"/>
  <c r="D408" i="9" a="1"/>
  <c r="D408" i="9" s="1"/>
  <c r="C494" i="9" a="1"/>
  <c r="C494" i="9" s="1"/>
  <c r="C419" i="9" a="1"/>
  <c r="C419" i="9" s="1"/>
  <c r="D466" i="9" a="1"/>
  <c r="D466" i="9" s="1"/>
  <c r="D410" i="9" a="1"/>
  <c r="D410" i="9" s="1"/>
  <c r="C612" i="9" a="1"/>
  <c r="C612" i="9" s="1"/>
  <c r="C607" i="9" a="1"/>
  <c r="C607" i="9" s="1"/>
  <c r="C620" i="9" a="1"/>
  <c r="C620" i="9" s="1"/>
  <c r="D622" i="9" a="1"/>
  <c r="D622" i="9" s="1"/>
  <c r="D426" i="9" a="1"/>
  <c r="D426" i="9" s="1"/>
  <c r="D421" i="9" a="1"/>
  <c r="D421" i="9" s="1"/>
  <c r="D411" i="9" a="1"/>
  <c r="D411" i="9" s="1"/>
  <c r="C386" i="9" a="1"/>
  <c r="C386" i="9" s="1"/>
  <c r="AC417" i="9" a="1"/>
  <c r="AC417" i="9" s="1"/>
  <c r="D461" i="9" a="1"/>
  <c r="D461" i="9" s="1"/>
  <c r="AC463" i="9" a="1"/>
  <c r="AC463" i="9" s="1"/>
  <c r="AC452" i="9" a="1"/>
  <c r="AC452" i="9" s="1"/>
  <c r="AC332" i="9" a="1"/>
  <c r="AC332" i="9" s="1"/>
  <c r="D327" i="9" a="1"/>
  <c r="D327" i="9" s="1"/>
  <c r="AC529" i="9" a="1"/>
  <c r="AC529" i="9" s="1"/>
  <c r="D535" i="9" a="1"/>
  <c r="D535" i="9" s="1"/>
  <c r="AC346" i="9" a="1"/>
  <c r="AC346" i="9" s="1"/>
  <c r="C341" i="9" a="1"/>
  <c r="C341" i="9" s="1"/>
  <c r="C573" i="9" a="1"/>
  <c r="C573" i="9" s="1"/>
  <c r="D574" i="9" a="1"/>
  <c r="D574" i="9" s="1"/>
  <c r="D378" i="9" a="1"/>
  <c r="D378" i="9" s="1"/>
  <c r="D626" i="9" a="1"/>
  <c r="D626" i="9" s="1"/>
  <c r="C498" i="9" a="1"/>
  <c r="C498" i="9" s="1"/>
  <c r="C340" i="9" a="1"/>
  <c r="C340" i="9" s="1"/>
  <c r="C377" i="9" a="1"/>
  <c r="C377" i="9" s="1"/>
  <c r="C424" i="9" a="1"/>
  <c r="C424" i="9" s="1"/>
  <c r="C613" i="9" a="1"/>
  <c r="C613" i="9" s="1"/>
  <c r="AC618" i="9" a="1"/>
  <c r="AC618" i="9" s="1"/>
  <c r="C504" i="9" a="1"/>
  <c r="C504" i="9" s="1"/>
  <c r="D491" i="9" a="1"/>
  <c r="D491" i="9" s="1"/>
  <c r="D534" i="9" a="1"/>
  <c r="D534" i="9" s="1"/>
  <c r="AC544" i="9" a="1"/>
  <c r="AC544" i="9" s="1"/>
  <c r="D412" i="9" a="1"/>
  <c r="D412" i="9" s="1"/>
  <c r="D609" i="9" a="1"/>
  <c r="D609" i="9" s="1"/>
  <c r="C615" i="9" a="1"/>
  <c r="C615" i="9" s="1"/>
  <c r="C447" i="9" a="1"/>
  <c r="C447" i="9" s="1"/>
  <c r="AC381" i="9" a="1"/>
  <c r="AC381" i="9" s="1"/>
  <c r="C577" i="9" a="1"/>
  <c r="C577" i="9" s="1"/>
  <c r="AC502" i="9" a="1"/>
  <c r="AC502" i="9" s="1"/>
  <c r="C545" i="9" a="1"/>
  <c r="C545" i="9" s="1"/>
  <c r="C344" i="9" a="1"/>
  <c r="C344" i="9" s="1"/>
  <c r="C408" i="9" a="1"/>
  <c r="C408" i="9" s="1"/>
  <c r="AC453" i="9" a="1"/>
  <c r="AC453" i="9" s="1"/>
  <c r="D383" i="9" a="1"/>
  <c r="D383" i="9" s="1"/>
  <c r="AC328" i="9" a="1"/>
  <c r="AC328" i="9" s="1"/>
  <c r="C466" i="9" a="1"/>
  <c r="C466" i="9" s="1"/>
  <c r="AC410" i="9" a="1"/>
  <c r="AC410" i="9" s="1"/>
  <c r="D612" i="9" a="1"/>
  <c r="D612" i="9" s="1"/>
  <c r="AC379" i="9" a="1"/>
  <c r="AC379" i="9" s="1"/>
  <c r="D620" i="9" a="1"/>
  <c r="D620" i="9" s="1"/>
  <c r="C426" i="9" a="1"/>
  <c r="C426" i="9" s="1"/>
  <c r="C343" i="9" a="1"/>
  <c r="C343" i="9" s="1"/>
  <c r="AC460" i="9" a="1"/>
  <c r="AC460" i="9" s="1"/>
  <c r="D416" i="9" a="1"/>
  <c r="D416" i="9" s="1"/>
  <c r="C411" i="9" a="1"/>
  <c r="C411" i="9" s="1"/>
  <c r="AC385" i="9" a="1"/>
  <c r="AC385" i="9" s="1"/>
  <c r="D339" i="9" a="1"/>
  <c r="D339" i="9" s="1"/>
  <c r="C461" i="9" a="1"/>
  <c r="C461" i="9" s="1"/>
  <c r="C463" i="9" a="1"/>
  <c r="C463" i="9" s="1"/>
  <c r="AC492" i="9" a="1"/>
  <c r="AC492" i="9" s="1"/>
  <c r="D332" i="9" a="1"/>
  <c r="D332" i="9" s="1"/>
  <c r="AC327" i="9" a="1"/>
  <c r="AC327" i="9" s="1"/>
  <c r="C529" i="9" a="1"/>
  <c r="C529" i="9" s="1"/>
  <c r="D346" i="9" a="1"/>
  <c r="D346" i="9" s="1"/>
  <c r="AC457" i="9" a="1"/>
  <c r="AC457" i="9" s="1"/>
  <c r="AC626" i="9" a="1"/>
  <c r="AC626" i="9" s="1"/>
  <c r="C493" i="9" a="1"/>
  <c r="C493" i="9" s="1"/>
  <c r="D538" i="9" a="1"/>
  <c r="D538" i="9" s="1"/>
  <c r="AC569" i="9" a="1"/>
  <c r="AC569" i="9" s="1"/>
  <c r="C625" i="9" a="1"/>
  <c r="C625" i="9" s="1"/>
  <c r="C585" i="9" a="1"/>
  <c r="C585" i="9" s="1"/>
  <c r="C497" i="9" a="1"/>
  <c r="C497" i="9" s="1"/>
  <c r="C499" i="9" a="1"/>
  <c r="C499" i="9" s="1"/>
  <c r="D335" i="9" a="1"/>
  <c r="D335" i="9" s="1"/>
  <c r="D330" i="9" a="1"/>
  <c r="D330" i="9" s="1"/>
  <c r="D527" i="9" a="1"/>
  <c r="D527" i="9" s="1"/>
  <c r="C465" i="9" a="1"/>
  <c r="C465" i="9" s="1"/>
  <c r="C571" i="9" a="1"/>
  <c r="C571" i="9" s="1"/>
  <c r="AC614" i="9" a="1"/>
  <c r="AC614" i="9" s="1"/>
  <c r="AC456" i="9" a="1"/>
  <c r="AC456" i="9" s="1"/>
  <c r="AC621" i="9" a="1"/>
  <c r="AC621" i="9" s="1"/>
  <c r="D581" i="9" a="1"/>
  <c r="D581" i="9" s="1"/>
  <c r="AC496" i="9" a="1"/>
  <c r="AC496" i="9" s="1"/>
  <c r="D331" i="9" a="1"/>
  <c r="D331" i="9" s="1"/>
  <c r="C422" i="9" a="1"/>
  <c r="C422" i="9" s="1"/>
  <c r="D413" i="9" a="1"/>
  <c r="D413" i="9" s="1"/>
  <c r="C380" i="9" a="1"/>
  <c r="C380" i="9" s="1"/>
  <c r="AC617" i="9" a="1"/>
  <c r="AC617" i="9" s="1"/>
  <c r="C500" i="9" a="1"/>
  <c r="C500" i="9" s="1"/>
  <c r="AC568" i="9" a="1"/>
  <c r="AC568" i="9" s="1"/>
  <c r="AC616" i="9" a="1"/>
  <c r="AC616" i="9" s="1"/>
  <c r="AC611" i="9" a="1"/>
  <c r="AC611" i="9" s="1"/>
  <c r="AC584" i="9" a="1"/>
  <c r="AC584" i="9" s="1"/>
  <c r="AC488" i="9" a="1"/>
  <c r="AC488" i="9" s="1"/>
  <c r="AC334" i="9" a="1"/>
  <c r="AC334" i="9" s="1"/>
  <c r="D531" i="9" a="1"/>
  <c r="D531" i="9" s="1"/>
  <c r="AC543" i="9" a="1"/>
  <c r="AC543" i="9" s="1"/>
  <c r="D464" i="9" a="1"/>
  <c r="D464" i="9" s="1"/>
  <c r="D449" i="9" a="1"/>
  <c r="D449" i="9" s="1"/>
  <c r="D489" i="9" a="1"/>
  <c r="D489" i="9" s="1"/>
  <c r="C338" i="9" a="1"/>
  <c r="C338" i="9" s="1"/>
  <c r="AC608" i="9" a="1"/>
  <c r="AC608" i="9" s="1"/>
  <c r="AC623" i="9" a="1"/>
  <c r="AC623" i="9" s="1"/>
  <c r="D578" i="9" a="1"/>
  <c r="D578" i="9" s="1"/>
  <c r="D506" i="9" a="1"/>
  <c r="D506" i="9" s="1"/>
  <c r="D329" i="9" a="1"/>
  <c r="D329" i="9" s="1"/>
  <c r="C420" i="9" a="1"/>
  <c r="C420" i="9" s="1"/>
  <c r="D458" i="9" a="1"/>
  <c r="D458" i="9" s="1"/>
  <c r="C567" i="9" a="1"/>
  <c r="C567" i="9" s="1"/>
  <c r="AC382" i="9" a="1"/>
  <c r="AC382" i="9" s="1"/>
  <c r="AC610" i="9" a="1"/>
  <c r="AC610" i="9" s="1"/>
  <c r="AC573" i="9" a="1"/>
  <c r="AC573" i="9" s="1"/>
  <c r="AC541" i="9" a="1"/>
  <c r="AC541" i="9" s="1"/>
  <c r="C538" i="9" a="1"/>
  <c r="C538" i="9" s="1"/>
  <c r="C569" i="9" a="1"/>
  <c r="C569" i="9" s="1"/>
  <c r="D625" i="9" a="1"/>
  <c r="D625" i="9" s="1"/>
  <c r="D585" i="9" a="1"/>
  <c r="D585" i="9" s="1"/>
  <c r="D497" i="9" a="1"/>
  <c r="D497" i="9" s="1"/>
  <c r="D495" i="9" a="1"/>
  <c r="D495" i="9" s="1"/>
  <c r="AC335" i="9" a="1"/>
  <c r="AC335" i="9" s="1"/>
  <c r="AC330" i="9" a="1"/>
  <c r="AC330" i="9" s="1"/>
  <c r="C532" i="9" a="1"/>
  <c r="C532" i="9" s="1"/>
  <c r="AC527" i="9" a="1"/>
  <c r="AC527" i="9" s="1"/>
  <c r="D537" i="9" a="1"/>
  <c r="D537" i="9" s="1"/>
  <c r="C576" i="9" a="1"/>
  <c r="C576" i="9" s="1"/>
  <c r="D571" i="9" a="1"/>
  <c r="D571" i="9" s="1"/>
  <c r="C614" i="9" a="1"/>
  <c r="C614" i="9" s="1"/>
  <c r="D456" i="9" a="1"/>
  <c r="D456" i="9" s="1"/>
  <c r="D621" i="9" a="1"/>
  <c r="D621" i="9" s="1"/>
  <c r="C581" i="9" a="1"/>
  <c r="C581" i="9" s="1"/>
  <c r="D496" i="9" a="1"/>
  <c r="D496" i="9" s="1"/>
  <c r="C331" i="9" a="1"/>
  <c r="C331" i="9" s="1"/>
  <c r="AC528" i="9" a="1"/>
  <c r="AC528" i="9" s="1"/>
  <c r="C413" i="9" a="1"/>
  <c r="C413" i="9" s="1"/>
  <c r="D380" i="9" a="1"/>
  <c r="D380" i="9" s="1"/>
  <c r="C617" i="9" a="1"/>
  <c r="C617" i="9" s="1"/>
  <c r="D500" i="9" a="1"/>
  <c r="D500" i="9" s="1"/>
  <c r="C540" i="9" a="1"/>
  <c r="C540" i="9" s="1"/>
  <c r="AC423" i="9" a="1"/>
  <c r="AC423" i="9" s="1"/>
  <c r="D616" i="9" a="1"/>
  <c r="D616" i="9" s="1"/>
  <c r="AC454" i="9" a="1"/>
  <c r="AC454" i="9" s="1"/>
  <c r="D584" i="9" a="1"/>
  <c r="D584" i="9" s="1"/>
  <c r="D488" i="9" a="1"/>
  <c r="D488" i="9" s="1"/>
  <c r="D334" i="9" a="1"/>
  <c r="D334" i="9" s="1"/>
  <c r="AC531" i="9" a="1"/>
  <c r="AC531" i="9" s="1"/>
  <c r="C464" i="9" a="1"/>
  <c r="C464" i="9" s="1"/>
  <c r="C415" i="9" a="1"/>
  <c r="C415" i="9" s="1"/>
  <c r="AC455" i="9" a="1"/>
  <c r="AC455" i="9" s="1"/>
  <c r="AC489" i="9" a="1"/>
  <c r="AC489" i="9" s="1"/>
  <c r="D462" i="9" a="1"/>
  <c r="D462" i="9" s="1"/>
  <c r="D608" i="9" a="1"/>
  <c r="D608" i="9" s="1"/>
  <c r="C384" i="9" a="1"/>
  <c r="C384" i="9" s="1"/>
  <c r="C623" i="9" a="1"/>
  <c r="C623" i="9" s="1"/>
  <c r="C578" i="9" a="1"/>
  <c r="C578" i="9" s="1"/>
  <c r="C533" i="9" a="1"/>
  <c r="C533" i="9" s="1"/>
  <c r="D546" i="9" a="1"/>
  <c r="D546" i="9" s="1"/>
  <c r="AC572" i="9" a="1"/>
  <c r="AC572" i="9" s="1"/>
  <c r="AC574" i="9" a="1"/>
  <c r="AC574" i="9" s="1"/>
  <c r="AC378" i="9" a="1"/>
  <c r="AC378" i="9" s="1"/>
  <c r="D498" i="9" a="1"/>
  <c r="D498" i="9" s="1"/>
  <c r="AC493" i="9" a="1"/>
  <c r="AC493" i="9" s="1"/>
  <c r="D541" i="9" a="1"/>
  <c r="D541" i="9" s="1"/>
  <c r="AC340" i="9" a="1"/>
  <c r="AC340" i="9" s="1"/>
  <c r="D569" i="9" a="1"/>
  <c r="D569" i="9" s="1"/>
  <c r="D499" i="9" a="1"/>
  <c r="D499" i="9" s="1"/>
  <c r="AC495" i="9" a="1"/>
  <c r="AC495" i="9" s="1"/>
  <c r="C335" i="9" a="1"/>
  <c r="C335" i="9" s="1"/>
  <c r="D532" i="9" a="1"/>
  <c r="D532" i="9" s="1"/>
  <c r="C527" i="9" a="1"/>
  <c r="C527" i="9" s="1"/>
  <c r="AC537" i="9" a="1"/>
  <c r="AC537" i="9" s="1"/>
  <c r="D465" i="9" a="1"/>
  <c r="D465" i="9" s="1"/>
  <c r="AC576" i="9" a="1"/>
  <c r="AC576" i="9" s="1"/>
  <c r="AC571" i="9" a="1"/>
  <c r="AC571" i="9" s="1"/>
  <c r="D614" i="9" a="1"/>
  <c r="D614" i="9" s="1"/>
  <c r="C621" i="9" a="1"/>
  <c r="C621" i="9" s="1"/>
  <c r="AC581" i="9" a="1"/>
  <c r="AC581" i="9" s="1"/>
  <c r="C496" i="9" a="1"/>
  <c r="C496" i="9" s="1"/>
  <c r="AC331" i="9" a="1"/>
  <c r="AC331" i="9" s="1"/>
  <c r="D528" i="9" a="1"/>
  <c r="D528" i="9" s="1"/>
  <c r="AC422" i="9" a="1"/>
  <c r="AC422" i="9" s="1"/>
  <c r="AC380" i="9" a="1"/>
  <c r="AC380" i="9" s="1"/>
  <c r="D617" i="9" a="1"/>
  <c r="D617" i="9" s="1"/>
  <c r="AC540" i="9" a="1"/>
  <c r="AC540" i="9" s="1"/>
  <c r="D423" i="9" a="1"/>
  <c r="D423" i="9" s="1"/>
  <c r="C568" i="9" a="1"/>
  <c r="C568" i="9" s="1"/>
  <c r="C611" i="9" a="1"/>
  <c r="C611" i="9" s="1"/>
  <c r="D454" i="9" a="1"/>
  <c r="D454" i="9" s="1"/>
  <c r="C543" i="9" a="1"/>
  <c r="C543" i="9" s="1"/>
  <c r="AC464" i="9" a="1"/>
  <c r="AC464" i="9" s="1"/>
  <c r="AC415" i="9" a="1"/>
  <c r="AC415" i="9" s="1"/>
  <c r="AC449" i="9" a="1"/>
  <c r="AC449" i="9" s="1"/>
  <c r="D455" i="9" a="1"/>
  <c r="D455" i="9" s="1"/>
  <c r="AC338" i="9" a="1"/>
  <c r="AC338" i="9" s="1"/>
  <c r="AC462" i="9" a="1"/>
  <c r="AC462" i="9" s="1"/>
  <c r="C608" i="9" a="1"/>
  <c r="C608" i="9" s="1"/>
  <c r="AC384" i="9" a="1"/>
  <c r="AC384" i="9" s="1"/>
  <c r="D623" i="9" a="1"/>
  <c r="D623" i="9" s="1"/>
  <c r="AC506" i="9" a="1"/>
  <c r="AC506" i="9" s="1"/>
  <c r="C329" i="9" a="1"/>
  <c r="C329" i="9" s="1"/>
  <c r="AC533" i="9" a="1"/>
  <c r="AC533" i="9" s="1"/>
  <c r="C546" i="9" a="1"/>
  <c r="C546" i="9" s="1"/>
  <c r="AC420" i="9" a="1"/>
  <c r="AC420" i="9" s="1"/>
  <c r="C458" i="9" a="1"/>
  <c r="C458" i="9" s="1"/>
  <c r="D572" i="9" a="1"/>
  <c r="D572" i="9" s="1"/>
  <c r="AC567" i="9" a="1"/>
  <c r="AC567" i="9" s="1"/>
  <c r="D610" i="9" a="1"/>
  <c r="D610" i="9" s="1"/>
  <c r="D382" i="9" a="1"/>
  <c r="D382" i="9" s="1"/>
  <c r="AC498" i="9" a="1"/>
  <c r="AC498" i="9" s="1"/>
  <c r="D493" i="9" a="1"/>
  <c r="D493" i="9" s="1"/>
  <c r="C541" i="9" a="1"/>
  <c r="C541" i="9" s="1"/>
  <c r="AC538" i="9" a="1"/>
  <c r="AC538" i="9" s="1"/>
  <c r="D340" i="9" a="1"/>
  <c r="D340" i="9" s="1"/>
  <c r="AC625" i="9" a="1"/>
  <c r="AC625" i="9" s="1"/>
  <c r="AC585" i="9" a="1"/>
  <c r="AC585" i="9" s="1"/>
  <c r="AC497" i="9" a="1"/>
  <c r="AC497" i="9" s="1"/>
  <c r="AC499" i="9" a="1"/>
  <c r="AC499" i="9" s="1"/>
  <c r="C495" i="9" a="1"/>
  <c r="C495" i="9" s="1"/>
  <c r="C330" i="9" a="1"/>
  <c r="C330" i="9" s="1"/>
  <c r="AC532" i="9" a="1"/>
  <c r="AC532" i="9" s="1"/>
  <c r="C537" i="9" a="1"/>
  <c r="C537" i="9" s="1"/>
  <c r="AC465" i="9" a="1"/>
  <c r="AC465" i="9" s="1"/>
  <c r="D576" i="9" a="1"/>
  <c r="D576" i="9" s="1"/>
  <c r="C456" i="9" a="1"/>
  <c r="C456" i="9" s="1"/>
  <c r="C528" i="9" a="1"/>
  <c r="C528" i="9" s="1"/>
  <c r="D422" i="9" a="1"/>
  <c r="D422" i="9" s="1"/>
  <c r="AC413" i="9" a="1"/>
  <c r="AC413" i="9" s="1"/>
  <c r="AC500" i="9" a="1"/>
  <c r="AC500" i="9" s="1"/>
  <c r="D540" i="9" a="1"/>
  <c r="D540" i="9" s="1"/>
  <c r="C423" i="9" a="1"/>
  <c r="C423" i="9" s="1"/>
  <c r="D568" i="9" a="1"/>
  <c r="D568" i="9" s="1"/>
  <c r="C616" i="9" a="1"/>
  <c r="C616" i="9" s="1"/>
  <c r="D611" i="9" a="1"/>
  <c r="D611" i="9" s="1"/>
  <c r="C454" i="9" a="1"/>
  <c r="C454" i="9" s="1"/>
  <c r="C584" i="9" a="1"/>
  <c r="C584" i="9" s="1"/>
  <c r="C488" i="9" a="1"/>
  <c r="C488" i="9" s="1"/>
  <c r="C334" i="9" a="1"/>
  <c r="C334" i="9" s="1"/>
  <c r="C531" i="9" a="1"/>
  <c r="C531" i="9" s="1"/>
  <c r="D543" i="9" a="1"/>
  <c r="D543" i="9" s="1"/>
  <c r="D415" i="9" a="1"/>
  <c r="D415" i="9" s="1"/>
  <c r="C449" i="9" a="1"/>
  <c r="C449" i="9" s="1"/>
  <c r="C455" i="9" a="1"/>
  <c r="C455" i="9" s="1"/>
  <c r="C489" i="9" a="1"/>
  <c r="C489" i="9" s="1"/>
  <c r="D338" i="9" a="1"/>
  <c r="D338" i="9" s="1"/>
  <c r="C462" i="9" a="1"/>
  <c r="C462" i="9" s="1"/>
  <c r="D384" i="9" a="1"/>
  <c r="D384" i="9" s="1"/>
  <c r="AC578" i="9" a="1"/>
  <c r="AC578" i="9" s="1"/>
  <c r="C506" i="9" a="1"/>
  <c r="C506" i="9" s="1"/>
  <c r="AC329" i="9" a="1"/>
  <c r="AC329" i="9" s="1"/>
  <c r="D533" i="9" a="1"/>
  <c r="D533" i="9" s="1"/>
  <c r="AC546" i="9" a="1"/>
  <c r="AC546" i="9" s="1"/>
  <c r="AC458" i="9" a="1"/>
  <c r="AC458" i="9" s="1"/>
  <c r="C572" i="9" a="1"/>
  <c r="C572" i="9" s="1"/>
  <c r="C610" i="9" a="1"/>
  <c r="C610" i="9" s="1"/>
  <c r="D420" i="9" a="1"/>
  <c r="D420" i="9" s="1"/>
  <c r="D567" i="9" a="1"/>
  <c r="D567" i="9" s="1"/>
  <c r="C382" i="9" a="1"/>
  <c r="C382" i="9" s="1"/>
  <c r="I258" i="9" a="1"/>
  <c r="I258" i="9" s="1"/>
  <c r="C258" i="9" a="1"/>
  <c r="C258" i="9" s="1"/>
  <c r="I308" i="9" a="1"/>
  <c r="I308" i="9" s="1"/>
  <c r="C260" i="9" a="1"/>
  <c r="C260" i="9" s="1"/>
  <c r="D236" i="9" a="1"/>
  <c r="D236" i="9" s="1"/>
  <c r="I204" i="9" a="1"/>
  <c r="I204" i="9" s="1"/>
  <c r="D251" i="9" a="1"/>
  <c r="D251" i="9" s="1"/>
  <c r="D314" i="9" a="1"/>
  <c r="D314" i="9" s="1"/>
  <c r="C242" i="9" a="1"/>
  <c r="C242" i="9" s="1"/>
  <c r="C218" i="9" a="1"/>
  <c r="C218" i="9" s="1"/>
  <c r="D202" i="9" a="1"/>
  <c r="D202" i="9" s="1"/>
  <c r="I305" i="9" a="1"/>
  <c r="I305" i="9" s="1"/>
  <c r="C289" i="9" a="1"/>
  <c r="C289" i="9" s="1"/>
  <c r="D284" i="9" a="1"/>
  <c r="D284" i="9" s="1"/>
  <c r="I252" i="9" a="1"/>
  <c r="I252" i="9" s="1"/>
  <c r="D240" i="9" a="1"/>
  <c r="D240" i="9" s="1"/>
  <c r="C308" i="9" a="1"/>
  <c r="C308" i="9" s="1"/>
  <c r="D276" i="9" a="1"/>
  <c r="D276" i="9" s="1"/>
  <c r="I216" i="9" a="1"/>
  <c r="I216" i="9" s="1"/>
  <c r="C204" i="9" a="1"/>
  <c r="C204" i="9" s="1"/>
  <c r="D267" i="9" a="1"/>
  <c r="D267" i="9" s="1"/>
  <c r="D218" i="9" a="1"/>
  <c r="D218" i="9" s="1"/>
  <c r="I202" i="9" a="1"/>
  <c r="I202" i="9" s="1"/>
  <c r="C305" i="9" a="1"/>
  <c r="C305" i="9" s="1"/>
  <c r="D277" i="9" a="1"/>
  <c r="D277" i="9" s="1"/>
  <c r="I296" i="9" a="1"/>
  <c r="I296" i="9" s="1"/>
  <c r="D280" i="9" a="1"/>
  <c r="D280" i="9" s="1"/>
  <c r="C240" i="9" a="1"/>
  <c r="C240" i="9" s="1"/>
  <c r="D208" i="9" a="1"/>
  <c r="D208" i="9" s="1"/>
  <c r="D287" i="9" a="1"/>
  <c r="D287" i="9" s="1"/>
  <c r="C271" i="9" a="1"/>
  <c r="C271" i="9" s="1"/>
  <c r="I223" i="9" a="1"/>
  <c r="I223" i="9" s="1"/>
  <c r="D207" i="9" a="1"/>
  <c r="D207" i="9" s="1"/>
  <c r="I302" i="9" a="1"/>
  <c r="I302" i="9" s="1"/>
  <c r="D290" i="9" a="1"/>
  <c r="D290" i="9" s="1"/>
  <c r="C286" i="9" a="1"/>
  <c r="C286" i="9" s="1"/>
  <c r="C293" i="9" a="1"/>
  <c r="C293" i="9" s="1"/>
  <c r="D249" i="9" a="1"/>
  <c r="D249" i="9" s="1"/>
  <c r="C201" i="9" a="1"/>
  <c r="C201" i="9" s="1"/>
  <c r="D316" i="9" a="1"/>
  <c r="D316" i="9" s="1"/>
  <c r="C304" i="9" a="1"/>
  <c r="C304" i="9" s="1"/>
  <c r="I288" i="9" a="1"/>
  <c r="I288" i="9" s="1"/>
  <c r="C256" i="9" a="1"/>
  <c r="C256" i="9" s="1"/>
  <c r="C307" i="9" a="1"/>
  <c r="C307" i="9" s="1"/>
  <c r="I275" i="9" a="1"/>
  <c r="I275" i="9" s="1"/>
  <c r="D243" i="9" a="1"/>
  <c r="D243" i="9" s="1"/>
  <c r="C227" i="9" a="1"/>
  <c r="C227" i="9" s="1"/>
  <c r="I278" i="9" a="1"/>
  <c r="I278" i="9" s="1"/>
  <c r="D250" i="9" a="1"/>
  <c r="D250" i="9" s="1"/>
  <c r="D234" i="9" a="1"/>
  <c r="D234" i="9" s="1"/>
  <c r="D210" i="9" a="1"/>
  <c r="D210" i="9" s="1"/>
  <c r="I313" i="9" a="1"/>
  <c r="I313" i="9" s="1"/>
  <c r="C297" i="9" a="1"/>
  <c r="C297" i="9" s="1"/>
  <c r="D281" i="9" a="1"/>
  <c r="D281" i="9" s="1"/>
  <c r="I237" i="9" a="1"/>
  <c r="I237" i="9" s="1"/>
  <c r="C221" i="9" a="1"/>
  <c r="C221" i="9" s="1"/>
  <c r="D205" i="9" a="1"/>
  <c r="D205" i="9" s="1"/>
  <c r="C212" i="9" a="1"/>
  <c r="C212" i="9" s="1"/>
  <c r="D231" i="9" a="1"/>
  <c r="D231" i="9" s="1"/>
  <c r="C199" i="9" a="1"/>
  <c r="C199" i="9" s="1"/>
  <c r="D294" i="9" a="1"/>
  <c r="D294" i="9" s="1"/>
  <c r="D310" i="9" a="1"/>
  <c r="D310" i="9" s="1"/>
  <c r="C282" i="9" a="1"/>
  <c r="C282" i="9" s="1"/>
  <c r="I238" i="9" a="1"/>
  <c r="I238" i="9" s="1"/>
  <c r="I214" i="9" a="1"/>
  <c r="I214" i="9" s="1"/>
  <c r="D170" i="9" a="1"/>
  <c r="D170" i="9" s="1"/>
  <c r="C317" i="9" a="1"/>
  <c r="C317" i="9" s="1"/>
  <c r="I285" i="9" a="1"/>
  <c r="I285" i="9" s="1"/>
  <c r="D273" i="9" a="1"/>
  <c r="D273" i="9" s="1"/>
  <c r="C241" i="9" a="1"/>
  <c r="C241" i="9" s="1"/>
  <c r="C209" i="9" a="1"/>
  <c r="C209" i="9" s="1"/>
  <c r="D216" i="9" a="1"/>
  <c r="D216" i="9" s="1"/>
  <c r="C200" i="9" a="1"/>
  <c r="C200" i="9" s="1"/>
  <c r="I251" i="9" a="1"/>
  <c r="I251" i="9" s="1"/>
  <c r="I235" i="9" a="1"/>
  <c r="I235" i="9" s="1"/>
  <c r="C314" i="9" a="1"/>
  <c r="C314" i="9" s="1"/>
  <c r="I254" i="9" a="1"/>
  <c r="I254" i="9" s="1"/>
  <c r="I218" i="9" a="1"/>
  <c r="I218" i="9" s="1"/>
  <c r="C202" i="9" a="1"/>
  <c r="C202" i="9" s="1"/>
  <c r="D305" i="9" a="1"/>
  <c r="D305" i="9" s="1"/>
  <c r="I284" i="9" a="1"/>
  <c r="I284" i="9" s="1"/>
  <c r="D252" i="9" a="1"/>
  <c r="D252" i="9" s="1"/>
  <c r="I224" i="9" a="1"/>
  <c r="I224" i="9" s="1"/>
  <c r="C208" i="9" a="1"/>
  <c r="C208" i="9" s="1"/>
  <c r="C287" i="9" a="1"/>
  <c r="C287" i="9" s="1"/>
  <c r="I255" i="9" a="1"/>
  <c r="I255" i="9" s="1"/>
  <c r="D223" i="9" a="1"/>
  <c r="D223" i="9" s="1"/>
  <c r="C207" i="9" a="1"/>
  <c r="C207" i="9" s="1"/>
  <c r="D302" i="9" a="1"/>
  <c r="D302" i="9" s="1"/>
  <c r="C290" i="9" a="1"/>
  <c r="C290" i="9" s="1"/>
  <c r="D274" i="9" a="1"/>
  <c r="D274" i="9" s="1"/>
  <c r="D293" i="9" a="1"/>
  <c r="D293" i="9" s="1"/>
  <c r="I233" i="9" a="1"/>
  <c r="I233" i="9" s="1"/>
  <c r="C316" i="9" a="1"/>
  <c r="C316" i="9" s="1"/>
  <c r="I300" i="9" a="1"/>
  <c r="I300" i="9" s="1"/>
  <c r="C288" i="9" a="1"/>
  <c r="C288" i="9" s="1"/>
  <c r="D256" i="9" a="1"/>
  <c r="D256" i="9" s="1"/>
  <c r="I291" i="9" a="1"/>
  <c r="I291" i="9" s="1"/>
  <c r="D275" i="9" a="1"/>
  <c r="D275" i="9" s="1"/>
  <c r="C243" i="9" a="1"/>
  <c r="C243" i="9" s="1"/>
  <c r="I211" i="9" a="1"/>
  <c r="I211" i="9" s="1"/>
  <c r="C278" i="9" a="1"/>
  <c r="C278" i="9" s="1"/>
  <c r="C234" i="9" a="1"/>
  <c r="C234" i="9" s="1"/>
  <c r="I210" i="9" a="1"/>
  <c r="I210" i="9" s="1"/>
  <c r="C313" i="9" a="1"/>
  <c r="C313" i="9" s="1"/>
  <c r="D297" i="9" a="1"/>
  <c r="D297" i="9" s="1"/>
  <c r="I253" i="9" a="1"/>
  <c r="I253" i="9" s="1"/>
  <c r="D237" i="9" a="1"/>
  <c r="D237" i="9" s="1"/>
  <c r="D221" i="9" a="1"/>
  <c r="D221" i="9" s="1"/>
  <c r="I244" i="9" a="1"/>
  <c r="I244" i="9" s="1"/>
  <c r="I228" i="9" a="1"/>
  <c r="I228" i="9" s="1"/>
  <c r="I295" i="9" a="1"/>
  <c r="I295" i="9" s="1"/>
  <c r="C231" i="9" a="1"/>
  <c r="C231" i="9" s="1"/>
  <c r="C294" i="9" a="1"/>
  <c r="C294" i="9" s="1"/>
  <c r="D306" i="9" a="1"/>
  <c r="D306" i="9" s="1"/>
  <c r="D282" i="9" a="1"/>
  <c r="D282" i="9" s="1"/>
  <c r="D238" i="9" a="1"/>
  <c r="D238" i="9" s="1"/>
  <c r="D214" i="9" a="1"/>
  <c r="D214" i="9" s="1"/>
  <c r="C170" i="9" a="1"/>
  <c r="C170" i="9" s="1"/>
  <c r="D317" i="9" a="1"/>
  <c r="D317" i="9" s="1"/>
  <c r="I301" i="9" a="1"/>
  <c r="I301" i="9" s="1"/>
  <c r="C285" i="9" a="1"/>
  <c r="C285" i="9" s="1"/>
  <c r="I257" i="9" a="1"/>
  <c r="I257" i="9" s="1"/>
  <c r="D209" i="9" a="1"/>
  <c r="D209" i="9" s="1"/>
  <c r="I312" i="9" a="1"/>
  <c r="I312" i="9" s="1"/>
  <c r="I236" i="9" a="1"/>
  <c r="I236" i="9" s="1"/>
  <c r="C216" i="9" a="1"/>
  <c r="C216" i="9" s="1"/>
  <c r="C251" i="9" a="1"/>
  <c r="C251" i="9" s="1"/>
  <c r="D235" i="9" a="1"/>
  <c r="D235" i="9" s="1"/>
  <c r="I314" i="9" a="1"/>
  <c r="I314" i="9" s="1"/>
  <c r="D242" i="9" a="1"/>
  <c r="D242" i="9" s="1"/>
  <c r="I289" i="9" a="1"/>
  <c r="I289" i="9" s="1"/>
  <c r="C284" i="9" a="1"/>
  <c r="C284" i="9" s="1"/>
  <c r="C252" i="9" a="1"/>
  <c r="C252" i="9" s="1"/>
  <c r="D224" i="9" a="1"/>
  <c r="D224" i="9" s="1"/>
  <c r="I303" i="9" a="1"/>
  <c r="I303" i="9" s="1"/>
  <c r="D255" i="9" a="1"/>
  <c r="D255" i="9" s="1"/>
  <c r="C223" i="9" a="1"/>
  <c r="C223" i="9" s="1"/>
  <c r="C302" i="9" a="1"/>
  <c r="C302" i="9" s="1"/>
  <c r="I286" i="9" a="1"/>
  <c r="I286" i="9" s="1"/>
  <c r="I274" i="9" a="1"/>
  <c r="I274" i="9" s="1"/>
  <c r="D206" i="9" a="1"/>
  <c r="D206" i="9" s="1"/>
  <c r="I249" i="9" a="1"/>
  <c r="I249" i="9" s="1"/>
  <c r="C233" i="9" a="1"/>
  <c r="C233" i="9" s="1"/>
  <c r="I201" i="9" a="1"/>
  <c r="I201" i="9" s="1"/>
  <c r="I304" i="9" a="1"/>
  <c r="I304" i="9" s="1"/>
  <c r="C300" i="9" a="1"/>
  <c r="C300" i="9" s="1"/>
  <c r="D288" i="9" a="1"/>
  <c r="D288" i="9" s="1"/>
  <c r="I307" i="9" a="1"/>
  <c r="I307" i="9" s="1"/>
  <c r="D291" i="9" a="1"/>
  <c r="D291" i="9" s="1"/>
  <c r="C275" i="9" a="1"/>
  <c r="C275" i="9" s="1"/>
  <c r="I227" i="9" a="1"/>
  <c r="I227" i="9" s="1"/>
  <c r="D211" i="9" a="1"/>
  <c r="D211" i="9" s="1"/>
  <c r="D278" i="9" a="1"/>
  <c r="D278" i="9" s="1"/>
  <c r="C210" i="9" a="1"/>
  <c r="C210" i="9" s="1"/>
  <c r="D313" i="9" a="1"/>
  <c r="D313" i="9" s="1"/>
  <c r="I281" i="9" a="1"/>
  <c r="I281" i="9" s="1"/>
  <c r="C253" i="9" a="1"/>
  <c r="C253" i="9" s="1"/>
  <c r="C237" i="9" a="1"/>
  <c r="C237" i="9" s="1"/>
  <c r="I205" i="9" a="1"/>
  <c r="I205" i="9" s="1"/>
  <c r="D244" i="9" a="1"/>
  <c r="D244" i="9" s="1"/>
  <c r="I212" i="9" a="1"/>
  <c r="I212" i="9" s="1"/>
  <c r="C279" i="9" a="1"/>
  <c r="C279" i="9" s="1"/>
  <c r="I199" i="9" a="1"/>
  <c r="I199" i="9" s="1"/>
  <c r="I310" i="9" a="1"/>
  <c r="I310" i="9" s="1"/>
  <c r="C306" i="9" a="1"/>
  <c r="C306" i="9" s="1"/>
  <c r="I282" i="9" a="1"/>
  <c r="I282" i="9" s="1"/>
  <c r="C238" i="9" a="1"/>
  <c r="C238" i="9" s="1"/>
  <c r="C214" i="9" a="1"/>
  <c r="C214" i="9" s="1"/>
  <c r="I170" i="9" a="1"/>
  <c r="I170" i="9" s="1"/>
  <c r="C301" i="9" a="1"/>
  <c r="C301" i="9" s="1"/>
  <c r="D285" i="9" a="1"/>
  <c r="D285" i="9" s="1"/>
  <c r="C257" i="9" a="1"/>
  <c r="C257" i="9" s="1"/>
  <c r="D308" i="9" a="1"/>
  <c r="D308" i="9" s="1"/>
  <c r="C236" i="9" a="1"/>
  <c r="C236" i="9" s="1"/>
  <c r="D204" i="9" a="1"/>
  <c r="D204" i="9" s="1"/>
  <c r="C235" i="9" a="1"/>
  <c r="C235" i="9" s="1"/>
  <c r="I242" i="9" a="1"/>
  <c r="I242" i="9" s="1"/>
  <c r="D289" i="9" a="1"/>
  <c r="D289" i="9" s="1"/>
  <c r="I280" i="9" a="1"/>
  <c r="I280" i="9" s="1"/>
  <c r="I240" i="9" a="1"/>
  <c r="I240" i="9" s="1"/>
  <c r="I208" i="9" a="1"/>
  <c r="I208" i="9" s="1"/>
  <c r="I287" i="9" a="1"/>
  <c r="I287" i="9" s="1"/>
  <c r="D271" i="9" a="1"/>
  <c r="D271" i="9" s="1"/>
  <c r="C255" i="9" a="1"/>
  <c r="C255" i="9" s="1"/>
  <c r="I207" i="9" a="1"/>
  <c r="I207" i="9" s="1"/>
  <c r="I290" i="9" a="1"/>
  <c r="I290" i="9" s="1"/>
  <c r="D286" i="9" a="1"/>
  <c r="D286" i="9" s="1"/>
  <c r="C206" i="9" a="1"/>
  <c r="C206" i="9" s="1"/>
  <c r="I293" i="9" a="1"/>
  <c r="I293" i="9" s="1"/>
  <c r="C249" i="9" a="1"/>
  <c r="C249" i="9" s="1"/>
  <c r="D233" i="9" a="1"/>
  <c r="D233" i="9" s="1"/>
  <c r="D201" i="9" a="1"/>
  <c r="D201" i="9" s="1"/>
  <c r="I316" i="9" a="1"/>
  <c r="I316" i="9" s="1"/>
  <c r="D304" i="9" a="1"/>
  <c r="D304" i="9" s="1"/>
  <c r="D300" i="9" a="1"/>
  <c r="D300" i="9" s="1"/>
  <c r="I256" i="9" a="1"/>
  <c r="I256" i="9" s="1"/>
  <c r="D307" i="9" a="1"/>
  <c r="D307" i="9" s="1"/>
  <c r="C291" i="9" a="1"/>
  <c r="C291" i="9" s="1"/>
  <c r="I243" i="9" a="1"/>
  <c r="I243" i="9" s="1"/>
  <c r="D227" i="9" a="1"/>
  <c r="D227" i="9" s="1"/>
  <c r="C250" i="9" a="1"/>
  <c r="C250" i="9" s="1"/>
  <c r="I234" i="9" a="1"/>
  <c r="I234" i="9" s="1"/>
  <c r="I297" i="9" a="1"/>
  <c r="I297" i="9" s="1"/>
  <c r="C281" i="9" a="1"/>
  <c r="C281" i="9" s="1"/>
  <c r="D253" i="9" a="1"/>
  <c r="D253" i="9" s="1"/>
  <c r="I221" i="9" a="1"/>
  <c r="I221" i="9" s="1"/>
  <c r="C205" i="9" a="1"/>
  <c r="C205" i="9" s="1"/>
  <c r="C244" i="9" a="1"/>
  <c r="C244" i="9" s="1"/>
  <c r="D212" i="9" a="1"/>
  <c r="D212" i="9" s="1"/>
  <c r="I231" i="9" a="1"/>
  <c r="I231" i="9" s="1"/>
  <c r="D215" i="9" a="1"/>
  <c r="D215" i="9" s="1"/>
  <c r="D199" i="9" a="1"/>
  <c r="D199" i="9" s="1"/>
  <c r="I294" i="9" a="1"/>
  <c r="I294" i="9" s="1"/>
  <c r="C310" i="9" a="1"/>
  <c r="C310" i="9" s="1"/>
  <c r="I306" i="9" a="1"/>
  <c r="I306" i="9" s="1"/>
  <c r="C266" i="9" a="1"/>
  <c r="C266" i="9" s="1"/>
  <c r="C198" i="9" a="1"/>
  <c r="C198" i="9" s="1"/>
  <c r="I317" i="9" a="1"/>
  <c r="I317" i="9" s="1"/>
  <c r="D301" i="9" a="1"/>
  <c r="D301" i="9" s="1"/>
  <c r="I273" i="9" a="1"/>
  <c r="I273" i="9" s="1"/>
  <c r="D257" i="9" a="1"/>
  <c r="D257" i="9" s="1"/>
  <c r="I209" i="9" a="1"/>
  <c r="I209" i="9" s="1"/>
  <c r="I266" i="9" a="1"/>
  <c r="I266" i="9" s="1"/>
  <c r="C226" i="9" a="1"/>
  <c r="C226" i="9" s="1"/>
  <c r="C303" i="9" a="1"/>
  <c r="C303" i="9" s="1"/>
  <c r="C229" i="9" a="1"/>
  <c r="C229" i="9" s="1"/>
  <c r="I203" i="9" a="1"/>
  <c r="I203" i="9" s="1"/>
  <c r="D217" i="9" a="1"/>
  <c r="D217" i="9" s="1"/>
  <c r="D247" i="9" a="1"/>
  <c r="D247" i="9" s="1"/>
  <c r="C273" i="9" a="1"/>
  <c r="C273" i="9" s="1"/>
  <c r="I226" i="9" a="1"/>
  <c r="I226" i="9" s="1"/>
  <c r="D213" i="9" a="1"/>
  <c r="D213" i="9" s="1"/>
  <c r="I213" i="9" a="1"/>
  <c r="I213" i="9" s="1"/>
  <c r="C296" i="9" a="1"/>
  <c r="C296" i="9" s="1"/>
  <c r="C269" i="9" a="1"/>
  <c r="C269" i="9" s="1"/>
  <c r="C230" i="9" a="1"/>
  <c r="C230" i="9" s="1"/>
  <c r="I261" i="9" a="1"/>
  <c r="I261" i="9" s="1"/>
  <c r="I198" i="9" a="1"/>
  <c r="I198" i="9" s="1"/>
  <c r="C254" i="9" a="1"/>
  <c r="C254" i="9" s="1"/>
  <c r="I260" i="9" a="1"/>
  <c r="I260" i="9" s="1"/>
  <c r="I277" i="9" a="1"/>
  <c r="I277" i="9" s="1"/>
  <c r="I250" i="9" a="1"/>
  <c r="I250" i="9" s="1"/>
  <c r="I299" i="9" a="1"/>
  <c r="I299" i="9" s="1"/>
  <c r="D312" i="9" a="1"/>
  <c r="D312" i="9" s="1"/>
  <c r="C224" i="9" a="1"/>
  <c r="C224" i="9" s="1"/>
  <c r="I267" i="9" a="1"/>
  <c r="I267" i="9" s="1"/>
  <c r="I230" i="9" a="1"/>
  <c r="I230" i="9" s="1"/>
  <c r="D228" i="9" a="1"/>
  <c r="D228" i="9" s="1"/>
  <c r="D263" i="9" a="1"/>
  <c r="D263" i="9" s="1"/>
  <c r="D296" i="9" a="1"/>
  <c r="D296" i="9" s="1"/>
  <c r="D269" i="9" a="1"/>
  <c r="D269" i="9" s="1"/>
  <c r="I220" i="9" a="1"/>
  <c r="I220" i="9" s="1"/>
  <c r="D261" i="9" a="1"/>
  <c r="D261" i="9" s="1"/>
  <c r="D279" i="9" a="1"/>
  <c r="D279" i="9" s="1"/>
  <c r="D200" i="9" a="1"/>
  <c r="D200" i="9" s="1"/>
  <c r="C211" i="9" a="1"/>
  <c r="C211" i="9" s="1"/>
  <c r="D283" i="9" a="1"/>
  <c r="D283" i="9" s="1"/>
  <c r="D295" i="9" a="1"/>
  <c r="D295" i="9" s="1"/>
  <c r="C311" i="9" a="1"/>
  <c r="C311" i="9" s="1"/>
  <c r="I309" i="9" a="1"/>
  <c r="I309" i="9" s="1"/>
  <c r="D248" i="9" a="1"/>
  <c r="D248" i="9" s="1"/>
  <c r="C280" i="9" a="1"/>
  <c r="C280" i="9" s="1"/>
  <c r="D292" i="9" a="1"/>
  <c r="D292" i="9" s="1"/>
  <c r="D258" i="9" a="1"/>
  <c r="D258" i="9" s="1"/>
  <c r="I271" i="9" a="1"/>
  <c r="I271" i="9" s="1"/>
  <c r="I269" i="9" a="1"/>
  <c r="I269" i="9" s="1"/>
  <c r="I292" i="9" a="1"/>
  <c r="I292" i="9" s="1"/>
  <c r="C299" i="9" a="1"/>
  <c r="C299" i="9" s="1"/>
  <c r="C292" i="9" a="1"/>
  <c r="C292" i="9" s="1"/>
  <c r="C203" i="9" a="1"/>
  <c r="C203" i="9" s="1"/>
  <c r="C220" i="9" a="1"/>
  <c r="C220" i="9" s="1"/>
  <c r="D232" i="9" a="1"/>
  <c r="D232" i="9" s="1"/>
  <c r="I298" i="9" a="1"/>
  <c r="I298" i="9" s="1"/>
  <c r="D298" i="9" a="1"/>
  <c r="D298" i="9" s="1"/>
  <c r="I215" i="9" a="1"/>
  <c r="I215" i="9" s="1"/>
  <c r="C213" i="9" a="1"/>
  <c r="C213" i="9" s="1"/>
  <c r="I276" i="9" a="1"/>
  <c r="I276" i="9" s="1"/>
  <c r="C274" i="9" a="1"/>
  <c r="C274" i="9" s="1"/>
  <c r="I206" i="9" a="1"/>
  <c r="I206" i="9" s="1"/>
  <c r="I315" i="9" a="1"/>
  <c r="I315" i="9" s="1"/>
  <c r="C312" i="9" a="1"/>
  <c r="C312" i="9" s="1"/>
  <c r="C228" i="9" a="1"/>
  <c r="C228" i="9" s="1"/>
  <c r="C276" i="9" a="1"/>
  <c r="C276" i="9" s="1"/>
  <c r="D230" i="9" a="1"/>
  <c r="D230" i="9" s="1"/>
  <c r="I232" i="9" a="1"/>
  <c r="I232" i="9" s="1"/>
  <c r="D309" i="9" a="1"/>
  <c r="D309" i="9" s="1"/>
  <c r="C267" i="9" a="1"/>
  <c r="C267" i="9" s="1"/>
  <c r="I279" i="9" a="1"/>
  <c r="I279" i="9" s="1"/>
  <c r="D266" i="9" a="1"/>
  <c r="D266" i="9" s="1"/>
  <c r="C298" i="9" a="1"/>
  <c r="C298" i="9" s="1"/>
  <c r="C295" i="9" a="1"/>
  <c r="C295" i="9" s="1"/>
  <c r="C246" i="9" a="1"/>
  <c r="C246" i="9" s="1"/>
  <c r="D226" i="9" a="1"/>
  <c r="D226" i="9" s="1"/>
  <c r="C277" i="9" a="1"/>
  <c r="C277" i="9" s="1"/>
  <c r="I217" i="9" a="1"/>
  <c r="I217" i="9" s="1"/>
  <c r="C217" i="9" a="1"/>
  <c r="C217" i="9" s="1"/>
  <c r="C315" i="9" a="1"/>
  <c r="C315" i="9" s="1"/>
  <c r="I241" i="9" a="1"/>
  <c r="I241" i="9" s="1"/>
  <c r="D315" i="9" a="1"/>
  <c r="D315" i="9" s="1"/>
  <c r="D311" i="9" a="1"/>
  <c r="D311" i="9" s="1"/>
  <c r="C215" i="9" a="1"/>
  <c r="C215" i="9" s="1"/>
  <c r="D303" i="9" a="1"/>
  <c r="D303" i="9" s="1"/>
  <c r="D198" i="9" a="1"/>
  <c r="D198" i="9" s="1"/>
  <c r="C248" i="9" a="1"/>
  <c r="C248" i="9" s="1"/>
  <c r="I283" i="9" a="1"/>
  <c r="I283" i="9" s="1"/>
  <c r="C283" i="9" a="1"/>
  <c r="C283" i="9" s="1"/>
  <c r="I200" i="9" a="1"/>
  <c r="I200" i="9" s="1"/>
  <c r="D241" i="9" a="1"/>
  <c r="D241" i="9" s="1"/>
  <c r="C232" i="9" a="1"/>
  <c r="C232" i="9" s="1"/>
  <c r="I247" i="9" a="1"/>
  <c r="I247" i="9" s="1"/>
  <c r="I248" i="9" a="1"/>
  <c r="I248" i="9" s="1"/>
  <c r="C247" i="9" a="1"/>
  <c r="C247" i="9" s="1"/>
  <c r="D229" i="9" a="1"/>
  <c r="D229" i="9" s="1"/>
  <c r="D299" i="9" a="1"/>
  <c r="D299" i="9" s="1"/>
  <c r="C309" i="9" a="1"/>
  <c r="C309" i="9" s="1"/>
  <c r="C261" i="9" a="1"/>
  <c r="C261" i="9" s="1"/>
  <c r="D220" i="9" a="1"/>
  <c r="D220" i="9" s="1"/>
  <c r="I311" i="9" a="1"/>
  <c r="I311" i="9" s="1"/>
  <c r="I229" i="9" a="1"/>
  <c r="I229" i="9" s="1"/>
  <c r="D254" i="9" a="1"/>
  <c r="D254" i="9" s="1"/>
  <c r="D260" i="9" a="1"/>
  <c r="D260" i="9" s="1"/>
  <c r="D203" i="9" a="1"/>
  <c r="D203" i="9" s="1"/>
  <c r="C272" i="9" a="1"/>
  <c r="C272" i="9" s="1"/>
  <c r="D219" i="9" a="1"/>
  <c r="D219" i="9" s="1"/>
  <c r="I246" i="9" a="1"/>
  <c r="I246" i="9" s="1"/>
  <c r="I245" i="9" a="1"/>
  <c r="I245" i="9" s="1"/>
  <c r="C222" i="9" a="1"/>
  <c r="C222" i="9" s="1"/>
  <c r="C259" i="9" a="1"/>
  <c r="C259" i="9" s="1"/>
  <c r="C239" i="9" a="1"/>
  <c r="C239" i="9" s="1"/>
  <c r="D225" i="9" a="1"/>
  <c r="D225" i="9" s="1"/>
  <c r="D168" i="9" a="1"/>
  <c r="D168" i="9" s="1"/>
  <c r="I169" i="9" a="1"/>
  <c r="I169" i="9" s="1"/>
  <c r="I268" i="9" a="1"/>
  <c r="I268" i="9" s="1"/>
  <c r="C264" i="9" a="1"/>
  <c r="C264" i="9" s="1"/>
  <c r="I219" i="9" a="1"/>
  <c r="I219" i="9" s="1"/>
  <c r="D262" i="9" a="1"/>
  <c r="D262" i="9" s="1"/>
  <c r="C245" i="9" a="1"/>
  <c r="C245" i="9" s="1"/>
  <c r="I263" i="9" a="1"/>
  <c r="I263" i="9" s="1"/>
  <c r="I259" i="9" a="1"/>
  <c r="I259" i="9" s="1"/>
  <c r="I225" i="9" a="1"/>
  <c r="I225" i="9" s="1"/>
  <c r="C168" i="9" a="1"/>
  <c r="C168" i="9" s="1"/>
  <c r="I265" i="9" a="1"/>
  <c r="I265" i="9" s="1"/>
  <c r="D270" i="9" a="1"/>
  <c r="D270" i="9" s="1"/>
  <c r="C268" i="9" a="1"/>
  <c r="C268" i="9" s="1"/>
  <c r="I272" i="9" a="1"/>
  <c r="I272" i="9" s="1"/>
  <c r="D264" i="9" a="1"/>
  <c r="D264" i="9" s="1"/>
  <c r="C219" i="9" a="1"/>
  <c r="C219" i="9" s="1"/>
  <c r="C262" i="9" a="1"/>
  <c r="C262" i="9" s="1"/>
  <c r="D245" i="9" a="1"/>
  <c r="D245" i="9" s="1"/>
  <c r="I222" i="9" a="1"/>
  <c r="I222" i="9" s="1"/>
  <c r="C263" i="9" a="1"/>
  <c r="C263" i="9" s="1"/>
  <c r="D239" i="9" a="1"/>
  <c r="D239" i="9" s="1"/>
  <c r="C225" i="9" a="1"/>
  <c r="C225" i="9" s="1"/>
  <c r="C169" i="9" a="1"/>
  <c r="C169" i="9" s="1"/>
  <c r="C265" i="9" a="1"/>
  <c r="C265" i="9" s="1"/>
  <c r="C270" i="9" a="1"/>
  <c r="C270" i="9" s="1"/>
  <c r="D268" i="9" a="1"/>
  <c r="D268" i="9" s="1"/>
  <c r="D272" i="9" a="1"/>
  <c r="D272" i="9" s="1"/>
  <c r="I264" i="9" a="1"/>
  <c r="I264" i="9" s="1"/>
  <c r="D246" i="9" a="1"/>
  <c r="D246" i="9" s="1"/>
  <c r="I262" i="9" a="1"/>
  <c r="I262" i="9" s="1"/>
  <c r="D222" i="9" a="1"/>
  <c r="D222" i="9" s="1"/>
  <c r="D259" i="9" a="1"/>
  <c r="D259" i="9" s="1"/>
  <c r="I239" i="9" a="1"/>
  <c r="I239" i="9" s="1"/>
  <c r="I168" i="9" a="1"/>
  <c r="I168" i="9" s="1"/>
  <c r="D169" i="9" a="1"/>
  <c r="D169" i="9" s="1"/>
  <c r="D265" i="9" a="1"/>
  <c r="D265" i="9" s="1"/>
  <c r="I270" i="9" a="1"/>
  <c r="I270" i="9" s="1"/>
  <c r="F326" i="9" a="1"/>
  <c r="F326" i="9" s="1"/>
  <c r="K217" i="24"/>
  <c r="AM219" i="24" s="1"/>
  <c r="M217" i="24"/>
  <c r="W205" i="24"/>
  <c r="AP207" i="24" s="1"/>
  <c r="Y205" i="24"/>
  <c r="U209" i="24"/>
  <c r="S209" i="24"/>
  <c r="AO211" i="24" s="1"/>
  <c r="Q211" i="24"/>
  <c r="O211" i="24"/>
  <c r="AN213" i="24" s="1"/>
  <c r="I219" i="24"/>
  <c r="G219" i="24"/>
  <c r="AL221" i="24" s="1"/>
  <c r="U326" i="9" a="1"/>
  <c r="U326" i="9" s="1"/>
  <c r="E326" i="9" a="1"/>
  <c r="E326" i="9" s="1"/>
  <c r="G326" i="9" s="1" a="1"/>
  <c r="G326" i="9" s="1"/>
  <c r="H326" i="9" a="1"/>
  <c r="H326" i="9" s="1"/>
  <c r="AC223" i="24"/>
  <c r="AA223" i="24"/>
  <c r="AQ225" i="24" s="1"/>
  <c r="AA260" i="24"/>
  <c r="AQ262" i="24" s="1"/>
  <c r="AC260" i="24"/>
  <c r="Y260" i="24"/>
  <c r="W260" i="24"/>
  <c r="AP262" i="24" s="1"/>
  <c r="Q262" i="24"/>
  <c r="O262" i="24"/>
  <c r="AN264" i="24" s="1"/>
  <c r="S260" i="24"/>
  <c r="AO262" i="24" s="1"/>
  <c r="U260" i="24"/>
  <c r="I260" i="24"/>
  <c r="G260" i="24"/>
  <c r="AL262" i="24" s="1"/>
  <c r="K260" i="24"/>
  <c r="AM262" i="24" s="1"/>
  <c r="M260" i="24"/>
  <c r="D167" i="9" a="1"/>
  <c r="D167" i="9" s="1"/>
  <c r="C167" i="9" a="1"/>
  <c r="C167" i="9" s="1"/>
  <c r="C326" i="9" a="1"/>
  <c r="C326" i="9" s="1"/>
  <c r="D326" i="9" a="1"/>
  <c r="D326" i="9" s="1"/>
  <c r="I167" i="9" a="1"/>
  <c r="I167" i="9" s="1"/>
  <c r="AC326" i="9" a="1"/>
  <c r="AC326" i="9" s="1"/>
  <c r="M167" i="9"/>
  <c r="B835" i="19"/>
  <c r="B836" i="19" s="1"/>
  <c r="B837" i="19" s="1"/>
  <c r="B838" i="19" s="1"/>
  <c r="H367" i="9" l="1" a="1"/>
  <c r="H367" i="9" s="1"/>
  <c r="E367" i="9" a="1"/>
  <c r="E367" i="9" s="1"/>
  <c r="V367" i="9" a="1"/>
  <c r="V367" i="9" s="1"/>
  <c r="U367" i="9" a="1"/>
  <c r="U367" i="9" s="1"/>
  <c r="F367" i="9" a="1"/>
  <c r="F367" i="9" s="1"/>
  <c r="G367" i="9" a="1"/>
  <c r="G367" i="9" s="1"/>
  <c r="Y369" i="9"/>
  <c r="Z368" i="9"/>
  <c r="M168" i="9"/>
  <c r="H168" i="9" s="1" a="1"/>
  <c r="H168" i="9" s="1"/>
  <c r="M170" i="9"/>
  <c r="H170" i="9" s="1" a="1"/>
  <c r="H170" i="9" s="1"/>
  <c r="M169" i="9"/>
  <c r="K172" i="9"/>
  <c r="L171" i="9"/>
  <c r="Q213" i="24"/>
  <c r="O213" i="24"/>
  <c r="AN215" i="24" s="1"/>
  <c r="W207" i="24"/>
  <c r="AP209" i="24" s="1"/>
  <c r="Y207" i="24"/>
  <c r="S211" i="24"/>
  <c r="AO213" i="24" s="1"/>
  <c r="U211" i="24"/>
  <c r="K219" i="24"/>
  <c r="AM221" i="24" s="1"/>
  <c r="M219" i="24"/>
  <c r="G221" i="24"/>
  <c r="AL223" i="24" s="1"/>
  <c r="I221" i="24"/>
  <c r="AA225" i="24"/>
  <c r="AQ227" i="24" s="1"/>
  <c r="AC225" i="24"/>
  <c r="Q264" i="24"/>
  <c r="O264" i="24"/>
  <c r="I262" i="24"/>
  <c r="G262" i="24"/>
  <c r="AL264" i="24" s="1"/>
  <c r="Y262" i="24"/>
  <c r="W262" i="24"/>
  <c r="AP264" i="24" s="1"/>
  <c r="K262" i="24"/>
  <c r="AM264" i="24" s="1"/>
  <c r="M262" i="24"/>
  <c r="U262" i="24"/>
  <c r="S262" i="24"/>
  <c r="AO264" i="24" s="1"/>
  <c r="AA262" i="24"/>
  <c r="AQ264" i="24" s="1"/>
  <c r="AC262" i="24"/>
  <c r="F167" i="9" a="1"/>
  <c r="F167" i="9" s="1"/>
  <c r="G167" i="9" a="1"/>
  <c r="G167" i="9" s="1"/>
  <c r="E167" i="9" a="1"/>
  <c r="E167" i="9" s="1"/>
  <c r="H167" i="9" a="1"/>
  <c r="H167" i="9" s="1"/>
  <c r="T9" i="12"/>
  <c r="V9" i="12"/>
  <c r="K29" i="12" s="1"/>
  <c r="S9" i="12"/>
  <c r="B8" i="9" s="1"/>
  <c r="D368" i="9" l="1" a="1"/>
  <c r="D368" i="9" s="1"/>
  <c r="C368" i="9" a="1"/>
  <c r="C368" i="9" s="1"/>
  <c r="AC368" i="9" a="1"/>
  <c r="AC368" i="9" s="1"/>
  <c r="Y370" i="9"/>
  <c r="Z369" i="9"/>
  <c r="F168" i="9" a="1"/>
  <c r="F168" i="9" s="1"/>
  <c r="G168" i="9" a="1"/>
  <c r="G168" i="9" s="1"/>
  <c r="E168" i="9" a="1"/>
  <c r="E168" i="9" s="1"/>
  <c r="G170" i="9" a="1"/>
  <c r="G170" i="9" s="1"/>
  <c r="F170" i="9" a="1"/>
  <c r="F170" i="9" s="1"/>
  <c r="E170" i="9" a="1"/>
  <c r="E170" i="9" s="1"/>
  <c r="D171" i="9" a="1"/>
  <c r="D171" i="9" s="1"/>
  <c r="I171" i="9" a="1"/>
  <c r="I171" i="9" s="1"/>
  <c r="C171" i="9" a="1"/>
  <c r="C171" i="9" s="1"/>
  <c r="K173" i="9"/>
  <c r="L172" i="9"/>
  <c r="H169" i="9" a="1"/>
  <c r="H169" i="9" s="1"/>
  <c r="F169" i="9" a="1"/>
  <c r="F169" i="9" s="1"/>
  <c r="G169" i="9" a="1"/>
  <c r="G169" i="9" s="1"/>
  <c r="E169" i="9" a="1"/>
  <c r="E169" i="9" s="1"/>
  <c r="M221" i="24"/>
  <c r="K221" i="24"/>
  <c r="AM223" i="24" s="1"/>
  <c r="Y209" i="24"/>
  <c r="W209" i="24"/>
  <c r="AP211" i="24" s="1"/>
  <c r="O215" i="24"/>
  <c r="AN217" i="24" s="1"/>
  <c r="Q215" i="24"/>
  <c r="U213" i="24"/>
  <c r="S213" i="24"/>
  <c r="AO215" i="24" s="1"/>
  <c r="I223" i="24"/>
  <c r="G223" i="24"/>
  <c r="AL225" i="24" s="1"/>
  <c r="AC227" i="24"/>
  <c r="AA227" i="24"/>
  <c r="AQ229" i="24" s="1"/>
  <c r="S264" i="24"/>
  <c r="U264" i="24"/>
  <c r="Y264" i="24"/>
  <c r="W264" i="24"/>
  <c r="I264" i="24"/>
  <c r="G264" i="24"/>
  <c r="AA264" i="24"/>
  <c r="AC264" i="24"/>
  <c r="M264" i="24"/>
  <c r="K264" i="24"/>
  <c r="B29" i="12"/>
  <c r="L8" i="9"/>
  <c r="K8" i="9"/>
  <c r="K9" i="9" s="1"/>
  <c r="N8" i="9"/>
  <c r="X368" i="9" l="1"/>
  <c r="AC369" i="9" a="1"/>
  <c r="AC369" i="9" s="1"/>
  <c r="C369" i="9" a="1"/>
  <c r="C369" i="9" s="1"/>
  <c r="D369" i="9" a="1"/>
  <c r="D369" i="9" s="1"/>
  <c r="Y371" i="9"/>
  <c r="Z370" i="9"/>
  <c r="H368" i="9" a="1"/>
  <c r="H368" i="9" s="1"/>
  <c r="E368" i="9" a="1"/>
  <c r="E368" i="9" s="1"/>
  <c r="U368" i="9" a="1"/>
  <c r="U368" i="9" s="1"/>
  <c r="V368" i="9" a="1"/>
  <c r="V368" i="9" s="1"/>
  <c r="F368" i="9" a="1"/>
  <c r="F368" i="9" s="1"/>
  <c r="G368" i="9" a="1"/>
  <c r="G368" i="9" s="1"/>
  <c r="M171" i="9"/>
  <c r="F171" i="9" s="1" a="1"/>
  <c r="F171" i="9" s="1"/>
  <c r="K174" i="9"/>
  <c r="L173" i="9"/>
  <c r="I172" i="9" a="1"/>
  <c r="I172" i="9" s="1"/>
  <c r="C172" i="9" a="1"/>
  <c r="C172" i="9" s="1"/>
  <c r="D172" i="9" a="1"/>
  <c r="D172" i="9" s="1"/>
  <c r="K10" i="9"/>
  <c r="L9" i="9"/>
  <c r="U215" i="24"/>
  <c r="S215" i="24"/>
  <c r="AO217" i="24" s="1"/>
  <c r="Y211" i="24"/>
  <c r="W211" i="24"/>
  <c r="AP213" i="24" s="1"/>
  <c r="M223" i="24"/>
  <c r="K223" i="24"/>
  <c r="AM225" i="24" s="1"/>
  <c r="O217" i="24"/>
  <c r="AN219" i="24" s="1"/>
  <c r="Q217" i="24"/>
  <c r="G225" i="24"/>
  <c r="AL227" i="24" s="1"/>
  <c r="I225" i="24"/>
  <c r="AA229" i="24"/>
  <c r="AQ231" i="24" s="1"/>
  <c r="AC229" i="24"/>
  <c r="D8" i="9" a="1"/>
  <c r="D8" i="9" s="1"/>
  <c r="C8" i="9" a="1"/>
  <c r="C8" i="9" s="1"/>
  <c r="I8" i="9" a="1"/>
  <c r="I8" i="9" s="1"/>
  <c r="M8" i="9"/>
  <c r="X119" i="1"/>
  <c r="Y372" i="9" l="1"/>
  <c r="Z371" i="9"/>
  <c r="X369" i="9"/>
  <c r="AC370" i="9" a="1"/>
  <c r="AC370" i="9" s="1"/>
  <c r="D370" i="9" a="1"/>
  <c r="D370" i="9" s="1"/>
  <c r="C370" i="9" a="1"/>
  <c r="C370" i="9" s="1"/>
  <c r="G171" i="9" a="1"/>
  <c r="G171" i="9" s="1"/>
  <c r="H171" i="9" a="1"/>
  <c r="H171" i="9" s="1"/>
  <c r="E171" i="9" a="1"/>
  <c r="E171" i="9" s="1"/>
  <c r="M172" i="9"/>
  <c r="F172" i="9" s="1" a="1"/>
  <c r="F172" i="9" s="1"/>
  <c r="I173" i="9" a="1"/>
  <c r="I173" i="9" s="1"/>
  <c r="C173" i="9" a="1"/>
  <c r="C173" i="9" s="1"/>
  <c r="D173" i="9" a="1"/>
  <c r="D173" i="9" s="1"/>
  <c r="K175" i="9"/>
  <c r="L174" i="9"/>
  <c r="C9" i="9" a="1"/>
  <c r="C9" i="9" s="1"/>
  <c r="I9" i="9" a="1"/>
  <c r="I9" i="9" s="1"/>
  <c r="D9" i="9" a="1"/>
  <c r="D9" i="9" s="1"/>
  <c r="K11" i="9"/>
  <c r="L10" i="9"/>
  <c r="Y213" i="24"/>
  <c r="W213" i="24"/>
  <c r="AP215" i="24" s="1"/>
  <c r="Q219" i="24"/>
  <c r="O219" i="24"/>
  <c r="AN221" i="24" s="1"/>
  <c r="M225" i="24"/>
  <c r="K225" i="24"/>
  <c r="AM227" i="24" s="1"/>
  <c r="U217" i="24"/>
  <c r="S217" i="24"/>
  <c r="AO219" i="24" s="1"/>
  <c r="I227" i="24"/>
  <c r="G227" i="24"/>
  <c r="AL229" i="24" s="1"/>
  <c r="AC231" i="24"/>
  <c r="AA231" i="24"/>
  <c r="AQ233" i="24" s="1"/>
  <c r="H8" i="9" a="1"/>
  <c r="H8" i="9" s="1"/>
  <c r="E8" i="9" a="1"/>
  <c r="E8" i="9" s="1"/>
  <c r="G8" i="9" a="1"/>
  <c r="G8" i="9" s="1"/>
  <c r="F8" i="9" a="1"/>
  <c r="F8" i="9" s="1"/>
  <c r="C93" i="6"/>
  <c r="L29" i="12"/>
  <c r="D45" i="5"/>
  <c r="I45" i="5" s="1"/>
  <c r="M30" i="10"/>
  <c r="N37" i="1"/>
  <c r="F369" i="9" l="1" a="1"/>
  <c r="F369" i="9" s="1"/>
  <c r="H369" i="9" a="1"/>
  <c r="H369" i="9" s="1"/>
  <c r="U369" i="9" a="1"/>
  <c r="U369" i="9" s="1"/>
  <c r="V369" i="9" a="1"/>
  <c r="V369" i="9" s="1"/>
  <c r="E369" i="9" a="1"/>
  <c r="E369" i="9" s="1"/>
  <c r="G369" i="9" a="1"/>
  <c r="G369" i="9" s="1"/>
  <c r="X370" i="9"/>
  <c r="D371" i="9" a="1"/>
  <c r="D371" i="9" s="1"/>
  <c r="AC371" i="9" a="1"/>
  <c r="AC371" i="9" s="1"/>
  <c r="C371" i="9" a="1"/>
  <c r="C371" i="9" s="1"/>
  <c r="Y373" i="9"/>
  <c r="Z372" i="9"/>
  <c r="M173" i="9"/>
  <c r="F173" i="9" s="1" a="1"/>
  <c r="F173" i="9" s="1"/>
  <c r="G172" i="9" a="1"/>
  <c r="G172" i="9" s="1"/>
  <c r="H172" i="9" a="1"/>
  <c r="H172" i="9" s="1"/>
  <c r="E172" i="9" a="1"/>
  <c r="E172" i="9" s="1"/>
  <c r="K176" i="9"/>
  <c r="L175" i="9"/>
  <c r="I174" i="9" a="1"/>
  <c r="I174" i="9" s="1"/>
  <c r="C174" i="9" a="1"/>
  <c r="C174" i="9" s="1"/>
  <c r="D174" i="9" a="1"/>
  <c r="D174" i="9" s="1"/>
  <c r="M9" i="9"/>
  <c r="G9" i="9" s="1" a="1"/>
  <c r="G9" i="9" s="1"/>
  <c r="K12" i="9"/>
  <c r="L11" i="9"/>
  <c r="D10" i="9" a="1"/>
  <c r="D10" i="9" s="1"/>
  <c r="C10" i="9" a="1"/>
  <c r="C10" i="9" s="1"/>
  <c r="I10" i="9" a="1"/>
  <c r="I10" i="9" s="1"/>
  <c r="S219" i="24"/>
  <c r="AO221" i="24" s="1"/>
  <c r="U219" i="24"/>
  <c r="Q221" i="24"/>
  <c r="O221" i="24"/>
  <c r="AN223" i="24" s="1"/>
  <c r="K227" i="24"/>
  <c r="AM229" i="24" s="1"/>
  <c r="M227" i="24"/>
  <c r="W215" i="24"/>
  <c r="AP217" i="24" s="1"/>
  <c r="Y215" i="24"/>
  <c r="G229" i="24"/>
  <c r="AL231" i="24" s="1"/>
  <c r="I229" i="24"/>
  <c r="AA233" i="24"/>
  <c r="AQ235" i="24" s="1"/>
  <c r="AC233" i="24"/>
  <c r="AC178" i="24"/>
  <c r="Q178" i="24"/>
  <c r="AC177" i="24"/>
  <c r="Y177" i="24"/>
  <c r="U177" i="24"/>
  <c r="Q177" i="24"/>
  <c r="AC176" i="24"/>
  <c r="Q176" i="24"/>
  <c r="AC175" i="24"/>
  <c r="Y175" i="24"/>
  <c r="U175" i="24"/>
  <c r="Q175" i="24"/>
  <c r="AC174" i="24"/>
  <c r="Q174" i="24"/>
  <c r="AC173" i="24"/>
  <c r="Y173" i="24"/>
  <c r="U173" i="24"/>
  <c r="Q173" i="24"/>
  <c r="AC172" i="24"/>
  <c r="Q172" i="24"/>
  <c r="AC171" i="24"/>
  <c r="Y171" i="24"/>
  <c r="U171" i="24"/>
  <c r="Q171" i="24"/>
  <c r="AC170" i="24"/>
  <c r="Q170" i="24"/>
  <c r="AC169" i="24"/>
  <c r="Y169" i="24"/>
  <c r="U169" i="24"/>
  <c r="Q169" i="24"/>
  <c r="AC168" i="24"/>
  <c r="Q168" i="24"/>
  <c r="AC167" i="24"/>
  <c r="Y167" i="24"/>
  <c r="U167" i="24"/>
  <c r="Q167" i="24"/>
  <c r="AC166" i="24"/>
  <c r="Q166" i="24"/>
  <c r="AC165" i="24"/>
  <c r="Y165" i="24"/>
  <c r="U165" i="24"/>
  <c r="Q165" i="24"/>
  <c r="AC164" i="24"/>
  <c r="Q164" i="24"/>
  <c r="AC163" i="24"/>
  <c r="Y163" i="24"/>
  <c r="U163" i="24"/>
  <c r="Q163" i="24"/>
  <c r="AC162" i="24"/>
  <c r="Q162" i="24"/>
  <c r="AC161" i="24"/>
  <c r="Y161" i="24"/>
  <c r="U161" i="24"/>
  <c r="Q161" i="24"/>
  <c r="AC160" i="24"/>
  <c r="Q160" i="24"/>
  <c r="AC159" i="24"/>
  <c r="Y159" i="24"/>
  <c r="U159" i="24"/>
  <c r="Q159" i="24"/>
  <c r="AC158" i="24"/>
  <c r="Q158" i="24"/>
  <c r="AC157" i="24"/>
  <c r="Y157" i="24"/>
  <c r="U157" i="24"/>
  <c r="Q157" i="24"/>
  <c r="AC156" i="24"/>
  <c r="Q156" i="24"/>
  <c r="AC155" i="24"/>
  <c r="Y155" i="24"/>
  <c r="U155" i="24"/>
  <c r="Q155" i="24"/>
  <c r="AC154" i="24"/>
  <c r="Q154" i="24"/>
  <c r="AC153" i="24"/>
  <c r="Y153" i="24"/>
  <c r="U153" i="24"/>
  <c r="Q153" i="24"/>
  <c r="AC152" i="24"/>
  <c r="Q152" i="24"/>
  <c r="AC151" i="24"/>
  <c r="Y151" i="24"/>
  <c r="U151" i="24"/>
  <c r="Q151" i="24"/>
  <c r="AC150" i="24"/>
  <c r="Z178" i="24"/>
  <c r="AE177" i="24"/>
  <c r="Z177" i="24"/>
  <c r="T177" i="24"/>
  <c r="O177" i="24"/>
  <c r="T176" i="24"/>
  <c r="AB175" i="24"/>
  <c r="W175" i="24"/>
  <c r="R175" i="24"/>
  <c r="Z174" i="24"/>
  <c r="AE173" i="24"/>
  <c r="Z173" i="24"/>
  <c r="T173" i="24"/>
  <c r="O173" i="24"/>
  <c r="T172" i="24"/>
  <c r="AB171" i="24"/>
  <c r="W171" i="24"/>
  <c r="R171" i="24"/>
  <c r="Z170" i="24"/>
  <c r="AE169" i="24"/>
  <c r="Z169" i="24"/>
  <c r="T169" i="24"/>
  <c r="O169" i="24"/>
  <c r="T168" i="24"/>
  <c r="AB167" i="24"/>
  <c r="W167" i="24"/>
  <c r="R167" i="24"/>
  <c r="Z166" i="24"/>
  <c r="AE165" i="24"/>
  <c r="Z165" i="24"/>
  <c r="T165" i="24"/>
  <c r="O165" i="24"/>
  <c r="T164" i="24"/>
  <c r="AB163" i="24"/>
  <c r="W163" i="24"/>
  <c r="R163" i="24"/>
  <c r="Z162" i="24"/>
  <c r="AE161" i="24"/>
  <c r="Z161" i="24"/>
  <c r="T161" i="24"/>
  <c r="O161" i="24"/>
  <c r="T160" i="24"/>
  <c r="AB159" i="24"/>
  <c r="W159" i="24"/>
  <c r="R159" i="24"/>
  <c r="Z158" i="24"/>
  <c r="AE157" i="24"/>
  <c r="Z157" i="24"/>
  <c r="T157" i="24"/>
  <c r="O157" i="24"/>
  <c r="T156" i="24"/>
  <c r="AB155" i="24"/>
  <c r="W155" i="24"/>
  <c r="R155" i="24"/>
  <c r="Z154" i="24"/>
  <c r="AE153" i="24"/>
  <c r="Z153" i="24"/>
  <c r="T153" i="24"/>
  <c r="O153" i="24"/>
  <c r="T152" i="24"/>
  <c r="AB151" i="24"/>
  <c r="W151" i="24"/>
  <c r="R151" i="24"/>
  <c r="Z150" i="24"/>
  <c r="N150" i="24"/>
  <c r="AB149" i="24"/>
  <c r="X149" i="24"/>
  <c r="T149" i="24"/>
  <c r="P149" i="24"/>
  <c r="Z148" i="24"/>
  <c r="N148" i="24"/>
  <c r="AB147" i="24"/>
  <c r="X147" i="24"/>
  <c r="T147" i="24"/>
  <c r="P147" i="24"/>
  <c r="Z146" i="24"/>
  <c r="N146" i="24"/>
  <c r="AB145" i="24"/>
  <c r="X145" i="24"/>
  <c r="T145" i="24"/>
  <c r="P145" i="24"/>
  <c r="Z144" i="24"/>
  <c r="N144" i="24"/>
  <c r="AB143" i="24"/>
  <c r="X143" i="24"/>
  <c r="T143" i="24"/>
  <c r="P143" i="24"/>
  <c r="Z142" i="24"/>
  <c r="N142" i="24"/>
  <c r="AB141" i="24"/>
  <c r="X141" i="24"/>
  <c r="T141" i="24"/>
  <c r="P141" i="24"/>
  <c r="Z140" i="24"/>
  <c r="N140" i="24"/>
  <c r="AB139" i="24"/>
  <c r="X139" i="24"/>
  <c r="T139" i="24"/>
  <c r="P139" i="24"/>
  <c r="Z138" i="24"/>
  <c r="N138" i="24"/>
  <c r="AB137" i="24"/>
  <c r="X137" i="24"/>
  <c r="T137" i="24"/>
  <c r="P137" i="24"/>
  <c r="Z136" i="24"/>
  <c r="N136" i="24"/>
  <c r="AB135" i="24"/>
  <c r="X135" i="24"/>
  <c r="T135" i="24"/>
  <c r="P135" i="24"/>
  <c r="Z134" i="24"/>
  <c r="N134" i="24"/>
  <c r="AB133" i="24"/>
  <c r="X133" i="24"/>
  <c r="T133" i="24"/>
  <c r="P133" i="24"/>
  <c r="Z132" i="24"/>
  <c r="N132" i="24"/>
  <c r="AB131" i="24"/>
  <c r="X131" i="24"/>
  <c r="T131" i="24"/>
  <c r="P131" i="24"/>
  <c r="Z130" i="24"/>
  <c r="N130" i="24"/>
  <c r="AB129" i="24"/>
  <c r="X129" i="24"/>
  <c r="T129" i="24"/>
  <c r="P129" i="24"/>
  <c r="Z128" i="24"/>
  <c r="N128" i="24"/>
  <c r="AB127" i="24"/>
  <c r="X127" i="24"/>
  <c r="T127" i="24"/>
  <c r="P127" i="24"/>
  <c r="Z126" i="24"/>
  <c r="N126" i="24"/>
  <c r="AB125" i="24"/>
  <c r="X125" i="24"/>
  <c r="T125" i="24"/>
  <c r="P125" i="24"/>
  <c r="Z124" i="24"/>
  <c r="N124" i="24"/>
  <c r="AB123" i="24"/>
  <c r="X123" i="24"/>
  <c r="T123" i="24"/>
  <c r="P123" i="24"/>
  <c r="Z122" i="24"/>
  <c r="N122" i="24"/>
  <c r="AB121" i="24"/>
  <c r="X121" i="24"/>
  <c r="T121" i="24"/>
  <c r="P121" i="24"/>
  <c r="Z120" i="24"/>
  <c r="N120" i="24"/>
  <c r="AB119" i="24"/>
  <c r="X119" i="24"/>
  <c r="T119" i="24"/>
  <c r="P119" i="24"/>
  <c r="W178" i="24"/>
  <c r="AD177" i="24"/>
  <c r="X177" i="24"/>
  <c r="S177" i="24"/>
  <c r="N177" i="24"/>
  <c r="N176" i="24"/>
  <c r="AA175" i="24"/>
  <c r="V175" i="24"/>
  <c r="P175" i="24"/>
  <c r="W174" i="24"/>
  <c r="AD173" i="24"/>
  <c r="T178" i="24"/>
  <c r="W177" i="24"/>
  <c r="Z176" i="24"/>
  <c r="Z175" i="24"/>
  <c r="O175" i="24"/>
  <c r="AB173" i="24"/>
  <c r="V173" i="24"/>
  <c r="N173" i="24"/>
  <c r="AE171" i="24"/>
  <c r="X171" i="24"/>
  <c r="P171" i="24"/>
  <c r="T170" i="24"/>
  <c r="AA169" i="24"/>
  <c r="S169" i="24"/>
  <c r="Z168" i="24"/>
  <c r="AD167" i="24"/>
  <c r="V167" i="24"/>
  <c r="O167" i="24"/>
  <c r="N166" i="24"/>
  <c r="X165" i="24"/>
  <c r="R165" i="24"/>
  <c r="W164" i="24"/>
  <c r="AA163" i="24"/>
  <c r="T163" i="24"/>
  <c r="N163" i="24"/>
  <c r="AD161" i="24"/>
  <c r="W161" i="24"/>
  <c r="P161" i="24"/>
  <c r="N160" i="24"/>
  <c r="Z159" i="24"/>
  <c r="S159" i="24"/>
  <c r="W158" i="24"/>
  <c r="AB157" i="24"/>
  <c r="V157" i="24"/>
  <c r="N157" i="24"/>
  <c r="AE155" i="24"/>
  <c r="X155" i="24"/>
  <c r="P155" i="24"/>
  <c r="T154" i="24"/>
  <c r="AA153" i="24"/>
  <c r="S153" i="24"/>
  <c r="Z152" i="24"/>
  <c r="AD151" i="24"/>
  <c r="V151" i="24"/>
  <c r="O151" i="24"/>
  <c r="Q150" i="24"/>
  <c r="AA149" i="24"/>
  <c r="V149" i="24"/>
  <c r="Q149" i="24"/>
  <c r="W148" i="24"/>
  <c r="AD147" i="24"/>
  <c r="Y147" i="24"/>
  <c r="S147" i="24"/>
  <c r="N147" i="24"/>
  <c r="Q146" i="24"/>
  <c r="AA145" i="24"/>
  <c r="V145" i="24"/>
  <c r="Q145" i="24"/>
  <c r="W144" i="24"/>
  <c r="AD143" i="24"/>
  <c r="Y143" i="24"/>
  <c r="S143" i="24"/>
  <c r="N143" i="24"/>
  <c r="Q142" i="24"/>
  <c r="AA141" i="24"/>
  <c r="V141" i="24"/>
  <c r="Q141" i="24"/>
  <c r="W140" i="24"/>
  <c r="AD139" i="24"/>
  <c r="Y139" i="24"/>
  <c r="S139" i="24"/>
  <c r="N139" i="24"/>
  <c r="Q138" i="24"/>
  <c r="AA137" i="24"/>
  <c r="V137" i="24"/>
  <c r="Q137" i="24"/>
  <c r="W136" i="24"/>
  <c r="AD135" i="24"/>
  <c r="Y135" i="24"/>
  <c r="S135" i="24"/>
  <c r="N135" i="24"/>
  <c r="Q134" i="24"/>
  <c r="AA133" i="24"/>
  <c r="V133" i="24"/>
  <c r="Q133" i="24"/>
  <c r="W132" i="24"/>
  <c r="AD131" i="24"/>
  <c r="Y131" i="24"/>
  <c r="S131" i="24"/>
  <c r="N131" i="24"/>
  <c r="Q130" i="24"/>
  <c r="AA129" i="24"/>
  <c r="V129" i="24"/>
  <c r="Q129" i="24"/>
  <c r="W128" i="24"/>
  <c r="AD127" i="24"/>
  <c r="Y127" i="24"/>
  <c r="S127" i="24"/>
  <c r="N127" i="24"/>
  <c r="Q126" i="24"/>
  <c r="AA125" i="24"/>
  <c r="V125" i="24"/>
  <c r="Q125" i="24"/>
  <c r="W124" i="24"/>
  <c r="AD123" i="24"/>
  <c r="Y123" i="24"/>
  <c r="S123" i="24"/>
  <c r="N123" i="24"/>
  <c r="Q122" i="24"/>
  <c r="AA121" i="24"/>
  <c r="V121" i="24"/>
  <c r="Q121" i="24"/>
  <c r="W120" i="24"/>
  <c r="AD119" i="24"/>
  <c r="Y119" i="24"/>
  <c r="S119" i="24"/>
  <c r="N119" i="24"/>
  <c r="N178" i="24"/>
  <c r="V177" i="24"/>
  <c r="W176" i="24"/>
  <c r="X175" i="24"/>
  <c r="N175" i="24"/>
  <c r="AA173" i="24"/>
  <c r="S173" i="24"/>
  <c r="Z172" i="24"/>
  <c r="AD171" i="24"/>
  <c r="V171" i="24"/>
  <c r="O171" i="24"/>
  <c r="N170" i="24"/>
  <c r="X169" i="24"/>
  <c r="R169" i="24"/>
  <c r="W168" i="24"/>
  <c r="AA167" i="24"/>
  <c r="T167" i="24"/>
  <c r="N167" i="24"/>
  <c r="AD165" i="24"/>
  <c r="W165" i="24"/>
  <c r="P165" i="24"/>
  <c r="N164" i="24"/>
  <c r="Z163" i="24"/>
  <c r="S163" i="24"/>
  <c r="W162" i="24"/>
  <c r="AB161" i="24"/>
  <c r="V161" i="24"/>
  <c r="N161" i="24"/>
  <c r="AE159" i="24"/>
  <c r="X159" i="24"/>
  <c r="P159" i="24"/>
  <c r="T158" i="24"/>
  <c r="AA157" i="24"/>
  <c r="S157" i="24"/>
  <c r="Z156" i="24"/>
  <c r="AD155" i="24"/>
  <c r="V155" i="24"/>
  <c r="O155" i="24"/>
  <c r="N154" i="24"/>
  <c r="X153" i="24"/>
  <c r="R153" i="24"/>
  <c r="W152" i="24"/>
  <c r="AA151" i="24"/>
  <c r="T151" i="24"/>
  <c r="N151" i="24"/>
  <c r="AE149" i="24"/>
  <c r="Z149" i="24"/>
  <c r="U149" i="24"/>
  <c r="O149" i="24"/>
  <c r="T148" i="24"/>
  <c r="AC147" i="24"/>
  <c r="W147" i="24"/>
  <c r="R147" i="24"/>
  <c r="AC146" i="24"/>
  <c r="AE145" i="24"/>
  <c r="Z145" i="24"/>
  <c r="U145" i="24"/>
  <c r="O145" i="24"/>
  <c r="T144" i="24"/>
  <c r="AC143" i="24"/>
  <c r="W143" i="24"/>
  <c r="R143" i="24"/>
  <c r="AC142" i="24"/>
  <c r="AE141" i="24"/>
  <c r="Z141" i="24"/>
  <c r="U141" i="24"/>
  <c r="O141" i="24"/>
  <c r="T140" i="24"/>
  <c r="AC139" i="24"/>
  <c r="W139" i="24"/>
  <c r="R139" i="24"/>
  <c r="AC138" i="24"/>
  <c r="AE137" i="24"/>
  <c r="Z137" i="24"/>
  <c r="U137" i="24"/>
  <c r="O137" i="24"/>
  <c r="T136" i="24"/>
  <c r="AC135" i="24"/>
  <c r="W135" i="24"/>
  <c r="R135" i="24"/>
  <c r="AC134" i="24"/>
  <c r="AE133" i="24"/>
  <c r="Z133" i="24"/>
  <c r="U133" i="24"/>
  <c r="O133" i="24"/>
  <c r="T132" i="24"/>
  <c r="AC131" i="24"/>
  <c r="W131" i="24"/>
  <c r="R131" i="24"/>
  <c r="AC130" i="24"/>
  <c r="AE129" i="24"/>
  <c r="Z129" i="24"/>
  <c r="U129" i="24"/>
  <c r="O129" i="24"/>
  <c r="T128" i="24"/>
  <c r="AC127" i="24"/>
  <c r="W127" i="24"/>
  <c r="R127" i="24"/>
  <c r="AC126" i="24"/>
  <c r="AE125" i="24"/>
  <c r="Z125" i="24"/>
  <c r="U125" i="24"/>
  <c r="O125" i="24"/>
  <c r="T124" i="24"/>
  <c r="AC123" i="24"/>
  <c r="W123" i="24"/>
  <c r="R123" i="24"/>
  <c r="AC122" i="24"/>
  <c r="AE121" i="24"/>
  <c r="Z121" i="24"/>
  <c r="U121" i="24"/>
  <c r="O121" i="24"/>
  <c r="T120" i="24"/>
  <c r="AC119" i="24"/>
  <c r="W119" i="24"/>
  <c r="R119" i="24"/>
  <c r="AB177" i="24"/>
  <c r="R177" i="24"/>
  <c r="AE175" i="24"/>
  <c r="T175" i="24"/>
  <c r="T174" i="24"/>
  <c r="X173" i="24"/>
  <c r="R173" i="24"/>
  <c r="W172" i="24"/>
  <c r="AA171" i="24"/>
  <c r="T171" i="24"/>
  <c r="N171" i="24"/>
  <c r="AD169" i="24"/>
  <c r="W169" i="24"/>
  <c r="P169" i="24"/>
  <c r="N168" i="24"/>
  <c r="Z167" i="24"/>
  <c r="S167" i="24"/>
  <c r="W166" i="24"/>
  <c r="AB165" i="24"/>
  <c r="V165" i="24"/>
  <c r="N165" i="24"/>
  <c r="AE163" i="24"/>
  <c r="X163" i="24"/>
  <c r="P163" i="24"/>
  <c r="T162" i="24"/>
  <c r="AA161" i="24"/>
  <c r="S161" i="24"/>
  <c r="Z160" i="24"/>
  <c r="AD159" i="24"/>
  <c r="V159" i="24"/>
  <c r="O159" i="24"/>
  <c r="N158" i="24"/>
  <c r="X157" i="24"/>
  <c r="R157" i="24"/>
  <c r="W156" i="24"/>
  <c r="AA155" i="24"/>
  <c r="T155" i="24"/>
  <c r="N155" i="24"/>
  <c r="AD153" i="24"/>
  <c r="W153" i="24"/>
  <c r="P153" i="24"/>
  <c r="N152" i="24"/>
  <c r="Z151" i="24"/>
  <c r="S151" i="24"/>
  <c r="W150" i="24"/>
  <c r="AD149" i="24"/>
  <c r="Y149" i="24"/>
  <c r="S149" i="24"/>
  <c r="N149" i="24"/>
  <c r="Q148" i="24"/>
  <c r="AA147" i="24"/>
  <c r="V147" i="24"/>
  <c r="Q147" i="24"/>
  <c r="W146" i="24"/>
  <c r="AD145" i="24"/>
  <c r="Y145" i="24"/>
  <c r="S145" i="24"/>
  <c r="N145" i="24"/>
  <c r="Q144" i="24"/>
  <c r="AA143" i="24"/>
  <c r="V143" i="24"/>
  <c r="Q143" i="24"/>
  <c r="W142" i="24"/>
  <c r="AD141" i="24"/>
  <c r="Y141" i="24"/>
  <c r="S141" i="24"/>
  <c r="N141" i="24"/>
  <c r="Q140" i="24"/>
  <c r="AA139" i="24"/>
  <c r="V139" i="24"/>
  <c r="Q139" i="24"/>
  <c r="W138" i="24"/>
  <c r="AD137" i="24"/>
  <c r="Y137" i="24"/>
  <c r="S137" i="24"/>
  <c r="N137" i="24"/>
  <c r="Q136" i="24"/>
  <c r="AA135" i="24"/>
  <c r="V135" i="24"/>
  <c r="Q135" i="24"/>
  <c r="W134" i="24"/>
  <c r="AD133" i="24"/>
  <c r="Y133" i="24"/>
  <c r="S133" i="24"/>
  <c r="N133" i="24"/>
  <c r="Q132" i="24"/>
  <c r="AA131" i="24"/>
  <c r="V131" i="24"/>
  <c r="Q131" i="24"/>
  <c r="W130" i="24"/>
  <c r="AD129" i="24"/>
  <c r="Y129" i="24"/>
  <c r="S129" i="24"/>
  <c r="N129" i="24"/>
  <c r="Q128" i="24"/>
  <c r="AA127" i="24"/>
  <c r="V127" i="24"/>
  <c r="Q127" i="24"/>
  <c r="W126" i="24"/>
  <c r="AD125" i="24"/>
  <c r="Y125" i="24"/>
  <c r="S125" i="24"/>
  <c r="N125" i="24"/>
  <c r="Q124" i="24"/>
  <c r="AA123" i="24"/>
  <c r="V123" i="24"/>
  <c r="Q123" i="24"/>
  <c r="W122" i="24"/>
  <c r="AA177" i="24"/>
  <c r="N174" i="24"/>
  <c r="Z171" i="24"/>
  <c r="V169" i="24"/>
  <c r="P167" i="24"/>
  <c r="Z164" i="24"/>
  <c r="N162" i="24"/>
  <c r="AA159" i="24"/>
  <c r="W157" i="24"/>
  <c r="S155" i="24"/>
  <c r="N153" i="24"/>
  <c r="T150" i="24"/>
  <c r="AC148" i="24"/>
  <c r="O147" i="24"/>
  <c r="R145" i="24"/>
  <c r="U143" i="24"/>
  <c r="W141" i="24"/>
  <c r="Z139" i="24"/>
  <c r="AC137" i="24"/>
  <c r="AE135" i="24"/>
  <c r="T134" i="24"/>
  <c r="AC132" i="24"/>
  <c r="O131" i="24"/>
  <c r="R129" i="24"/>
  <c r="U127" i="24"/>
  <c r="W125" i="24"/>
  <c r="Z123" i="24"/>
  <c r="AD121" i="24"/>
  <c r="S121" i="24"/>
  <c r="Q120" i="24"/>
  <c r="V119" i="24"/>
  <c r="P177" i="24"/>
  <c r="W173" i="24"/>
  <c r="S171" i="24"/>
  <c r="N169" i="24"/>
  <c r="T166" i="24"/>
  <c r="AD163" i="24"/>
  <c r="X161" i="24"/>
  <c r="T159" i="24"/>
  <c r="P157" i="24"/>
  <c r="W154" i="24"/>
  <c r="AE151" i="24"/>
  <c r="AC149" i="24"/>
  <c r="AE147" i="24"/>
  <c r="T146" i="24"/>
  <c r="AC144" i="24"/>
  <c r="O143" i="24"/>
  <c r="R141" i="24"/>
  <c r="U139" i="24"/>
  <c r="W137" i="24"/>
  <c r="Z135" i="24"/>
  <c r="AC133" i="24"/>
  <c r="AE131" i="24"/>
  <c r="T130" i="24"/>
  <c r="AC128" i="24"/>
  <c r="O127" i="24"/>
  <c r="R125" i="24"/>
  <c r="U123" i="24"/>
  <c r="AC121" i="24"/>
  <c r="R121" i="24"/>
  <c r="AE119" i="24"/>
  <c r="U119" i="24"/>
  <c r="AD175" i="24"/>
  <c r="P173" i="24"/>
  <c r="W170" i="24"/>
  <c r="AE167" i="24"/>
  <c r="AA165" i="24"/>
  <c r="V163" i="24"/>
  <c r="R161" i="24"/>
  <c r="N159" i="24"/>
  <c r="N156" i="24"/>
  <c r="AB153" i="24"/>
  <c r="X151" i="24"/>
  <c r="W149" i="24"/>
  <c r="Z147" i="24"/>
  <c r="AC145" i="24"/>
  <c r="AE143" i="24"/>
  <c r="T142" i="24"/>
  <c r="AC140" i="24"/>
  <c r="O139" i="24"/>
  <c r="R137" i="24"/>
  <c r="U135" i="24"/>
  <c r="W133" i="24"/>
  <c r="Z131" i="24"/>
  <c r="AC129" i="24"/>
  <c r="AE127" i="24"/>
  <c r="T126" i="24"/>
  <c r="AC124" i="24"/>
  <c r="O123" i="24"/>
  <c r="Y121" i="24"/>
  <c r="N121" i="24"/>
  <c r="AA119" i="24"/>
  <c r="Q119" i="24"/>
  <c r="S175" i="24"/>
  <c r="N172" i="24"/>
  <c r="AB169" i="24"/>
  <c r="X167" i="24"/>
  <c r="S165" i="24"/>
  <c r="O163" i="24"/>
  <c r="W160" i="24"/>
  <c r="AD157" i="24"/>
  <c r="Z155" i="24"/>
  <c r="V153" i="24"/>
  <c r="P151" i="24"/>
  <c r="R149" i="24"/>
  <c r="U147" i="24"/>
  <c r="W145" i="24"/>
  <c r="Z143" i="24"/>
  <c r="AC141" i="24"/>
  <c r="AE139" i="24"/>
  <c r="T138" i="24"/>
  <c r="AC136" i="24"/>
  <c r="O135" i="24"/>
  <c r="R133" i="24"/>
  <c r="U131" i="24"/>
  <c r="W129" i="24"/>
  <c r="Z127" i="24"/>
  <c r="AC125" i="24"/>
  <c r="AE123" i="24"/>
  <c r="T122" i="24"/>
  <c r="W121" i="24"/>
  <c r="AC120" i="24"/>
  <c r="Z119" i="24"/>
  <c r="O119" i="24"/>
  <c r="H173" i="9" l="1" a="1"/>
  <c r="H173" i="9" s="1"/>
  <c r="G173" i="9" a="1"/>
  <c r="G173" i="9" s="1"/>
  <c r="H9" i="9" a="1"/>
  <c r="H9" i="9" s="1"/>
  <c r="E9" i="9" a="1"/>
  <c r="E9" i="9" s="1"/>
  <c r="F9" i="9" a="1"/>
  <c r="F9" i="9" s="1"/>
  <c r="E173" i="9" a="1"/>
  <c r="E173" i="9" s="1"/>
  <c r="X371" i="9"/>
  <c r="H371" i="9" s="1" a="1"/>
  <c r="H371" i="9" s="1"/>
  <c r="AC372" i="9" a="1"/>
  <c r="AC372" i="9" s="1"/>
  <c r="D372" i="9" a="1"/>
  <c r="D372" i="9" s="1"/>
  <c r="C372" i="9" a="1"/>
  <c r="C372" i="9" s="1"/>
  <c r="Y374" i="9"/>
  <c r="Z373" i="9"/>
  <c r="V370" i="9" a="1"/>
  <c r="V370" i="9" s="1"/>
  <c r="F370" i="9" a="1"/>
  <c r="F370" i="9" s="1"/>
  <c r="H370" i="9" a="1"/>
  <c r="H370" i="9" s="1"/>
  <c r="U370" i="9" a="1"/>
  <c r="U370" i="9" s="1"/>
  <c r="E370" i="9" a="1"/>
  <c r="E370" i="9" s="1"/>
  <c r="G370" i="9" a="1"/>
  <c r="G370" i="9" s="1"/>
  <c r="U371" i="9" a="1"/>
  <c r="U371" i="9" s="1"/>
  <c r="M174" i="9"/>
  <c r="F174" i="9" s="1" a="1"/>
  <c r="F174" i="9" s="1"/>
  <c r="D175" i="9" a="1"/>
  <c r="D175" i="9" s="1"/>
  <c r="C175" i="9" a="1"/>
  <c r="C175" i="9" s="1"/>
  <c r="I175" i="9" a="1"/>
  <c r="I175" i="9" s="1"/>
  <c r="K177" i="9"/>
  <c r="L176" i="9"/>
  <c r="M10" i="9"/>
  <c r="F10" i="9" s="1" a="1"/>
  <c r="F10" i="9" s="1"/>
  <c r="C11" i="9" a="1"/>
  <c r="C11" i="9" s="1"/>
  <c r="D11" i="9" a="1"/>
  <c r="D11" i="9" s="1"/>
  <c r="I11" i="9" a="1"/>
  <c r="I11" i="9" s="1"/>
  <c r="K13" i="9"/>
  <c r="L12" i="9"/>
  <c r="Q223" i="24"/>
  <c r="O223" i="24"/>
  <c r="AN225" i="24" s="1"/>
  <c r="Y217" i="24"/>
  <c r="W217" i="24"/>
  <c r="AP219" i="24" s="1"/>
  <c r="M229" i="24"/>
  <c r="K229" i="24"/>
  <c r="AM231" i="24" s="1"/>
  <c r="S221" i="24"/>
  <c r="AO223" i="24" s="1"/>
  <c r="U221" i="24"/>
  <c r="G231" i="24"/>
  <c r="AL233" i="24" s="1"/>
  <c r="I231" i="24"/>
  <c r="AA235" i="24"/>
  <c r="AQ237" i="24" s="1"/>
  <c r="AC235" i="24"/>
  <c r="E371" i="9" l="1" a="1"/>
  <c r="E371" i="9" s="1"/>
  <c r="G371" i="9" s="1" a="1"/>
  <c r="G371" i="9" s="1"/>
  <c r="V371" i="9" a="1"/>
  <c r="V371" i="9" s="1"/>
  <c r="F371" i="9" a="1"/>
  <c r="F371" i="9" s="1"/>
  <c r="Y375" i="9"/>
  <c r="Z374" i="9"/>
  <c r="X372" i="9"/>
  <c r="D373" i="9" a="1"/>
  <c r="D373" i="9" s="1"/>
  <c r="AC373" i="9" a="1"/>
  <c r="AC373" i="9" s="1"/>
  <c r="C373" i="9" a="1"/>
  <c r="C373" i="9" s="1"/>
  <c r="G174" i="9" a="1"/>
  <c r="G174" i="9" s="1"/>
  <c r="H174" i="9" a="1"/>
  <c r="H174" i="9" s="1"/>
  <c r="E174" i="9" a="1"/>
  <c r="E174" i="9" s="1"/>
  <c r="K178" i="9"/>
  <c r="L177" i="9"/>
  <c r="M175" i="9"/>
  <c r="D176" i="9" a="1"/>
  <c r="D176" i="9" s="1"/>
  <c r="C176" i="9" a="1"/>
  <c r="C176" i="9" s="1"/>
  <c r="I176" i="9" a="1"/>
  <c r="I176" i="9" s="1"/>
  <c r="G10" i="9" a="1"/>
  <c r="G10" i="9" s="1"/>
  <c r="H10" i="9" a="1"/>
  <c r="H10" i="9" s="1"/>
  <c r="E10" i="9" a="1"/>
  <c r="E10" i="9" s="1"/>
  <c r="D12" i="9" a="1"/>
  <c r="D12" i="9" s="1"/>
  <c r="C12" i="9" a="1"/>
  <c r="C12" i="9" s="1"/>
  <c r="I12" i="9" a="1"/>
  <c r="I12" i="9" s="1"/>
  <c r="K14" i="9"/>
  <c r="L13" i="9"/>
  <c r="M11" i="9"/>
  <c r="Y219" i="24"/>
  <c r="W219" i="24"/>
  <c r="AP221" i="24" s="1"/>
  <c r="U223" i="24"/>
  <c r="S223" i="24"/>
  <c r="AO225" i="24" s="1"/>
  <c r="K231" i="24"/>
  <c r="AM233" i="24" s="1"/>
  <c r="M231" i="24"/>
  <c r="Q225" i="24"/>
  <c r="O225" i="24"/>
  <c r="AN227" i="24" s="1"/>
  <c r="I233" i="24"/>
  <c r="G233" i="24"/>
  <c r="AL235" i="24" s="1"/>
  <c r="AA237" i="24"/>
  <c r="AQ239" i="24" s="1"/>
  <c r="AC237" i="24"/>
  <c r="X373" i="9" l="1"/>
  <c r="U372" i="9" a="1"/>
  <c r="U372" i="9" s="1"/>
  <c r="V372" i="9" a="1"/>
  <c r="V372" i="9" s="1"/>
  <c r="H372" i="9" a="1"/>
  <c r="H372" i="9" s="1"/>
  <c r="E372" i="9" a="1"/>
  <c r="E372" i="9" s="1"/>
  <c r="F372" i="9" a="1"/>
  <c r="F372" i="9" s="1"/>
  <c r="G372" i="9" a="1"/>
  <c r="G372" i="9" s="1"/>
  <c r="V373" i="9" a="1"/>
  <c r="V373" i="9" s="1"/>
  <c r="H373" i="9" a="1"/>
  <c r="H373" i="9" s="1"/>
  <c r="U373" i="9" a="1"/>
  <c r="U373" i="9" s="1"/>
  <c r="F373" i="9" a="1"/>
  <c r="F373" i="9" s="1"/>
  <c r="G373" i="9" a="1"/>
  <c r="G373" i="9" s="1"/>
  <c r="E373" i="9" a="1"/>
  <c r="E373" i="9" s="1"/>
  <c r="C374" i="9" a="1"/>
  <c r="C374" i="9" s="1"/>
  <c r="AC374" i="9" a="1"/>
  <c r="AC374" i="9" s="1"/>
  <c r="D374" i="9" a="1"/>
  <c r="D374" i="9" s="1"/>
  <c r="Y376" i="9"/>
  <c r="Z375" i="9"/>
  <c r="M176" i="9"/>
  <c r="G176" i="9" s="1" a="1"/>
  <c r="G176" i="9" s="1"/>
  <c r="K179" i="9"/>
  <c r="L178" i="9"/>
  <c r="G175" i="9" a="1"/>
  <c r="G175" i="9" s="1"/>
  <c r="E175" i="9" a="1"/>
  <c r="E175" i="9" s="1"/>
  <c r="F175" i="9" a="1"/>
  <c r="F175" i="9" s="1"/>
  <c r="H175" i="9" a="1"/>
  <c r="H175" i="9" s="1"/>
  <c r="I177" i="9" a="1"/>
  <c r="I177" i="9" s="1"/>
  <c r="D177" i="9" a="1"/>
  <c r="D177" i="9" s="1"/>
  <c r="C177" i="9" a="1"/>
  <c r="C177" i="9" s="1"/>
  <c r="M12" i="9"/>
  <c r="I13" i="9" a="1"/>
  <c r="I13" i="9" s="1"/>
  <c r="C13" i="9" a="1"/>
  <c r="C13" i="9" s="1"/>
  <c r="D13" i="9" a="1"/>
  <c r="D13" i="9" s="1"/>
  <c r="K15" i="9"/>
  <c r="L14" i="9"/>
  <c r="E11" i="9" a="1"/>
  <c r="E11" i="9" s="1"/>
  <c r="H11" i="9" a="1"/>
  <c r="H11" i="9" s="1"/>
  <c r="G11" i="9" a="1"/>
  <c r="G11" i="9" s="1"/>
  <c r="F11" i="9" a="1"/>
  <c r="F11" i="9" s="1"/>
  <c r="H12" i="9" a="1"/>
  <c r="H12" i="9" s="1"/>
  <c r="G12" i="9" a="1"/>
  <c r="G12" i="9" s="1"/>
  <c r="E12" i="9" a="1"/>
  <c r="E12" i="9" s="1"/>
  <c r="F12" i="9" a="1"/>
  <c r="F12" i="9" s="1"/>
  <c r="Q227" i="24"/>
  <c r="O227" i="24"/>
  <c r="AN229" i="24" s="1"/>
  <c r="S225" i="24"/>
  <c r="AO227" i="24" s="1"/>
  <c r="U225" i="24"/>
  <c r="Y221" i="24"/>
  <c r="W221" i="24"/>
  <c r="AP223" i="24" s="1"/>
  <c r="M233" i="24"/>
  <c r="K233" i="24"/>
  <c r="AM235" i="24" s="1"/>
  <c r="G235" i="24"/>
  <c r="AL237" i="24" s="1"/>
  <c r="I235" i="24"/>
  <c r="AA239" i="24"/>
  <c r="AQ241" i="24" s="1"/>
  <c r="AC239" i="24"/>
  <c r="X374" i="9" l="1"/>
  <c r="AC375" i="9" a="1"/>
  <c r="AC375" i="9" s="1"/>
  <c r="C375" i="9" a="1"/>
  <c r="C375" i="9" s="1"/>
  <c r="D375" i="9" a="1"/>
  <c r="D375" i="9" s="1"/>
  <c r="Y377" i="9"/>
  <c r="Y378" i="9" s="1"/>
  <c r="Y379" i="9" s="1"/>
  <c r="Y380" i="9" s="1"/>
  <c r="Y381" i="9" s="1"/>
  <c r="Y382" i="9" s="1"/>
  <c r="Y383" i="9" s="1"/>
  <c r="Y384" i="9" s="1"/>
  <c r="Y385" i="9" s="1"/>
  <c r="Y386" i="9" s="1"/>
  <c r="Y387" i="9" s="1"/>
  <c r="Y388" i="9" s="1"/>
  <c r="Y389" i="9" s="1"/>
  <c r="Y390" i="9" s="1"/>
  <c r="Y391" i="9" s="1"/>
  <c r="Y392" i="9" s="1"/>
  <c r="Y393" i="9" s="1"/>
  <c r="Y394" i="9" s="1"/>
  <c r="Y395" i="9" s="1"/>
  <c r="Y396" i="9" s="1"/>
  <c r="Y397" i="9" s="1"/>
  <c r="Y398" i="9" s="1"/>
  <c r="Y399" i="9" s="1"/>
  <c r="Y400" i="9" s="1"/>
  <c r="Y401" i="9" s="1"/>
  <c r="Y402" i="9" s="1"/>
  <c r="Y403" i="9" s="1"/>
  <c r="Y404" i="9" s="1"/>
  <c r="Y405" i="9" s="1"/>
  <c r="Y406" i="9" s="1"/>
  <c r="Y407" i="9" s="1"/>
  <c r="Y408" i="9" s="1"/>
  <c r="Y409" i="9" s="1"/>
  <c r="Y410" i="9" s="1"/>
  <c r="Y411" i="9" s="1"/>
  <c r="Y412" i="9" s="1"/>
  <c r="Y413" i="9" s="1"/>
  <c r="Y414" i="9" s="1"/>
  <c r="Y415" i="9" s="1"/>
  <c r="Y416" i="9" s="1"/>
  <c r="Y417" i="9" s="1"/>
  <c r="Y418" i="9" s="1"/>
  <c r="Y419" i="9" s="1"/>
  <c r="Y420" i="9" s="1"/>
  <c r="Y421" i="9" s="1"/>
  <c r="Y422" i="9" s="1"/>
  <c r="Y423" i="9" s="1"/>
  <c r="Y424" i="9" s="1"/>
  <c r="Y425" i="9" s="1"/>
  <c r="Y426" i="9" s="1"/>
  <c r="Y427" i="9" s="1"/>
  <c r="Y428" i="9" s="1"/>
  <c r="Y429" i="9" s="1"/>
  <c r="Y430" i="9" s="1"/>
  <c r="Y431" i="9" s="1"/>
  <c r="Y432" i="9" s="1"/>
  <c r="Y433" i="9" s="1"/>
  <c r="Y434" i="9" s="1"/>
  <c r="Y435" i="9" s="1"/>
  <c r="Y436" i="9" s="1"/>
  <c r="Y437" i="9" s="1"/>
  <c r="Y438" i="9" s="1"/>
  <c r="Y439" i="9" s="1"/>
  <c r="Y440" i="9" s="1"/>
  <c r="Y441" i="9" s="1"/>
  <c r="Y442" i="9" s="1"/>
  <c r="Y443" i="9" s="1"/>
  <c r="Y444" i="9" s="1"/>
  <c r="Y445" i="9" s="1"/>
  <c r="Y446" i="9" s="1"/>
  <c r="Y447" i="9" s="1"/>
  <c r="Y448" i="9" s="1"/>
  <c r="Y449" i="9" s="1"/>
  <c r="Y450" i="9" s="1"/>
  <c r="Y451" i="9" s="1"/>
  <c r="Y452" i="9" s="1"/>
  <c r="Y453" i="9" s="1"/>
  <c r="Y454" i="9" s="1"/>
  <c r="Y455" i="9" s="1"/>
  <c r="Y456" i="9" s="1"/>
  <c r="Y457" i="9" s="1"/>
  <c r="Y458" i="9" s="1"/>
  <c r="Y459" i="9" s="1"/>
  <c r="Y460" i="9" s="1"/>
  <c r="Y461" i="9" s="1"/>
  <c r="Y462" i="9" s="1"/>
  <c r="Y463" i="9" s="1"/>
  <c r="Y464" i="9" s="1"/>
  <c r="Y465" i="9" s="1"/>
  <c r="Y466" i="9" s="1"/>
  <c r="Y467" i="9" s="1"/>
  <c r="Y468" i="9" s="1"/>
  <c r="Y469" i="9" s="1"/>
  <c r="Y470" i="9" s="1"/>
  <c r="Y471" i="9" s="1"/>
  <c r="Y472" i="9" s="1"/>
  <c r="Y473" i="9" s="1"/>
  <c r="Y474" i="9" s="1"/>
  <c r="Y475" i="9" s="1"/>
  <c r="Y476" i="9" s="1"/>
  <c r="Y477" i="9" s="1"/>
  <c r="Y478" i="9" s="1"/>
  <c r="Y479" i="9" s="1"/>
  <c r="Y480" i="9" s="1"/>
  <c r="Y481" i="9" s="1"/>
  <c r="Y482" i="9" s="1"/>
  <c r="Y483" i="9" s="1"/>
  <c r="Y484" i="9" s="1"/>
  <c r="Y485" i="9" s="1"/>
  <c r="Y486" i="9" s="1"/>
  <c r="Y487" i="9" s="1"/>
  <c r="Y488" i="9" s="1"/>
  <c r="Y489" i="9" s="1"/>
  <c r="Y490" i="9" s="1"/>
  <c r="Y491" i="9" s="1"/>
  <c r="Y492" i="9" s="1"/>
  <c r="Y493" i="9" s="1"/>
  <c r="Y494" i="9" s="1"/>
  <c r="Y495" i="9" s="1"/>
  <c r="Y496" i="9" s="1"/>
  <c r="Y497" i="9" s="1"/>
  <c r="Y498" i="9" s="1"/>
  <c r="Y499" i="9" s="1"/>
  <c r="Y500" i="9" s="1"/>
  <c r="Y501" i="9" s="1"/>
  <c r="Y502" i="9" s="1"/>
  <c r="Y503" i="9" s="1"/>
  <c r="Y504" i="9" s="1"/>
  <c r="Y505" i="9" s="1"/>
  <c r="Y506" i="9" s="1"/>
  <c r="Y507" i="9" s="1"/>
  <c r="Y508" i="9" s="1"/>
  <c r="Y509" i="9" s="1"/>
  <c r="Y510" i="9" s="1"/>
  <c r="Y511" i="9" s="1"/>
  <c r="Y512" i="9" s="1"/>
  <c r="Y513" i="9" s="1"/>
  <c r="Y514" i="9" s="1"/>
  <c r="Y515" i="9" s="1"/>
  <c r="Y516" i="9" s="1"/>
  <c r="Y517" i="9" s="1"/>
  <c r="Y518" i="9" s="1"/>
  <c r="Y519" i="9" s="1"/>
  <c r="Y520" i="9" s="1"/>
  <c r="Y521" i="9" s="1"/>
  <c r="Y522" i="9" s="1"/>
  <c r="Y523" i="9" s="1"/>
  <c r="Y524" i="9" s="1"/>
  <c r="Y525" i="9" s="1"/>
  <c r="Y526" i="9" s="1"/>
  <c r="Y527" i="9" s="1"/>
  <c r="Y528" i="9" s="1"/>
  <c r="Y529" i="9" s="1"/>
  <c r="Y530" i="9" s="1"/>
  <c r="Y531" i="9" s="1"/>
  <c r="Y532" i="9" s="1"/>
  <c r="Y533" i="9" s="1"/>
  <c r="Y534" i="9" s="1"/>
  <c r="Y535" i="9" s="1"/>
  <c r="Y536" i="9" s="1"/>
  <c r="Y537" i="9" s="1"/>
  <c r="Y538" i="9" s="1"/>
  <c r="Y539" i="9" s="1"/>
  <c r="Y540" i="9" s="1"/>
  <c r="Y541" i="9" s="1"/>
  <c r="Y542" i="9" s="1"/>
  <c r="Y543" i="9" s="1"/>
  <c r="Y544" i="9" s="1"/>
  <c r="Y545" i="9" s="1"/>
  <c r="Y546" i="9" s="1"/>
  <c r="Y547" i="9" s="1"/>
  <c r="Y548" i="9" s="1"/>
  <c r="Y549" i="9" s="1"/>
  <c r="Y550" i="9" s="1"/>
  <c r="Y551" i="9" s="1"/>
  <c r="Y552" i="9" s="1"/>
  <c r="Y553" i="9" s="1"/>
  <c r="Y554" i="9" s="1"/>
  <c r="Y555" i="9" s="1"/>
  <c r="Y556" i="9" s="1"/>
  <c r="Y557" i="9" s="1"/>
  <c r="Y558" i="9" s="1"/>
  <c r="Y559" i="9" s="1"/>
  <c r="Y560" i="9" s="1"/>
  <c r="Y561" i="9" s="1"/>
  <c r="Y562" i="9" s="1"/>
  <c r="Y563" i="9" s="1"/>
  <c r="Y564" i="9" s="1"/>
  <c r="Y565" i="9" s="1"/>
  <c r="Y566" i="9" s="1"/>
  <c r="Y567" i="9" s="1"/>
  <c r="Y568" i="9" s="1"/>
  <c r="Y569" i="9" s="1"/>
  <c r="Y570" i="9" s="1"/>
  <c r="Y571" i="9" s="1"/>
  <c r="Y572" i="9" s="1"/>
  <c r="Y573" i="9" s="1"/>
  <c r="Y574" i="9" s="1"/>
  <c r="Y575" i="9" s="1"/>
  <c r="Y576" i="9" s="1"/>
  <c r="Y577" i="9" s="1"/>
  <c r="Y578" i="9" s="1"/>
  <c r="Y579" i="9" s="1"/>
  <c r="Y580" i="9" s="1"/>
  <c r="Y581" i="9" s="1"/>
  <c r="Y582" i="9" s="1"/>
  <c r="Y583" i="9" s="1"/>
  <c r="Y584" i="9" s="1"/>
  <c r="Y585" i="9" s="1"/>
  <c r="Y586" i="9" s="1"/>
  <c r="Y587" i="9" s="1"/>
  <c r="Y588" i="9" s="1"/>
  <c r="Y589" i="9" s="1"/>
  <c r="Y590" i="9" s="1"/>
  <c r="Y591" i="9" s="1"/>
  <c r="Y592" i="9" s="1"/>
  <c r="Y593" i="9" s="1"/>
  <c r="Y594" i="9" s="1"/>
  <c r="Y595" i="9" s="1"/>
  <c r="Y596" i="9" s="1"/>
  <c r="Y597" i="9" s="1"/>
  <c r="Y598" i="9" s="1"/>
  <c r="Y599" i="9" s="1"/>
  <c r="Y600" i="9" s="1"/>
  <c r="Y601" i="9" s="1"/>
  <c r="Y602" i="9" s="1"/>
  <c r="Y603" i="9" s="1"/>
  <c r="Y604" i="9" s="1"/>
  <c r="Y605" i="9" s="1"/>
  <c r="Y606" i="9" s="1"/>
  <c r="Y607" i="9" s="1"/>
  <c r="Y608" i="9" s="1"/>
  <c r="Y609" i="9" s="1"/>
  <c r="Y610" i="9" s="1"/>
  <c r="Y611" i="9" s="1"/>
  <c r="Y612" i="9" s="1"/>
  <c r="Y613" i="9" s="1"/>
  <c r="Y614" i="9" s="1"/>
  <c r="Y615" i="9" s="1"/>
  <c r="Y616" i="9" s="1"/>
  <c r="Y617" i="9" s="1"/>
  <c r="Y618" i="9" s="1"/>
  <c r="Y619" i="9" s="1"/>
  <c r="Y620" i="9" s="1"/>
  <c r="Y621" i="9" s="1"/>
  <c r="Y622" i="9" s="1"/>
  <c r="Y623" i="9" s="1"/>
  <c r="Y624" i="9" s="1"/>
  <c r="Y625" i="9" s="1"/>
  <c r="Y626" i="9" s="1"/>
  <c r="Z376" i="9"/>
  <c r="V374" i="9" a="1"/>
  <c r="V374" i="9" s="1"/>
  <c r="F374" i="9" a="1"/>
  <c r="F374" i="9" s="1"/>
  <c r="E374" i="9" a="1"/>
  <c r="E374" i="9" s="1"/>
  <c r="H374" i="9" a="1"/>
  <c r="H374" i="9" s="1"/>
  <c r="U374" i="9" a="1"/>
  <c r="U374" i="9" s="1"/>
  <c r="G374" i="9" a="1"/>
  <c r="G374" i="9" s="1"/>
  <c r="F176" i="9" a="1"/>
  <c r="F176" i="9" s="1"/>
  <c r="H176" i="9" a="1"/>
  <c r="H176" i="9" s="1"/>
  <c r="E176" i="9" a="1"/>
  <c r="E176" i="9" s="1"/>
  <c r="I178" i="9" a="1"/>
  <c r="I178" i="9" s="1"/>
  <c r="D178" i="9" a="1"/>
  <c r="D178" i="9" s="1"/>
  <c r="C178" i="9" a="1"/>
  <c r="C178" i="9" s="1"/>
  <c r="K180" i="9"/>
  <c r="L179" i="9"/>
  <c r="M177" i="9"/>
  <c r="M13" i="9"/>
  <c r="F13" i="9" s="1" a="1"/>
  <c r="F13" i="9" s="1"/>
  <c r="K16" i="9"/>
  <c r="L15" i="9"/>
  <c r="C14" i="9" a="1"/>
  <c r="C14" i="9" s="1"/>
  <c r="D14" i="9" a="1"/>
  <c r="D14" i="9" s="1"/>
  <c r="I14" i="9" a="1"/>
  <c r="I14" i="9" s="1"/>
  <c r="K235" i="24"/>
  <c r="AM237" i="24" s="1"/>
  <c r="M235" i="24"/>
  <c r="Q229" i="24"/>
  <c r="O229" i="24"/>
  <c r="AN231" i="24" s="1"/>
  <c r="S227" i="24"/>
  <c r="AO229" i="24" s="1"/>
  <c r="U227" i="24"/>
  <c r="W223" i="24"/>
  <c r="AP225" i="24" s="1"/>
  <c r="Y223" i="24"/>
  <c r="G237" i="24"/>
  <c r="AL239" i="24" s="1"/>
  <c r="I237" i="24"/>
  <c r="AA241" i="24"/>
  <c r="AQ243" i="24" s="1"/>
  <c r="AC241" i="24"/>
  <c r="X375" i="9" l="1"/>
  <c r="F375" i="9" s="1" a="1"/>
  <c r="F375" i="9" s="1"/>
  <c r="AC376" i="9" a="1"/>
  <c r="AC376" i="9" s="1"/>
  <c r="C376" i="9" a="1"/>
  <c r="C376" i="9" s="1"/>
  <c r="D376" i="9" a="1"/>
  <c r="D376" i="9" s="1"/>
  <c r="M178" i="9"/>
  <c r="E178" i="9" s="1" a="1"/>
  <c r="E178" i="9" s="1"/>
  <c r="K181" i="9"/>
  <c r="L180" i="9"/>
  <c r="D179" i="9" a="1"/>
  <c r="D179" i="9" s="1"/>
  <c r="I179" i="9" a="1"/>
  <c r="I179" i="9" s="1"/>
  <c r="C179" i="9" a="1"/>
  <c r="C179" i="9" s="1"/>
  <c r="G177" i="9" a="1"/>
  <c r="G177" i="9" s="1"/>
  <c r="E177" i="9" a="1"/>
  <c r="E177" i="9" s="1"/>
  <c r="F177" i="9" a="1"/>
  <c r="F177" i="9" s="1"/>
  <c r="H177" i="9" a="1"/>
  <c r="H177" i="9" s="1"/>
  <c r="E13" i="9" a="1"/>
  <c r="E13" i="9" s="1"/>
  <c r="G13" i="9" a="1"/>
  <c r="G13" i="9" s="1"/>
  <c r="H13" i="9" a="1"/>
  <c r="H13" i="9" s="1"/>
  <c r="M14" i="9"/>
  <c r="D15" i="9" a="1"/>
  <c r="D15" i="9" s="1"/>
  <c r="I15" i="9" a="1"/>
  <c r="I15" i="9" s="1"/>
  <c r="C15" i="9" a="1"/>
  <c r="C15" i="9" s="1"/>
  <c r="K17" i="9"/>
  <c r="L16" i="9"/>
  <c r="Y225" i="24"/>
  <c r="W225" i="24"/>
  <c r="AP227" i="24" s="1"/>
  <c r="O231" i="24"/>
  <c r="AN233" i="24" s="1"/>
  <c r="Q231" i="24"/>
  <c r="U229" i="24"/>
  <c r="S229" i="24"/>
  <c r="AO231" i="24" s="1"/>
  <c r="K237" i="24"/>
  <c r="AM239" i="24" s="1"/>
  <c r="M237" i="24"/>
  <c r="G239" i="24"/>
  <c r="AL241" i="24" s="1"/>
  <c r="I239" i="24"/>
  <c r="AC243" i="24"/>
  <c r="AA243" i="24"/>
  <c r="AQ245" i="24" s="1"/>
  <c r="E375" i="9" l="1" a="1"/>
  <c r="E375" i="9" s="1"/>
  <c r="U375" i="9" a="1"/>
  <c r="U375" i="9" s="1"/>
  <c r="G375" i="9" a="1"/>
  <c r="G375" i="9" s="1"/>
  <c r="H375" i="9" a="1"/>
  <c r="H375" i="9" s="1"/>
  <c r="V375" i="9" a="1"/>
  <c r="V375" i="9" s="1"/>
  <c r="X376" i="9"/>
  <c r="G178" i="9" a="1"/>
  <c r="G178" i="9" s="1"/>
  <c r="H178" i="9" a="1"/>
  <c r="H178" i="9" s="1"/>
  <c r="F178" i="9" a="1"/>
  <c r="F178" i="9" s="1"/>
  <c r="I180" i="9" a="1"/>
  <c r="I180" i="9" s="1"/>
  <c r="D180" i="9" a="1"/>
  <c r="D180" i="9" s="1"/>
  <c r="C180" i="9" a="1"/>
  <c r="C180" i="9" s="1"/>
  <c r="M179" i="9"/>
  <c r="K182" i="9"/>
  <c r="L181" i="9"/>
  <c r="M15" i="9"/>
  <c r="F15" i="9" s="1" a="1"/>
  <c r="F15" i="9" s="1"/>
  <c r="C16" i="9" a="1"/>
  <c r="C16" i="9" s="1"/>
  <c r="D16" i="9" a="1"/>
  <c r="D16" i="9" s="1"/>
  <c r="I16" i="9" a="1"/>
  <c r="I16" i="9" s="1"/>
  <c r="K18" i="9"/>
  <c r="L17" i="9"/>
  <c r="F14" i="9" a="1"/>
  <c r="F14" i="9" s="1"/>
  <c r="G14" i="9" a="1"/>
  <c r="G14" i="9" s="1"/>
  <c r="H14" i="9" a="1"/>
  <c r="H14" i="9" s="1"/>
  <c r="E14" i="9" a="1"/>
  <c r="E14" i="9" s="1"/>
  <c r="M239" i="24"/>
  <c r="K239" i="24"/>
  <c r="AM241" i="24" s="1"/>
  <c r="S231" i="24"/>
  <c r="AO233" i="24" s="1"/>
  <c r="U231" i="24"/>
  <c r="Y227" i="24"/>
  <c r="W227" i="24"/>
  <c r="AP229" i="24" s="1"/>
  <c r="Q233" i="24"/>
  <c r="O233" i="24"/>
  <c r="AN235" i="24" s="1"/>
  <c r="I241" i="24"/>
  <c r="G241" i="24"/>
  <c r="AL243" i="24" s="1"/>
  <c r="AA245" i="24"/>
  <c r="AQ247" i="24" s="1"/>
  <c r="AC245" i="24"/>
  <c r="E376" i="9" l="1" a="1"/>
  <c r="E376" i="9" s="1"/>
  <c r="F376" i="9" a="1"/>
  <c r="F376" i="9" s="1"/>
  <c r="H376" i="9" a="1"/>
  <c r="H376" i="9" s="1"/>
  <c r="V376" i="9" a="1"/>
  <c r="V376" i="9" s="1"/>
  <c r="U376" i="9" a="1"/>
  <c r="U376" i="9" s="1"/>
  <c r="G376" i="9" a="1"/>
  <c r="G376" i="9" s="1"/>
  <c r="H179" i="9" a="1"/>
  <c r="H179" i="9" s="1"/>
  <c r="E179" i="9" a="1"/>
  <c r="E179" i="9" s="1"/>
  <c r="F179" i="9" a="1"/>
  <c r="F179" i="9" s="1"/>
  <c r="G179" i="9" a="1"/>
  <c r="G179" i="9" s="1"/>
  <c r="M180" i="9"/>
  <c r="D181" i="9" a="1"/>
  <c r="D181" i="9" s="1"/>
  <c r="I181" i="9" a="1"/>
  <c r="I181" i="9" s="1"/>
  <c r="C181" i="9" a="1"/>
  <c r="C181" i="9" s="1"/>
  <c r="K183" i="9"/>
  <c r="L182" i="9"/>
  <c r="E15" i="9" a="1"/>
  <c r="E15" i="9" s="1"/>
  <c r="G15" i="9" a="1"/>
  <c r="G15" i="9" s="1"/>
  <c r="H15" i="9" a="1"/>
  <c r="H15" i="9" s="1"/>
  <c r="M16" i="9"/>
  <c r="H16" i="9" s="1" a="1"/>
  <c r="H16" i="9" s="1"/>
  <c r="K19" i="9"/>
  <c r="L18" i="9"/>
  <c r="C17" i="9" a="1"/>
  <c r="C17" i="9" s="1"/>
  <c r="I17" i="9" a="1"/>
  <c r="I17" i="9" s="1"/>
  <c r="D17" i="9" a="1"/>
  <c r="D17" i="9" s="1"/>
  <c r="Q235" i="24"/>
  <c r="O235" i="24"/>
  <c r="AN237" i="24" s="1"/>
  <c r="Y229" i="24"/>
  <c r="W229" i="24"/>
  <c r="AP231" i="24" s="1"/>
  <c r="K241" i="24"/>
  <c r="AM243" i="24" s="1"/>
  <c r="M241" i="24"/>
  <c r="U233" i="24"/>
  <c r="S233" i="24"/>
  <c r="AO235" i="24" s="1"/>
  <c r="I243" i="24"/>
  <c r="G243" i="24"/>
  <c r="AL245" i="24" s="1"/>
  <c r="AA247" i="24"/>
  <c r="AQ249" i="24" s="1"/>
  <c r="AC247" i="24"/>
  <c r="M181" i="9" l="1"/>
  <c r="I182" i="9" a="1"/>
  <c r="I182" i="9" s="1"/>
  <c r="C182" i="9" a="1"/>
  <c r="C182" i="9" s="1"/>
  <c r="D182" i="9" a="1"/>
  <c r="D182" i="9" s="1"/>
  <c r="F181" i="9" a="1"/>
  <c r="F181" i="9" s="1"/>
  <c r="H181" i="9" a="1"/>
  <c r="H181" i="9" s="1"/>
  <c r="E181" i="9" a="1"/>
  <c r="E181" i="9" s="1"/>
  <c r="G181" i="9" a="1"/>
  <c r="G181" i="9" s="1"/>
  <c r="K184" i="9"/>
  <c r="L183" i="9"/>
  <c r="E180" i="9" a="1"/>
  <c r="E180" i="9" s="1"/>
  <c r="H180" i="9" a="1"/>
  <c r="H180" i="9" s="1"/>
  <c r="G180" i="9" a="1"/>
  <c r="G180" i="9" s="1"/>
  <c r="F180" i="9" a="1"/>
  <c r="F180" i="9" s="1"/>
  <c r="E16" i="9" a="1"/>
  <c r="E16" i="9" s="1"/>
  <c r="F16" i="9" a="1"/>
  <c r="F16" i="9" s="1"/>
  <c r="K20" i="9"/>
  <c r="L19" i="9"/>
  <c r="G16" i="9" a="1"/>
  <c r="G16" i="9" s="1"/>
  <c r="M17" i="9"/>
  <c r="D18" i="9" a="1"/>
  <c r="D18" i="9" s="1"/>
  <c r="I18" i="9" a="1"/>
  <c r="I18" i="9" s="1"/>
  <c r="C18" i="9" a="1"/>
  <c r="C18" i="9" s="1"/>
  <c r="U235" i="24"/>
  <c r="S235" i="24"/>
  <c r="AO237" i="24" s="1"/>
  <c r="W231" i="24"/>
  <c r="AP233" i="24" s="1"/>
  <c r="Y231" i="24"/>
  <c r="Q237" i="24"/>
  <c r="O237" i="24"/>
  <c r="AN239" i="24" s="1"/>
  <c r="K243" i="24"/>
  <c r="AM245" i="24" s="1"/>
  <c r="M243" i="24"/>
  <c r="I245" i="24"/>
  <c r="G245" i="24"/>
  <c r="AL247" i="24" s="1"/>
  <c r="AA249" i="24"/>
  <c r="AQ251" i="24" s="1"/>
  <c r="AC249" i="24"/>
  <c r="M18" i="9" l="1"/>
  <c r="M182" i="9"/>
  <c r="H182" i="9" s="1" a="1"/>
  <c r="H182" i="9" s="1"/>
  <c r="K185" i="9"/>
  <c r="L184" i="9"/>
  <c r="D183" i="9" a="1"/>
  <c r="D183" i="9" s="1"/>
  <c r="I183" i="9" a="1"/>
  <c r="I183" i="9" s="1"/>
  <c r="C183" i="9" a="1"/>
  <c r="C183" i="9" s="1"/>
  <c r="D19" i="9" a="1"/>
  <c r="D19" i="9" s="1"/>
  <c r="I19" i="9" a="1"/>
  <c r="I19" i="9" s="1"/>
  <c r="C19" i="9" a="1"/>
  <c r="C19" i="9" s="1"/>
  <c r="K21" i="9"/>
  <c r="L20" i="9"/>
  <c r="G18" i="9" a="1"/>
  <c r="G18" i="9" s="1"/>
  <c r="F18" i="9" a="1"/>
  <c r="F18" i="9" s="1"/>
  <c r="E18" i="9" a="1"/>
  <c r="E18" i="9" s="1"/>
  <c r="H18" i="9" a="1"/>
  <c r="H18" i="9" s="1"/>
  <c r="G17" i="9" a="1"/>
  <c r="G17" i="9" s="1"/>
  <c r="E17" i="9" a="1"/>
  <c r="E17" i="9" s="1"/>
  <c r="F17" i="9" a="1"/>
  <c r="F17" i="9" s="1"/>
  <c r="H17" i="9" a="1"/>
  <c r="H17" i="9" s="1"/>
  <c r="Y233" i="24"/>
  <c r="W233" i="24"/>
  <c r="AP235" i="24" s="1"/>
  <c r="O239" i="24"/>
  <c r="AN241" i="24" s="1"/>
  <c r="Q239" i="24"/>
  <c r="U237" i="24"/>
  <c r="S237" i="24"/>
  <c r="AO239" i="24" s="1"/>
  <c r="M245" i="24"/>
  <c r="K245" i="24"/>
  <c r="AM247" i="24" s="1"/>
  <c r="I247" i="24"/>
  <c r="G247" i="24"/>
  <c r="AL249" i="24" s="1"/>
  <c r="AC251" i="24"/>
  <c r="AA251" i="24"/>
  <c r="AQ253" i="24" s="1"/>
  <c r="M19" i="9" l="1"/>
  <c r="E19" i="9" s="1" a="1"/>
  <c r="E19" i="9" s="1"/>
  <c r="G182" i="9" a="1"/>
  <c r="G182" i="9" s="1"/>
  <c r="E182" i="9" a="1"/>
  <c r="E182" i="9" s="1"/>
  <c r="F182" i="9" a="1"/>
  <c r="F182" i="9" s="1"/>
  <c r="M183" i="9"/>
  <c r="E183" i="9" s="1" a="1"/>
  <c r="E183" i="9" s="1"/>
  <c r="I184" i="9" a="1"/>
  <c r="I184" i="9" s="1"/>
  <c r="D184" i="9" a="1"/>
  <c r="D184" i="9" s="1"/>
  <c r="C184" i="9" a="1"/>
  <c r="C184" i="9" s="1"/>
  <c r="H183" i="9" a="1"/>
  <c r="H183" i="9" s="1"/>
  <c r="G183" i="9" a="1"/>
  <c r="G183" i="9" s="1"/>
  <c r="F183" i="9" a="1"/>
  <c r="F183" i="9" s="1"/>
  <c r="K186" i="9"/>
  <c r="L185" i="9"/>
  <c r="K22" i="9"/>
  <c r="L21" i="9"/>
  <c r="F19" i="9" a="1"/>
  <c r="F19" i="9" s="1"/>
  <c r="I20" i="9" a="1"/>
  <c r="I20" i="9" s="1"/>
  <c r="C20" i="9" a="1"/>
  <c r="C20" i="9" s="1"/>
  <c r="D20" i="9" a="1"/>
  <c r="D20" i="9" s="1"/>
  <c r="Q241" i="24"/>
  <c r="O241" i="24"/>
  <c r="AN243" i="24" s="1"/>
  <c r="K247" i="24"/>
  <c r="AM249" i="24" s="1"/>
  <c r="M247" i="24"/>
  <c r="S239" i="24"/>
  <c r="AO241" i="24" s="1"/>
  <c r="U239" i="24"/>
  <c r="Y235" i="24"/>
  <c r="W235" i="24"/>
  <c r="AP237" i="24" s="1"/>
  <c r="G249" i="24"/>
  <c r="AL251" i="24" s="1"/>
  <c r="I249" i="24"/>
  <c r="AC253" i="24"/>
  <c r="AA253" i="24"/>
  <c r="AQ255" i="24" s="1"/>
  <c r="H19" i="9" l="1" a="1"/>
  <c r="H19" i="9" s="1"/>
  <c r="G19" i="9" a="1"/>
  <c r="G19" i="9" s="1"/>
  <c r="M184" i="9"/>
  <c r="H184" i="9" s="1" a="1"/>
  <c r="H184" i="9" s="1"/>
  <c r="K187" i="9"/>
  <c r="L186" i="9"/>
  <c r="D185" i="9" a="1"/>
  <c r="D185" i="9" s="1"/>
  <c r="I185" i="9" a="1"/>
  <c r="I185" i="9" s="1"/>
  <c r="C185" i="9" a="1"/>
  <c r="C185" i="9" s="1"/>
  <c r="M20" i="9"/>
  <c r="F20" i="9" s="1" a="1"/>
  <c r="F20" i="9" s="1"/>
  <c r="I21" i="9" a="1"/>
  <c r="I21" i="9" s="1"/>
  <c r="C21" i="9" a="1"/>
  <c r="C21" i="9" s="1"/>
  <c r="D21" i="9" a="1"/>
  <c r="D21" i="9" s="1"/>
  <c r="K23" i="9"/>
  <c r="L22" i="9"/>
  <c r="U241" i="24"/>
  <c r="S241" i="24"/>
  <c r="AO243" i="24" s="1"/>
  <c r="W237" i="24"/>
  <c r="AP239" i="24" s="1"/>
  <c r="Y237" i="24"/>
  <c r="K249" i="24"/>
  <c r="AM251" i="24" s="1"/>
  <c r="M249" i="24"/>
  <c r="Q243" i="24"/>
  <c r="O243" i="24"/>
  <c r="AN245" i="24" s="1"/>
  <c r="I251" i="24"/>
  <c r="G251" i="24"/>
  <c r="AL253" i="24" s="1"/>
  <c r="AC255" i="24"/>
  <c r="AA255" i="24"/>
  <c r="AQ257" i="24" s="1"/>
  <c r="F184" i="9" l="1" a="1"/>
  <c r="F184" i="9" s="1"/>
  <c r="G184" i="9" a="1"/>
  <c r="G184" i="9" s="1"/>
  <c r="E184" i="9" a="1"/>
  <c r="E184" i="9" s="1"/>
  <c r="M185" i="9"/>
  <c r="C186" i="9" a="1"/>
  <c r="C186" i="9" s="1"/>
  <c r="I186" i="9" a="1"/>
  <c r="I186" i="9" s="1"/>
  <c r="D186" i="9" a="1"/>
  <c r="D186" i="9" s="1"/>
  <c r="E185" i="9" a="1"/>
  <c r="E185" i="9" s="1"/>
  <c r="H185" i="9" a="1"/>
  <c r="H185" i="9" s="1"/>
  <c r="G185" i="9" a="1"/>
  <c r="G185" i="9" s="1"/>
  <c r="F185" i="9" a="1"/>
  <c r="F185" i="9" s="1"/>
  <c r="K188" i="9"/>
  <c r="L187" i="9"/>
  <c r="M21" i="9"/>
  <c r="G21" i="9" s="1" a="1"/>
  <c r="G21" i="9" s="1"/>
  <c r="H20" i="9" a="1"/>
  <c r="H20" i="9" s="1"/>
  <c r="E20" i="9" a="1"/>
  <c r="E20" i="9" s="1"/>
  <c r="G20" i="9" a="1"/>
  <c r="G20" i="9" s="1"/>
  <c r="I22" i="9" a="1"/>
  <c r="I22" i="9" s="1"/>
  <c r="D22" i="9" a="1"/>
  <c r="D22" i="9" s="1"/>
  <c r="C22" i="9" a="1"/>
  <c r="C22" i="9" s="1"/>
  <c r="K24" i="9"/>
  <c r="L23" i="9"/>
  <c r="E21" i="9" a="1"/>
  <c r="E21" i="9" s="1"/>
  <c r="F21" i="9" a="1"/>
  <c r="F21" i="9" s="1"/>
  <c r="K251" i="24"/>
  <c r="AM253" i="24" s="1"/>
  <c r="M251" i="24"/>
  <c r="W239" i="24"/>
  <c r="AP241" i="24" s="1"/>
  <c r="Y239" i="24"/>
  <c r="Q245" i="24"/>
  <c r="O245" i="24"/>
  <c r="AN247" i="24" s="1"/>
  <c r="S243" i="24"/>
  <c r="AO245" i="24" s="1"/>
  <c r="U243" i="24"/>
  <c r="I253" i="24"/>
  <c r="G253" i="24"/>
  <c r="AL255" i="24" s="1"/>
  <c r="AC257" i="24"/>
  <c r="AA257" i="24"/>
  <c r="AQ259" i="24" s="1"/>
  <c r="H21" i="9" l="1" a="1"/>
  <c r="H21" i="9" s="1"/>
  <c r="K189" i="9"/>
  <c r="L188" i="9"/>
  <c r="M186" i="9"/>
  <c r="I187" i="9" a="1"/>
  <c r="I187" i="9" s="1"/>
  <c r="D187" i="9" a="1"/>
  <c r="D187" i="9" s="1"/>
  <c r="C187" i="9" a="1"/>
  <c r="C187" i="9" s="1"/>
  <c r="G186" i="9" a="1"/>
  <c r="G186" i="9" s="1"/>
  <c r="E186" i="9" a="1"/>
  <c r="E186" i="9" s="1"/>
  <c r="F186" i="9" a="1"/>
  <c r="F186" i="9" s="1"/>
  <c r="H186" i="9" a="1"/>
  <c r="H186" i="9" s="1"/>
  <c r="M22" i="9"/>
  <c r="E22" i="9" s="1" a="1"/>
  <c r="E22" i="9" s="1"/>
  <c r="K25" i="9"/>
  <c r="L24" i="9"/>
  <c r="C23" i="9" a="1"/>
  <c r="C23" i="9" s="1"/>
  <c r="I23" i="9" a="1"/>
  <c r="I23" i="9" s="1"/>
  <c r="D23" i="9" a="1"/>
  <c r="D23" i="9" s="1"/>
  <c r="K253" i="24"/>
  <c r="AM255" i="24" s="1"/>
  <c r="M253" i="24"/>
  <c r="U245" i="24"/>
  <c r="S245" i="24"/>
  <c r="AO247" i="24" s="1"/>
  <c r="W241" i="24"/>
  <c r="AP243" i="24" s="1"/>
  <c r="Y241" i="24"/>
  <c r="Q247" i="24"/>
  <c r="O247" i="24"/>
  <c r="AN249" i="24" s="1"/>
  <c r="I255" i="24"/>
  <c r="G255" i="24"/>
  <c r="AL257" i="24" s="1"/>
  <c r="AC259" i="24"/>
  <c r="AA259" i="24"/>
  <c r="AQ261" i="24" s="1"/>
  <c r="C188" i="9" l="1" a="1"/>
  <c r="C188" i="9" s="1"/>
  <c r="D188" i="9" a="1"/>
  <c r="D188" i="9" s="1"/>
  <c r="I188" i="9" a="1"/>
  <c r="I188" i="9" s="1"/>
  <c r="K190" i="9"/>
  <c r="L189" i="9"/>
  <c r="M187" i="9"/>
  <c r="E187" i="9" s="1" a="1"/>
  <c r="E187" i="9" s="1"/>
  <c r="H22" i="9" a="1"/>
  <c r="H22" i="9" s="1"/>
  <c r="G22" i="9" a="1"/>
  <c r="G22" i="9" s="1"/>
  <c r="M23" i="9"/>
  <c r="E23" i="9" s="1" a="1"/>
  <c r="E23" i="9" s="1"/>
  <c r="F22" i="9" a="1"/>
  <c r="F22" i="9" s="1"/>
  <c r="F23" i="9" a="1"/>
  <c r="F23" i="9" s="1"/>
  <c r="I24" i="9" a="1"/>
  <c r="I24" i="9" s="1"/>
  <c r="D24" i="9" a="1"/>
  <c r="D24" i="9" s="1"/>
  <c r="C24" i="9" a="1"/>
  <c r="C24" i="9" s="1"/>
  <c r="K26" i="9"/>
  <c r="L25" i="9"/>
  <c r="Y243" i="24"/>
  <c r="W243" i="24"/>
  <c r="AP245" i="24" s="1"/>
  <c r="S247" i="24"/>
  <c r="AO249" i="24" s="1"/>
  <c r="U247" i="24"/>
  <c r="K255" i="24"/>
  <c r="AM257" i="24" s="1"/>
  <c r="M255" i="24"/>
  <c r="Q249" i="24"/>
  <c r="O249" i="24"/>
  <c r="AN251" i="24" s="1"/>
  <c r="G257" i="24"/>
  <c r="AL259" i="24" s="1"/>
  <c r="I257" i="24"/>
  <c r="AA261" i="24"/>
  <c r="AQ263" i="24" s="1"/>
  <c r="AC261" i="24"/>
  <c r="H23" i="9" l="1" a="1"/>
  <c r="H23" i="9" s="1"/>
  <c r="M188" i="9"/>
  <c r="I189" i="9" a="1"/>
  <c r="I189" i="9" s="1"/>
  <c r="C189" i="9" a="1"/>
  <c r="C189" i="9" s="1"/>
  <c r="D189" i="9" a="1"/>
  <c r="D189" i="9" s="1"/>
  <c r="K191" i="9"/>
  <c r="L190" i="9"/>
  <c r="G188" i="9" a="1"/>
  <c r="G188" i="9" s="1"/>
  <c r="F188" i="9" a="1"/>
  <c r="F188" i="9" s="1"/>
  <c r="E188" i="9" a="1"/>
  <c r="E188" i="9" s="1"/>
  <c r="H188" i="9" a="1"/>
  <c r="H188" i="9" s="1"/>
  <c r="G187" i="9" a="1"/>
  <c r="G187" i="9" s="1"/>
  <c r="H187" i="9" a="1"/>
  <c r="H187" i="9" s="1"/>
  <c r="F187" i="9" a="1"/>
  <c r="F187" i="9" s="1"/>
  <c r="G23" i="9" a="1"/>
  <c r="G23" i="9" s="1"/>
  <c r="M24" i="9"/>
  <c r="H24" i="9" s="1" a="1"/>
  <c r="H24" i="9" s="1"/>
  <c r="I25" i="9" a="1"/>
  <c r="I25" i="9" s="1"/>
  <c r="C25" i="9" a="1"/>
  <c r="C25" i="9" s="1"/>
  <c r="D25" i="9" a="1"/>
  <c r="D25" i="9" s="1"/>
  <c r="K27" i="9"/>
  <c r="L26" i="9"/>
  <c r="K257" i="24"/>
  <c r="AM259" i="24" s="1"/>
  <c r="M257" i="24"/>
  <c r="O251" i="24"/>
  <c r="AN253" i="24" s="1"/>
  <c r="Q251" i="24"/>
  <c r="S249" i="24"/>
  <c r="AO251" i="24" s="1"/>
  <c r="U249" i="24"/>
  <c r="Y245" i="24"/>
  <c r="W245" i="24"/>
  <c r="AP247" i="24" s="1"/>
  <c r="I259" i="24"/>
  <c r="G259" i="24"/>
  <c r="AL261" i="24" s="1"/>
  <c r="AC263" i="24"/>
  <c r="AA263" i="24"/>
  <c r="F24" i="9" l="1" a="1"/>
  <c r="F24" i="9" s="1"/>
  <c r="G24" i="9" a="1"/>
  <c r="G24" i="9" s="1"/>
  <c r="E24" i="9" a="1"/>
  <c r="E24" i="9" s="1"/>
  <c r="M189" i="9"/>
  <c r="H189" i="9" s="1" a="1"/>
  <c r="H189" i="9" s="1"/>
  <c r="K192" i="9"/>
  <c r="L191" i="9"/>
  <c r="D190" i="9" a="1"/>
  <c r="D190" i="9" s="1"/>
  <c r="I190" i="9" a="1"/>
  <c r="I190" i="9" s="1"/>
  <c r="C190" i="9" a="1"/>
  <c r="C190" i="9" s="1"/>
  <c r="M25" i="9"/>
  <c r="G25" i="9" s="1" a="1"/>
  <c r="G25" i="9" s="1"/>
  <c r="K28" i="9"/>
  <c r="L27" i="9"/>
  <c r="C26" i="9" a="1"/>
  <c r="C26" i="9" s="1"/>
  <c r="I26" i="9" a="1"/>
  <c r="I26" i="9" s="1"/>
  <c r="D26" i="9" a="1"/>
  <c r="D26" i="9" s="1"/>
  <c r="S251" i="24"/>
  <c r="AO253" i="24" s="1"/>
  <c r="U251" i="24"/>
  <c r="K259" i="24"/>
  <c r="AM261" i="24" s="1"/>
  <c r="M259" i="24"/>
  <c r="W247" i="24"/>
  <c r="AP249" i="24" s="1"/>
  <c r="Y247" i="24"/>
  <c r="O253" i="24"/>
  <c r="AN255" i="24" s="1"/>
  <c r="Q253" i="24"/>
  <c r="G261" i="24"/>
  <c r="AL263" i="24" s="1"/>
  <c r="I261" i="24"/>
  <c r="F189" i="9" l="1" a="1"/>
  <c r="F189" i="9" s="1"/>
  <c r="E189" i="9" a="1"/>
  <c r="E189" i="9" s="1"/>
  <c r="G189" i="9" a="1"/>
  <c r="G189" i="9" s="1"/>
  <c r="I191" i="9" a="1"/>
  <c r="I191" i="9" s="1"/>
  <c r="C191" i="9" a="1"/>
  <c r="C191" i="9" s="1"/>
  <c r="D191" i="9" a="1"/>
  <c r="D191" i="9" s="1"/>
  <c r="M190" i="9"/>
  <c r="K193" i="9"/>
  <c r="L192" i="9"/>
  <c r="E25" i="9" a="1"/>
  <c r="E25" i="9" s="1"/>
  <c r="F25" i="9" a="1"/>
  <c r="F25" i="9" s="1"/>
  <c r="M26" i="9"/>
  <c r="H26" i="9" s="1" a="1"/>
  <c r="H26" i="9" s="1"/>
  <c r="H25" i="9" a="1"/>
  <c r="H25" i="9" s="1"/>
  <c r="D27" i="9" a="1"/>
  <c r="D27" i="9" s="1"/>
  <c r="I27" i="9" a="1"/>
  <c r="I27" i="9" s="1"/>
  <c r="C27" i="9" a="1"/>
  <c r="C27" i="9" s="1"/>
  <c r="K29" i="9"/>
  <c r="K30" i="9" s="1"/>
  <c r="K31" i="9" s="1"/>
  <c r="K32" i="9" s="1"/>
  <c r="K33" i="9" s="1"/>
  <c r="K34" i="9" s="1"/>
  <c r="K35" i="9" s="1"/>
  <c r="K36" i="9" s="1"/>
  <c r="K37" i="9" s="1"/>
  <c r="K38" i="9" s="1"/>
  <c r="K39" i="9" s="1"/>
  <c r="K40" i="9" s="1"/>
  <c r="K41" i="9" s="1"/>
  <c r="K42" i="9" s="1"/>
  <c r="K43" i="9" s="1"/>
  <c r="K44" i="9" s="1"/>
  <c r="K45" i="9" s="1"/>
  <c r="K46" i="9" s="1"/>
  <c r="K47" i="9" s="1"/>
  <c r="K48" i="9" s="1"/>
  <c r="K49" i="9" s="1"/>
  <c r="K50" i="9" s="1"/>
  <c r="K51" i="9" s="1"/>
  <c r="K52" i="9" s="1"/>
  <c r="K53" i="9" s="1"/>
  <c r="K54" i="9" s="1"/>
  <c r="K55" i="9" s="1"/>
  <c r="K56" i="9" s="1"/>
  <c r="K57" i="9" s="1"/>
  <c r="K58" i="9" s="1"/>
  <c r="K59" i="9" s="1"/>
  <c r="K60" i="9" s="1"/>
  <c r="K61" i="9" s="1"/>
  <c r="K62" i="9" s="1"/>
  <c r="K63" i="9" s="1"/>
  <c r="K64" i="9" s="1"/>
  <c r="K65" i="9" s="1"/>
  <c r="K66" i="9" s="1"/>
  <c r="K67" i="9" s="1"/>
  <c r="K68" i="9" s="1"/>
  <c r="K69" i="9" s="1"/>
  <c r="K70" i="9" s="1"/>
  <c r="K71" i="9" s="1"/>
  <c r="K72" i="9" s="1"/>
  <c r="K73" i="9" s="1"/>
  <c r="K74" i="9" s="1"/>
  <c r="K75" i="9" s="1"/>
  <c r="K76" i="9" s="1"/>
  <c r="K77" i="9" s="1"/>
  <c r="K78" i="9" s="1"/>
  <c r="K79" i="9" s="1"/>
  <c r="K80" i="9" s="1"/>
  <c r="K81" i="9" s="1"/>
  <c r="K82" i="9" s="1"/>
  <c r="K83" i="9" s="1"/>
  <c r="K84" i="9" s="1"/>
  <c r="K85" i="9" s="1"/>
  <c r="K86" i="9" s="1"/>
  <c r="K87" i="9" s="1"/>
  <c r="K88" i="9" s="1"/>
  <c r="K89" i="9" s="1"/>
  <c r="K90" i="9" s="1"/>
  <c r="K91" i="9" s="1"/>
  <c r="K92" i="9" s="1"/>
  <c r="K93" i="9" s="1"/>
  <c r="K94" i="9" s="1"/>
  <c r="K95" i="9" s="1"/>
  <c r="K96" i="9" s="1"/>
  <c r="K97" i="9" s="1"/>
  <c r="K98" i="9" s="1"/>
  <c r="K99" i="9" s="1"/>
  <c r="K100" i="9" s="1"/>
  <c r="K101" i="9" s="1"/>
  <c r="K102" i="9" s="1"/>
  <c r="K103" i="9" s="1"/>
  <c r="K104" i="9" s="1"/>
  <c r="K105" i="9" s="1"/>
  <c r="K106" i="9" s="1"/>
  <c r="K107" i="9" s="1"/>
  <c r="K108" i="9" s="1"/>
  <c r="K109" i="9" s="1"/>
  <c r="K110" i="9" s="1"/>
  <c r="K111" i="9" s="1"/>
  <c r="K112" i="9" s="1"/>
  <c r="K113" i="9" s="1"/>
  <c r="K114" i="9" s="1"/>
  <c r="K115" i="9" s="1"/>
  <c r="K116" i="9" s="1"/>
  <c r="K117" i="9" s="1"/>
  <c r="K118" i="9" s="1"/>
  <c r="K119" i="9" s="1"/>
  <c r="K120" i="9" s="1"/>
  <c r="K121" i="9" s="1"/>
  <c r="K122" i="9" s="1"/>
  <c r="K123" i="9" s="1"/>
  <c r="K124" i="9" s="1"/>
  <c r="K125" i="9" s="1"/>
  <c r="K126" i="9" s="1"/>
  <c r="K127" i="9" s="1"/>
  <c r="K128" i="9" s="1"/>
  <c r="K129" i="9" s="1"/>
  <c r="K130" i="9" s="1"/>
  <c r="K131" i="9" s="1"/>
  <c r="K132" i="9" s="1"/>
  <c r="K133" i="9" s="1"/>
  <c r="K134" i="9" s="1"/>
  <c r="K135" i="9" s="1"/>
  <c r="K136" i="9" s="1"/>
  <c r="K137" i="9" s="1"/>
  <c r="K138" i="9" s="1"/>
  <c r="K139" i="9" s="1"/>
  <c r="K140" i="9" s="1"/>
  <c r="K141" i="9" s="1"/>
  <c r="K142" i="9" s="1"/>
  <c r="K143" i="9" s="1"/>
  <c r="K144" i="9" s="1"/>
  <c r="K145" i="9" s="1"/>
  <c r="K146" i="9" s="1"/>
  <c r="K147" i="9" s="1"/>
  <c r="K148" i="9" s="1"/>
  <c r="K149" i="9" s="1"/>
  <c r="K150" i="9" s="1"/>
  <c r="K151" i="9" s="1"/>
  <c r="K152" i="9" s="1"/>
  <c r="K153" i="9" s="1"/>
  <c r="K154" i="9" s="1"/>
  <c r="K155" i="9" s="1"/>
  <c r="K156" i="9" s="1"/>
  <c r="K157" i="9" s="1"/>
  <c r="K158" i="9" s="1"/>
  <c r="L28" i="9"/>
  <c r="U253" i="24"/>
  <c r="S253" i="24"/>
  <c r="AO255" i="24" s="1"/>
  <c r="O255" i="24"/>
  <c r="AN257" i="24" s="1"/>
  <c r="Q255" i="24"/>
  <c r="K261" i="24"/>
  <c r="AM263" i="24" s="1"/>
  <c r="M261" i="24"/>
  <c r="W249" i="24"/>
  <c r="AP251" i="24" s="1"/>
  <c r="Y249" i="24"/>
  <c r="G263" i="24"/>
  <c r="I263" i="24"/>
  <c r="E26" i="9" l="1" a="1"/>
  <c r="E26" i="9" s="1"/>
  <c r="K194" i="9"/>
  <c r="L193" i="9"/>
  <c r="F190" i="9" a="1"/>
  <c r="F190" i="9" s="1"/>
  <c r="G190" i="9" a="1"/>
  <c r="G190" i="9" s="1"/>
  <c r="H190" i="9" a="1"/>
  <c r="H190" i="9" s="1"/>
  <c r="E190" i="9" a="1"/>
  <c r="E190" i="9" s="1"/>
  <c r="M191" i="9"/>
  <c r="C192" i="9" a="1"/>
  <c r="C192" i="9" s="1"/>
  <c r="I192" i="9" a="1"/>
  <c r="I192" i="9" s="1"/>
  <c r="D192" i="9" a="1"/>
  <c r="D192" i="9" s="1"/>
  <c r="M27" i="9"/>
  <c r="E27" i="9" s="1" a="1"/>
  <c r="E27" i="9" s="1"/>
  <c r="F26" i="9" a="1"/>
  <c r="F26" i="9" s="1"/>
  <c r="G26" i="9" a="1"/>
  <c r="G26" i="9" s="1"/>
  <c r="I28" i="9" a="1"/>
  <c r="I28" i="9" s="1"/>
  <c r="D28" i="9" a="1"/>
  <c r="D28" i="9" s="1"/>
  <c r="C28" i="9" a="1"/>
  <c r="C28" i="9" s="1"/>
  <c r="M263" i="24"/>
  <c r="K263" i="24"/>
  <c r="W251" i="24"/>
  <c r="AP253" i="24" s="1"/>
  <c r="Y251" i="24"/>
  <c r="O257" i="24"/>
  <c r="AN259" i="24" s="1"/>
  <c r="Q257" i="24"/>
  <c r="U255" i="24"/>
  <c r="S255" i="24"/>
  <c r="AO257" i="24" s="1"/>
  <c r="G27" i="9" l="1" a="1"/>
  <c r="G27" i="9" s="1"/>
  <c r="M28" i="9"/>
  <c r="E28" i="9" s="1" a="1"/>
  <c r="E28" i="9" s="1"/>
  <c r="H27" i="9" a="1"/>
  <c r="H27" i="9" s="1"/>
  <c r="M192" i="9"/>
  <c r="E191" i="9" a="1"/>
  <c r="E191" i="9" s="1"/>
  <c r="G191" i="9" a="1"/>
  <c r="G191" i="9" s="1"/>
  <c r="H191" i="9" a="1"/>
  <c r="H191" i="9" s="1"/>
  <c r="F191" i="9" a="1"/>
  <c r="F191" i="9" s="1"/>
  <c r="C193" i="9" a="1"/>
  <c r="C193" i="9" s="1"/>
  <c r="I193" i="9" a="1"/>
  <c r="I193" i="9" s="1"/>
  <c r="D193" i="9" a="1"/>
  <c r="D193" i="9" s="1"/>
  <c r="K195" i="9"/>
  <c r="L194" i="9"/>
  <c r="F27" i="9" a="1"/>
  <c r="F27" i="9" s="1"/>
  <c r="H28" i="9" a="1"/>
  <c r="H28" i="9" s="1"/>
  <c r="F28" i="9" a="1"/>
  <c r="F28" i="9" s="1"/>
  <c r="G28" i="9" a="1"/>
  <c r="G28" i="9" s="1"/>
  <c r="U257" i="24"/>
  <c r="S257" i="24"/>
  <c r="AO259" i="24" s="1"/>
  <c r="W253" i="24"/>
  <c r="AP255" i="24" s="1"/>
  <c r="Y253" i="24"/>
  <c r="Q259" i="24"/>
  <c r="O259" i="24"/>
  <c r="AN261" i="24" s="1"/>
  <c r="M193" i="9" l="1"/>
  <c r="I194" i="9" a="1"/>
  <c r="I194" i="9" s="1"/>
  <c r="C194" i="9" a="1"/>
  <c r="C194" i="9" s="1"/>
  <c r="D194" i="9" a="1"/>
  <c r="D194" i="9" s="1"/>
  <c r="K196" i="9"/>
  <c r="L195" i="9"/>
  <c r="F192" i="9" a="1"/>
  <c r="F192" i="9" s="1"/>
  <c r="G192" i="9" a="1"/>
  <c r="G192" i="9" s="1"/>
  <c r="H192" i="9" a="1"/>
  <c r="H192" i="9" s="1"/>
  <c r="E192" i="9" a="1"/>
  <c r="E192" i="9" s="1"/>
  <c r="W255" i="24"/>
  <c r="AP257" i="24" s="1"/>
  <c r="Y255" i="24"/>
  <c r="O261" i="24"/>
  <c r="AN263" i="24" s="1"/>
  <c r="Q261" i="24"/>
  <c r="U259" i="24"/>
  <c r="S259" i="24"/>
  <c r="AO261" i="24" s="1"/>
  <c r="M194" i="9" l="1"/>
  <c r="H194" i="9" s="1" a="1"/>
  <c r="H194" i="9" s="1"/>
  <c r="C195" i="9" a="1"/>
  <c r="C195" i="9" s="1"/>
  <c r="D195" i="9" a="1"/>
  <c r="D195" i="9" s="1"/>
  <c r="I195" i="9" a="1"/>
  <c r="I195" i="9" s="1"/>
  <c r="K197" i="9"/>
  <c r="L196" i="9"/>
  <c r="F193" i="9" a="1"/>
  <c r="F193" i="9" s="1"/>
  <c r="H193" i="9" a="1"/>
  <c r="H193" i="9" s="1"/>
  <c r="G193" i="9" a="1"/>
  <c r="G193" i="9" s="1"/>
  <c r="E193" i="9" a="1"/>
  <c r="E193" i="9" s="1"/>
  <c r="O263" i="24"/>
  <c r="Q263" i="24"/>
  <c r="S261" i="24"/>
  <c r="AO263" i="24" s="1"/>
  <c r="U261" i="24"/>
  <c r="W257" i="24"/>
  <c r="AP259" i="24" s="1"/>
  <c r="Y257" i="24"/>
  <c r="M195" i="9" l="1"/>
  <c r="F194" i="9" a="1"/>
  <c r="F194" i="9" s="1"/>
  <c r="G194" i="9" a="1"/>
  <c r="G194" i="9" s="1"/>
  <c r="E194" i="9" a="1"/>
  <c r="E194" i="9" s="1"/>
  <c r="K198" i="9"/>
  <c r="K199" i="9" s="1"/>
  <c r="K200" i="9" s="1"/>
  <c r="K201" i="9" s="1"/>
  <c r="K202" i="9" s="1"/>
  <c r="K203" i="9" s="1"/>
  <c r="K204" i="9" s="1"/>
  <c r="K205" i="9" s="1"/>
  <c r="K206" i="9" s="1"/>
  <c r="K207" i="9" s="1"/>
  <c r="K208" i="9" s="1"/>
  <c r="K209" i="9" s="1"/>
  <c r="K210" i="9" s="1"/>
  <c r="K211" i="9" s="1"/>
  <c r="K212" i="9" s="1"/>
  <c r="K213" i="9" s="1"/>
  <c r="K214" i="9" s="1"/>
  <c r="K215" i="9" s="1"/>
  <c r="K216" i="9" s="1"/>
  <c r="K217" i="9" s="1"/>
  <c r="K218" i="9" s="1"/>
  <c r="K219" i="9" s="1"/>
  <c r="K220" i="9" s="1"/>
  <c r="K221" i="9" s="1"/>
  <c r="K222" i="9" s="1"/>
  <c r="K223" i="9" s="1"/>
  <c r="K224" i="9" s="1"/>
  <c r="K225" i="9" s="1"/>
  <c r="K226" i="9" s="1"/>
  <c r="K227" i="9" s="1"/>
  <c r="K228" i="9" s="1"/>
  <c r="K229" i="9" s="1"/>
  <c r="K230" i="9" s="1"/>
  <c r="K231" i="9" s="1"/>
  <c r="K232" i="9" s="1"/>
  <c r="K233" i="9" s="1"/>
  <c r="K234" i="9" s="1"/>
  <c r="K235" i="9" s="1"/>
  <c r="K236" i="9" s="1"/>
  <c r="K237" i="9" s="1"/>
  <c r="K238" i="9" s="1"/>
  <c r="K239" i="9" s="1"/>
  <c r="K240" i="9" s="1"/>
  <c r="K241" i="9" s="1"/>
  <c r="K242" i="9" s="1"/>
  <c r="K243" i="9" s="1"/>
  <c r="K244" i="9" s="1"/>
  <c r="K245" i="9" s="1"/>
  <c r="K246" i="9" s="1"/>
  <c r="K247" i="9" s="1"/>
  <c r="K248" i="9" s="1"/>
  <c r="K249" i="9" s="1"/>
  <c r="K250" i="9" s="1"/>
  <c r="K251" i="9" s="1"/>
  <c r="K252" i="9" s="1"/>
  <c r="K253" i="9" s="1"/>
  <c r="K254" i="9" s="1"/>
  <c r="K255" i="9" s="1"/>
  <c r="K256" i="9" s="1"/>
  <c r="K257" i="9" s="1"/>
  <c r="K258" i="9" s="1"/>
  <c r="K259" i="9" s="1"/>
  <c r="K260" i="9" s="1"/>
  <c r="K261" i="9" s="1"/>
  <c r="K262" i="9" s="1"/>
  <c r="K263" i="9" s="1"/>
  <c r="K264" i="9" s="1"/>
  <c r="K265" i="9" s="1"/>
  <c r="K266" i="9" s="1"/>
  <c r="K267" i="9" s="1"/>
  <c r="K268" i="9" s="1"/>
  <c r="K269" i="9" s="1"/>
  <c r="K270" i="9" s="1"/>
  <c r="K271" i="9" s="1"/>
  <c r="K272" i="9" s="1"/>
  <c r="K273" i="9" s="1"/>
  <c r="K274" i="9" s="1"/>
  <c r="K275" i="9" s="1"/>
  <c r="K276" i="9" s="1"/>
  <c r="K277" i="9" s="1"/>
  <c r="K278" i="9" s="1"/>
  <c r="K279" i="9" s="1"/>
  <c r="K280" i="9" s="1"/>
  <c r="K281" i="9" s="1"/>
  <c r="K282" i="9" s="1"/>
  <c r="K283" i="9" s="1"/>
  <c r="K284" i="9" s="1"/>
  <c r="K285" i="9" s="1"/>
  <c r="K286" i="9" s="1"/>
  <c r="K287" i="9" s="1"/>
  <c r="K288" i="9" s="1"/>
  <c r="K289" i="9" s="1"/>
  <c r="K290" i="9" s="1"/>
  <c r="K291" i="9" s="1"/>
  <c r="K292" i="9" s="1"/>
  <c r="K293" i="9" s="1"/>
  <c r="K294" i="9" s="1"/>
  <c r="K295" i="9" s="1"/>
  <c r="K296" i="9" s="1"/>
  <c r="K297" i="9" s="1"/>
  <c r="K298" i="9" s="1"/>
  <c r="K299" i="9" s="1"/>
  <c r="K300" i="9" s="1"/>
  <c r="K301" i="9" s="1"/>
  <c r="K302" i="9" s="1"/>
  <c r="K303" i="9" s="1"/>
  <c r="K304" i="9" s="1"/>
  <c r="K305" i="9" s="1"/>
  <c r="K306" i="9" s="1"/>
  <c r="K307" i="9" s="1"/>
  <c r="K308" i="9" s="1"/>
  <c r="K309" i="9" s="1"/>
  <c r="K310" i="9" s="1"/>
  <c r="K311" i="9" s="1"/>
  <c r="K312" i="9" s="1"/>
  <c r="K313" i="9" s="1"/>
  <c r="K314" i="9" s="1"/>
  <c r="K315" i="9" s="1"/>
  <c r="K316" i="9" s="1"/>
  <c r="K317" i="9" s="1"/>
  <c r="L197" i="9"/>
  <c r="I196" i="9" a="1"/>
  <c r="I196" i="9" s="1"/>
  <c r="C196" i="9" a="1"/>
  <c r="C196" i="9" s="1"/>
  <c r="D196" i="9" a="1"/>
  <c r="D196" i="9" s="1"/>
  <c r="H195" i="9" a="1"/>
  <c r="H195" i="9" s="1"/>
  <c r="E195" i="9" a="1"/>
  <c r="E195" i="9" s="1"/>
  <c r="F195" i="9" a="1"/>
  <c r="F195" i="9" s="1"/>
  <c r="G195" i="9" a="1"/>
  <c r="G195" i="9" s="1"/>
  <c r="S263" i="24"/>
  <c r="U263" i="24"/>
  <c r="W259" i="24"/>
  <c r="AP261" i="24" s="1"/>
  <c r="Y259" i="24"/>
  <c r="M196" i="9" l="1"/>
  <c r="C197" i="9" a="1"/>
  <c r="C197" i="9" s="1"/>
  <c r="I197" i="9" a="1"/>
  <c r="I197" i="9" s="1"/>
  <c r="D197" i="9" a="1"/>
  <c r="D197" i="9" s="1"/>
  <c r="W261" i="24"/>
  <c r="AP263" i="24" s="1"/>
  <c r="Y261" i="24"/>
  <c r="M197" i="9" l="1"/>
  <c r="H197" i="9" s="1" a="1"/>
  <c r="H197" i="9" s="1"/>
  <c r="E196" i="9" a="1"/>
  <c r="E196" i="9" s="1"/>
  <c r="F196" i="9" a="1"/>
  <c r="F196" i="9" s="1"/>
  <c r="G196" i="9" a="1"/>
  <c r="G196" i="9" s="1"/>
  <c r="H196" i="9" a="1"/>
  <c r="H196" i="9" s="1"/>
  <c r="W263" i="24"/>
  <c r="Y263" i="24"/>
  <c r="F197" i="9" l="1" a="1"/>
  <c r="F197" i="9" s="1"/>
  <c r="E197" i="9" a="1"/>
  <c r="E197" i="9" s="1"/>
  <c r="G197" i="9" a="1"/>
  <c r="G197" i="9" s="1"/>
</calcChain>
</file>

<file path=xl/sharedStrings.xml><?xml version="1.0" encoding="utf-8"?>
<sst xmlns="http://schemas.openxmlformats.org/spreadsheetml/2006/main" count="9136" uniqueCount="4112">
  <si>
    <t>Reporting Period End Date</t>
  </si>
  <si>
    <t>Module</t>
  </si>
  <si>
    <t>Baseline N#</t>
  </si>
  <si>
    <t>Baseline D#</t>
  </si>
  <si>
    <t>Baseline %</t>
  </si>
  <si>
    <t>Objectives</t>
  </si>
  <si>
    <t>Target N#</t>
  </si>
  <si>
    <t>Target D#</t>
  </si>
  <si>
    <t>Target %</t>
  </si>
  <si>
    <t>Comments</t>
  </si>
  <si>
    <t>Custom Indicator</t>
  </si>
  <si>
    <t>Country</t>
  </si>
  <si>
    <t>Goal Number</t>
  </si>
  <si>
    <t>Goals</t>
  </si>
  <si>
    <t>Objective Number</t>
  </si>
  <si>
    <t>Impact Indicators</t>
  </si>
  <si>
    <t>Modules</t>
  </si>
  <si>
    <t>Module Number</t>
  </si>
  <si>
    <t>Baseline Source</t>
  </si>
  <si>
    <t>Required Disaggregation</t>
  </si>
  <si>
    <t>Subset of another indicator (when applicable)</t>
  </si>
  <si>
    <t>Impact Indicator Number</t>
  </si>
  <si>
    <t>Outcome Indicators</t>
  </si>
  <si>
    <t>Outcome Indicator Number</t>
  </si>
  <si>
    <t>Coverage Indicators</t>
  </si>
  <si>
    <t>Intervention Number</t>
  </si>
  <si>
    <t>Coverage Indicator Number</t>
  </si>
  <si>
    <t>Report Due Date</t>
  </si>
  <si>
    <t>Impact Indicator Targets</t>
  </si>
  <si>
    <t>Outcome Indicator Targets</t>
  </si>
  <si>
    <t>Coverage Indicator Targets</t>
  </si>
  <si>
    <t>Disaggregation</t>
  </si>
  <si>
    <t>Baseline Value</t>
  </si>
  <si>
    <t>Baseline Year</t>
  </si>
  <si>
    <t xml:space="preserve">Impact </t>
  </si>
  <si>
    <t xml:space="preserve">Outcome </t>
  </si>
  <si>
    <t>Coverage</t>
  </si>
  <si>
    <t>Page Navigation</t>
  </si>
  <si>
    <t>Interventions</t>
  </si>
  <si>
    <t>Only required if you have Work plan Tracking Measures</t>
  </si>
  <si>
    <t>Principal Recipients</t>
  </si>
  <si>
    <t xml:space="preserve"> Category</t>
  </si>
  <si>
    <t>Category</t>
  </si>
  <si>
    <t>Performance Framework  - Overview - Section A</t>
  </si>
  <si>
    <t>Performance Framework - Impact Indicators - Section B</t>
  </si>
  <si>
    <t>Performance Framework - Outcome Indicators - Section C</t>
  </si>
  <si>
    <t xml:space="preserve"> </t>
  </si>
  <si>
    <t>[Reporting Period End Date]</t>
  </si>
  <si>
    <t>Country (Name)</t>
  </si>
  <si>
    <t>[Custom Impact Indicator]</t>
  </si>
  <si>
    <t>[Baseline Value]</t>
  </si>
  <si>
    <t>[Baseline Year]</t>
  </si>
  <si>
    <t>[Baseline Source]</t>
  </si>
  <si>
    <t>[Comment]</t>
  </si>
  <si>
    <t>[Target N#]</t>
  </si>
  <si>
    <t>[Target D#]</t>
  </si>
  <si>
    <t>[Report Due Date]</t>
  </si>
  <si>
    <t>Name</t>
  </si>
  <si>
    <t>[Disaggregation Categories]</t>
  </si>
  <si>
    <t>Disaggregation Categories</t>
  </si>
  <si>
    <t>Allow creation from PF</t>
  </si>
  <si>
    <t>[Record ID]</t>
  </si>
  <si>
    <t>Record ID</t>
  </si>
  <si>
    <t>[Custom Outcome Indicator]</t>
  </si>
  <si>
    <t>Account (Name)</t>
  </si>
  <si>
    <t>[Account Role ID]</t>
  </si>
  <si>
    <t>Account Role ID</t>
  </si>
  <si>
    <t>--Select--</t>
  </si>
  <si>
    <t>[Goal Name]</t>
  </si>
  <si>
    <t>[Objective Name]</t>
  </si>
  <si>
    <t>Impact Indicators - Section B'!A4</t>
  </si>
  <si>
    <t>Outcome Indicator Name</t>
  </si>
  <si>
    <t>[Baseline N#]</t>
  </si>
  <si>
    <t>[Baseline D#]</t>
  </si>
  <si>
    <t>[Year]</t>
  </si>
  <si>
    <t>Module-Coverage-Intervention Reference - Intervention</t>
  </si>
  <si>
    <t>Module Name</t>
  </si>
  <si>
    <t>Standard Indicator</t>
  </si>
  <si>
    <t>[Account Role Number]</t>
  </si>
  <si>
    <t>[Goal Number]</t>
  </si>
  <si>
    <t>[Objective Number]</t>
  </si>
  <si>
    <t>[Module Number]</t>
  </si>
  <si>
    <t>[Impact Indicator Number]</t>
  </si>
  <si>
    <t>[Coverage Indicator Number]</t>
  </si>
  <si>
    <t>[Outcome Indicator Number]</t>
  </si>
  <si>
    <t>Outcome Indicators - Section C'!A4</t>
  </si>
  <si>
    <t>Coverage Indicators - Section D'!A4</t>
  </si>
  <si>
    <t>[Name]</t>
  </si>
  <si>
    <t>Intervention</t>
  </si>
  <si>
    <t>Key Activity</t>
  </si>
  <si>
    <t>[Key Activity]</t>
  </si>
  <si>
    <t>[Comments]</t>
  </si>
  <si>
    <t>Module ID</t>
  </si>
  <si>
    <t>[Key Activity Milestone Number]</t>
  </si>
  <si>
    <t>[Milestone / Target Description]</t>
  </si>
  <si>
    <t>[Criterion for Completion]</t>
  </si>
  <si>
    <t>Allow Field Update</t>
  </si>
  <si>
    <t>Key Activity-Milestone ID</t>
  </si>
  <si>
    <t>Intervention ID</t>
  </si>
  <si>
    <t>Impact Data - Indicator-Disaggregation Reference</t>
  </si>
  <si>
    <t>[Impact-Outcome Indicator  Reference (Name)]</t>
  </si>
  <si>
    <t>Impact-Outcome Indicator  Reference (Name)</t>
  </si>
  <si>
    <t>[Disaggregation]</t>
  </si>
  <si>
    <t>[Category]</t>
  </si>
  <si>
    <t>Module Reference</t>
  </si>
  <si>
    <t>[Name ID]</t>
  </si>
  <si>
    <t>Standard Intervention</t>
  </si>
  <si>
    <t>[Account]</t>
  </si>
  <si>
    <t>Account</t>
  </si>
  <si>
    <t>Concatenated Name</t>
  </si>
  <si>
    <t>Concatenated Indicator Name</t>
  </si>
  <si>
    <t>Outcome Data - Indicator-Disaggregation Reference</t>
  </si>
  <si>
    <t>Coverage Data - Indicator-Disaggregation Reference</t>
  </si>
  <si>
    <t>[Coverage Indicator  Reference (Name)]</t>
  </si>
  <si>
    <t>Coverage Indicator  Reference (Name)</t>
  </si>
  <si>
    <t>Concatenation for Disaggregation</t>
  </si>
  <si>
    <t>[Impact Outcome Reference (Name)]</t>
  </si>
  <si>
    <t>Impact Outcome Reference (Name)</t>
  </si>
  <si>
    <t>[Component (Name)]</t>
  </si>
  <si>
    <t>Component (Name)</t>
  </si>
  <si>
    <t>Impact Data - Component - Indicator Reference</t>
  </si>
  <si>
    <t>Outcome Data - Component - Indicator Reference</t>
  </si>
  <si>
    <t>[Module-Coverage-Intervention Reference (Name)]</t>
  </si>
  <si>
    <t>Impact Indicator Name</t>
  </si>
  <si>
    <t xml:space="preserve">Impact Indicator Name </t>
  </si>
  <si>
    <t xml:space="preserve">Outcome Indicator Name </t>
  </si>
  <si>
    <t xml:space="preserve">Coverage Indicator Name </t>
  </si>
  <si>
    <t>Coverage Indicator Name</t>
  </si>
  <si>
    <t>Milestone Target Number</t>
  </si>
  <si>
    <t>Key Activity Number</t>
  </si>
  <si>
    <t xml:space="preserve"> Disaggregation - Section E'!A4</t>
  </si>
  <si>
    <t>WPTM - Section F'!A4</t>
  </si>
  <si>
    <t>Overview - Section A'!A13</t>
  </si>
  <si>
    <t>Criterion for Completion</t>
  </si>
  <si>
    <t>Module Data - Component - Indicator Reference</t>
  </si>
  <si>
    <t>[Module (Name)]</t>
  </si>
  <si>
    <t>Column1</t>
  </si>
  <si>
    <t>Column2</t>
  </si>
  <si>
    <t>Column3</t>
  </si>
  <si>
    <t>Column4</t>
  </si>
  <si>
    <t>Name ID</t>
  </si>
  <si>
    <t>Target Year</t>
  </si>
  <si>
    <t>Milestone / Target Description</t>
  </si>
  <si>
    <t>[Mark if target is TBD?]</t>
  </si>
  <si>
    <t>Mark if target is TBD?</t>
  </si>
  <si>
    <t>[Geographic Coverage]</t>
  </si>
  <si>
    <t>[Rating Cumulation Type]</t>
  </si>
  <si>
    <t>Geographic Coverage (if sub-national specify in Comments)</t>
  </si>
  <si>
    <t>Concatenation of Names</t>
  </si>
  <si>
    <t>Record ID2</t>
  </si>
  <si>
    <t>Reference Record Id</t>
  </si>
  <si>
    <t>'Concatenation for Disaggregation</t>
  </si>
  <si>
    <t>Concatenation of names</t>
  </si>
  <si>
    <t xml:space="preserve"> Concatenation of Names</t>
  </si>
  <si>
    <t>Column5</t>
  </si>
  <si>
    <t>Column6</t>
  </si>
  <si>
    <t>Column7</t>
  </si>
  <si>
    <t>Concatenation Indicator Name</t>
  </si>
  <si>
    <t>Objective Description</t>
  </si>
  <si>
    <t>Querying Account Role for Group of countries</t>
  </si>
  <si>
    <t>Quering Account Role for Single Country</t>
  </si>
  <si>
    <t>[Account (Name)]</t>
  </si>
  <si>
    <t>Key Activity to be used for allow creation field</t>
  </si>
  <si>
    <t>Impact Reference</t>
  </si>
  <si>
    <t>Outcome Reference</t>
  </si>
  <si>
    <t>Coverage Indicator Reference ID</t>
  </si>
  <si>
    <t>[Component Name]</t>
  </si>
  <si>
    <t>Component Name</t>
  </si>
  <si>
    <t>Programmatic Report Period Frequency</t>
  </si>
  <si>
    <t>Cumulation type</t>
  </si>
  <si>
    <t>Key Activities</t>
  </si>
  <si>
    <t>WPTM/Targets</t>
  </si>
  <si>
    <t>Coverage Data - Module-Coverage-Intervention Reference</t>
  </si>
  <si>
    <t>Column8</t>
  </si>
  <si>
    <t>Column10</t>
  </si>
  <si>
    <t>Column11</t>
  </si>
  <si>
    <t>Column12</t>
  </si>
  <si>
    <t>Column13</t>
  </si>
  <si>
    <t>Country Id</t>
  </si>
  <si>
    <t>Performance Framework - Coverage Indicators - Section D</t>
  </si>
  <si>
    <t>Performance Framework - Disaggregation - Section E</t>
  </si>
  <si>
    <t>Performance Framework - WPTM - Section E</t>
  </si>
  <si>
    <t>Period</t>
  </si>
  <si>
    <t>Performance Framework</t>
  </si>
  <si>
    <t>Unique Name</t>
  </si>
  <si>
    <t>No.</t>
  </si>
  <si>
    <t>Country/Geography</t>
  </si>
  <si>
    <t>Implementation Period Start Date</t>
  </si>
  <si>
    <t>Implementation Period End Date</t>
  </si>
  <si>
    <t>Principal Recipient Name</t>
  </si>
  <si>
    <t>PUDR Due</t>
  </si>
  <si>
    <t>Submission date</t>
  </si>
  <si>
    <t>Goal Description</t>
  </si>
  <si>
    <t>[Module Reference (Name)]</t>
  </si>
  <si>
    <t>Module Reference (Name)</t>
  </si>
  <si>
    <t>[Intervention ID (Name)]</t>
  </si>
  <si>
    <t>Reporting Periods</t>
  </si>
  <si>
    <t>[Impact Reference (Name)]</t>
  </si>
  <si>
    <t>Impact Reference (Name)</t>
  </si>
  <si>
    <t>[Country (Name)]</t>
  </si>
  <si>
    <t>Custom Impact Indicator</t>
  </si>
  <si>
    <t>[Outcome Reference (Name)]</t>
  </si>
  <si>
    <t>Outcome Reference (Name)</t>
  </si>
  <si>
    <t>[Custom Coverage Indicator Name - EN]</t>
  </si>
  <si>
    <t>Year</t>
  </si>
  <si>
    <t>[Coverage Indicator Reference ID (Name)]</t>
  </si>
  <si>
    <t>Coverage Indicator Reference ID (Name)</t>
  </si>
  <si>
    <t>Intervention ID (Name)</t>
  </si>
  <si>
    <t>[Target %]</t>
  </si>
  <si>
    <t>Year of Target</t>
  </si>
  <si>
    <t>Reporting Period Record ID</t>
  </si>
  <si>
    <t>Reporting Period ID</t>
  </si>
  <si>
    <t>[Impact Disaggregation ID]</t>
  </si>
  <si>
    <t>Impact Disaggregation ID</t>
  </si>
  <si>
    <t>[Impact Indicator ID (Name)]</t>
  </si>
  <si>
    <t>Impact Indicator ID (Name)</t>
  </si>
  <si>
    <t>[Impact Indicator Name]</t>
  </si>
  <si>
    <t>Concatenation</t>
  </si>
  <si>
    <t>concatenated name for fetching sfdc data</t>
  </si>
  <si>
    <t>Impact Disaggregation</t>
  </si>
  <si>
    <t>Outcome Disaggregation</t>
  </si>
  <si>
    <t>[Outcome Disaggregation ID]</t>
  </si>
  <si>
    <t>Outcome Disaggregation ID</t>
  </si>
  <si>
    <t>[Outcome Indicator ID (Name)]</t>
  </si>
  <si>
    <t>Outcome Indicator ID (Name)</t>
  </si>
  <si>
    <t>[Outcome Indicator Name]</t>
  </si>
  <si>
    <t>Coverage Disaggregation</t>
  </si>
  <si>
    <t>[Coverage Disaggregation ID]</t>
  </si>
  <si>
    <t>Coverage Disaggregation ID</t>
  </si>
  <si>
    <t>[Coverage Indicator (Name)]</t>
  </si>
  <si>
    <t>Coverage Indicator (Name)</t>
  </si>
  <si>
    <t>[Baseline %]</t>
  </si>
  <si>
    <t>Target % from sfdc</t>
  </si>
  <si>
    <t>Baseline % from sfdc</t>
  </si>
  <si>
    <t>[IP (Name)]</t>
  </si>
  <si>
    <t>IP (Name)</t>
  </si>
  <si>
    <t>[Coverage Indicator Name]</t>
  </si>
  <si>
    <t>[Year of Target]</t>
  </si>
  <si>
    <t>Indicator-Disaggregation Reference</t>
  </si>
  <si>
    <t>T</t>
  </si>
  <si>
    <t>[Geography (Name)]</t>
  </si>
  <si>
    <t>Geography (Name)</t>
  </si>
  <si>
    <t>[Alternative Account]</t>
  </si>
  <si>
    <t>Dummy Account Id</t>
  </si>
  <si>
    <t>Temporary Placeholder for Account Id</t>
  </si>
  <si>
    <r>
      <t xml:space="preserve">Principal Recipient Name </t>
    </r>
    <r>
      <rPr>
        <sz val="12"/>
        <color theme="1"/>
        <rFont val="Calibri"/>
        <family val="2"/>
        <scheme val="minor"/>
      </rPr>
      <t>(Select PRs that have previously had Grants with the Global Fund)</t>
    </r>
  </si>
  <si>
    <r>
      <t>New Principal Recipient Name</t>
    </r>
    <r>
      <rPr>
        <sz val="12"/>
        <color theme="1"/>
        <rFont val="Calibri"/>
        <family val="2"/>
        <scheme val="minor"/>
      </rPr>
      <t xml:space="preserve"> (use if the entity has never been a Global Fund PR or does not appear in dropdown list in previous column)</t>
    </r>
  </si>
  <si>
    <t>Funding Request</t>
  </si>
  <si>
    <t>Funding Request Name</t>
  </si>
  <si>
    <t>Group of Countries (Name)</t>
  </si>
  <si>
    <t>Grant</t>
  </si>
  <si>
    <t>Grant Name</t>
  </si>
  <si>
    <t>IP Countries</t>
  </si>
  <si>
    <t>Grant Countries</t>
  </si>
  <si>
    <t>[Project (Name)]</t>
  </si>
  <si>
    <t>Project (Name)</t>
  </si>
  <si>
    <t>Geography ID</t>
  </si>
  <si>
    <t>Grant Name/Funding Request Name</t>
  </si>
  <si>
    <t>[Responsible PR]</t>
  </si>
  <si>
    <t>Responsible PR</t>
  </si>
  <si>
    <t>Reponsible PR</t>
  </si>
  <si>
    <t>Responsible PR(on indicator)</t>
  </si>
  <si>
    <t>[Custom Intervention]</t>
  </si>
  <si>
    <t>PRName from overview page</t>
  </si>
  <si>
    <t>Column9</t>
  </si>
  <si>
    <t>Standard Intervention2</t>
  </si>
  <si>
    <t>Principal Recipient Number</t>
  </si>
  <si>
    <t>IP Record Type</t>
  </si>
  <si>
    <t>hi</t>
  </si>
  <si>
    <t>Module-Coverage-Intervention Reference (Name)</t>
  </si>
  <si>
    <t>Name used on Overview Page for display</t>
  </si>
  <si>
    <t>IP End Date</t>
  </si>
  <si>
    <t>Grant Revision</t>
  </si>
  <si>
    <t>Type of Revision</t>
  </si>
  <si>
    <t>[Reporting Period Start Date]</t>
  </si>
  <si>
    <t>Reporting Period Start Date</t>
  </si>
  <si>
    <t>IP Record ID</t>
  </si>
  <si>
    <t>Impact Indicator Record ID</t>
  </si>
  <si>
    <t>Outcome Indicator Record ID</t>
  </si>
  <si>
    <t xml:space="preserve">Version </t>
  </si>
  <si>
    <t xml:space="preserve">Reporting Period </t>
  </si>
  <si>
    <t>Custom Intervention (only if "Other" intervention is chosen)</t>
  </si>
  <si>
    <t>Target N# &amp; Target D#</t>
  </si>
  <si>
    <t>Target N#  Target D#</t>
  </si>
  <si>
    <t>[De-activate indicator]</t>
  </si>
  <si>
    <t>De-activate indicator</t>
  </si>
  <si>
    <t>[Deactivate Indicator]</t>
  </si>
  <si>
    <t>[De-activate Key Activity]</t>
  </si>
  <si>
    <t>De-activate Key Activity</t>
  </si>
  <si>
    <t>Period Start Date</t>
  </si>
  <si>
    <t>Period End Date</t>
  </si>
  <si>
    <t>Allocation Utilization Period Start Date</t>
  </si>
  <si>
    <t>Allocation Utilization Period End Date</t>
  </si>
  <si>
    <t>Disbursement Request</t>
  </si>
  <si>
    <t>This sheet queries Component - Indicator Reference object to bring all the reference data without filter of Soft Delete</t>
  </si>
  <si>
    <t>Module Data - Module-Coverage-Intervention Reference</t>
  </si>
  <si>
    <t>Intervention Data - Module-Coverage-Intervention Reference</t>
  </si>
  <si>
    <t>et</t>
  </si>
  <si>
    <t>Disbursement Request(Display)</t>
  </si>
  <si>
    <t>[Disbursement Request]</t>
  </si>
  <si>
    <t>Target N# /
Target D#</t>
  </si>
  <si>
    <t>Country /
Geographic Coverage</t>
  </si>
  <si>
    <t>Baseline N# /
Baseline D#</t>
  </si>
  <si>
    <t>New Principal Recipient Name (use if the entity has never been a Global Fund PR or does not appear in dropdown list in previous column)</t>
  </si>
  <si>
    <t>Principal Recipient Name (Select PRs that have previously had Grants with the Global Fund)</t>
  </si>
  <si>
    <t>Free Comments 1</t>
  </si>
  <si>
    <t>Free Comments 2</t>
  </si>
  <si>
    <t>Free Comments 3</t>
  </si>
  <si>
    <t>Workplan Tracking Measures</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</si>
  <si>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</si>
  <si>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</si>
  <si>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</si>
  <si>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</si>
  <si>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</si>
  <si>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</si>
  <si>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</si>
  <si>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</si>
  <si>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</si>
  <si>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</si>
  <si>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</si>
  <si>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</si>
  <si>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</si>
  <si>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</si>
  <si>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</si>
  <si>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</si>
  <si>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</si>
  <si>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</si>
  <si>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</si>
  <si>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</si>
  <si>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</si>
  <si>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</si>
  <si>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</si>
  <si>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</si>
  <si>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</si>
  <si>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</si>
  <si>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</si>
  <si>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</si>
  <si>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</si>
  <si>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</si>
  <si>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</si>
  <si>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</si>
  <si>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</si>
  <si>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</si>
  <si>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</si>
  <si>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</si>
  <si>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</si>
  <si>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</si>
  <si>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</si>
  <si>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</si>
  <si>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</si>
  <si>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</si>
  <si>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</si>
  <si>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</si>
  <si>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</si>
  <si>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</si>
  <si>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</si>
  <si>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</si>
  <si>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</si>
  <si>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</si>
  <si>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</si>
  <si>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</si>
  <si>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</si>
  <si>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</si>
  <si>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</si>
  <si>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</si>
  <si>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</si>
  <si>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</si>
  <si>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</si>
  <si>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</si>
  <si>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</si>
  <si>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</si>
  <si>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</si>
  <si>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</si>
  <si>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</si>
  <si>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</si>
  <si>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</si>
  <si>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</si>
  <si>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</si>
  <si>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</si>
  <si>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</si>
  <si>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</si>
  <si>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</si>
  <si>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</si>
  <si>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</si>
  <si>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</si>
  <si>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</si>
  <si>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</si>
  <si>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</si>
  <si>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</si>
  <si>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03534a89-f430-489e-8405-fe943b525a27</t>
  </si>
  <si>
    <t>Version 4 - 06-Jul-17</t>
  </si>
  <si>
    <t xml:space="preserve">     </t>
  </si>
  <si>
    <t>AIM_Key_Activity_Milestone__c.AIM_De_activate_Key_Activity__c</t>
  </si>
  <si>
    <t>Deactivate</t>
  </si>
  <si>
    <t>AIM_Coverage_Indicator__c.AIM_Geographic_Coverage__c</t>
  </si>
  <si>
    <t>National</t>
  </si>
  <si>
    <t>Sub-National</t>
  </si>
  <si>
    <t>AIM_Coverage_Indicator__c.AIM_Rating_Cumulation_Type__c</t>
  </si>
  <si>
    <t>Y- Cumulative annually</t>
  </si>
  <si>
    <t>N-Non-cumulative</t>
  </si>
  <si>
    <t>N-Non -cumulative (other)</t>
  </si>
  <si>
    <t>N-Non -cumulative (special)</t>
  </si>
  <si>
    <t>AIM_Coverage_Indicator__c.AIM_Year__c</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</si>
  <si>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</si>
  <si>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</si>
  <si>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</si>
  <si>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</si>
  <si>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</si>
  <si>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</si>
  <si>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</si>
  <si>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</si>
  <si>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</si>
  <si>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</si>
  <si>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</si>
  <si>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</si>
  <si>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</si>
  <si>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</si>
  <si>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</si>
  <si>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</si>
  <si>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</si>
  <si>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</si>
  <si>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</si>
  <si>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</si>
  <si>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</si>
  <si>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</si>
  <si>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</si>
  <si>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</si>
  <si>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AIM_Coverage_Indicator__c.AIM_Deactivate_Indicator__c</t>
  </si>
  <si>
    <t>AIM_Coverage_Indicator_Targets_Results__c.AIM_Mark_if_target_is_TBD__c</t>
  </si>
  <si>
    <t>TBD</t>
  </si>
  <si>
    <t>AIM_Coverage_Disaggregation__c.AIM_Year__c</t>
  </si>
  <si>
    <t>AIM_Impact_Indicator__c.AIM_Baseline_Year__c</t>
  </si>
  <si>
    <t>AIM_Impact_Indicator__c.AIM_Deactivate_indicator__c</t>
  </si>
  <si>
    <t>AIM_Impact_Indicator_Targets_Results__c.AIM_Year_of_Target__c</t>
  </si>
  <si>
    <t>AIM_Impact_Indicator_Targets_Results__c.AIM_Mark_if_target_is_TBD__c</t>
  </si>
  <si>
    <t>AIM_Impact_Disaggregation__c.AIM_Baseline_Year__c</t>
  </si>
  <si>
    <t>AIM_Outcome_Indicator__c.AIM_Baseline_Year__c</t>
  </si>
  <si>
    <t>AIM_Outcome_Indicator__c.AIM_Deactivate_indicator__c</t>
  </si>
  <si>
    <t>AIM_Outcome_Disaggregation__c.AIM_Baseline_Year__c</t>
  </si>
  <si>
    <t>AIM_Outcome_Indicator_Targets_Result__c.AIM_Year_of_Target__c</t>
  </si>
  <si>
    <t>AIM_Outcome_Indicator_Targets_Result__c.AIM_Mark_if_target_is_TBD__c</t>
  </si>
  <si>
    <t>AIM_Grant_Revision__c.aim_revision_type__c</t>
  </si>
  <si>
    <t>End-Date Revision</t>
  </si>
  <si>
    <t>Additional Funding</t>
  </si>
  <si>
    <t>Admin Revision</t>
  </si>
  <si>
    <t>PickListValue</t>
  </si>
  <si>
    <t>PickListKey</t>
  </si>
  <si>
    <t>Other Revision</t>
  </si>
  <si>
    <t>Grant Making</t>
  </si>
  <si>
    <t>a1K360000061p6MEAQ</t>
  </si>
  <si>
    <t>FR100-LAO-H</t>
  </si>
  <si>
    <t>Lao (Peoples Democratic Republic)</t>
  </si>
  <si>
    <t>a1A360000013M0HEAU</t>
  </si>
  <si>
    <t>LAO-H-GFMOH</t>
  </si>
  <si>
    <t>a1I36000005QIjCEAW</t>
  </si>
  <si>
    <t>a1I36000005QIjDEAW</t>
  </si>
  <si>
    <t>a1I36000005QIjEEAW</t>
  </si>
  <si>
    <t>a1I36000005QIjFEAW</t>
  </si>
  <si>
    <t>a1I36000005QIjGEAW</t>
  </si>
  <si>
    <t>a1I36000005QIjHEAW</t>
  </si>
  <si>
    <t>a1I36000005QIjIEAW</t>
  </si>
  <si>
    <t>a1I36000005QIjJEAW</t>
  </si>
  <si>
    <t>a1I36000005QIjKEAW</t>
  </si>
  <si>
    <t>a1I36000005QIjLEAW</t>
  </si>
  <si>
    <t>a1I36000005QIjMEAW</t>
  </si>
  <si>
    <t>a1I36000005QIjNEAW</t>
  </si>
  <si>
    <t>a1I36000005QIjOEAW</t>
  </si>
  <si>
    <t>a1I36000005QIjPEAW</t>
  </si>
  <si>
    <t>a1I36000005QIjQEAW</t>
  </si>
  <si>
    <t>a1Y36000002cnrPEAQ</t>
  </si>
  <si>
    <t>a1W36000001YUeWEAW</t>
  </si>
  <si>
    <t>a1Y36000002cnrQEAQ</t>
  </si>
  <si>
    <t>a1W36000001YUelEAG</t>
  </si>
  <si>
    <t>a1Y36000002cnrREAQ</t>
  </si>
  <si>
    <t>a1W36000001YUf0EAG</t>
  </si>
  <si>
    <t>a1Y36000002cnrSEAQ</t>
  </si>
  <si>
    <t>a1W36000001YUfFEAW</t>
  </si>
  <si>
    <t>a1Y36000002cnrTEAQ</t>
  </si>
  <si>
    <t>a1W36000001YUfUEAW</t>
  </si>
  <si>
    <t>a1Y36000002cnrUEAQ</t>
  </si>
  <si>
    <t>a1W36000001YUfjEAG</t>
  </si>
  <si>
    <t>a1W36000001YUeXEAW</t>
  </si>
  <si>
    <t>a1W36000001YUemEAG</t>
  </si>
  <si>
    <t>a1W36000001YUf1EAG</t>
  </si>
  <si>
    <t>a1W36000001YUfGEAW</t>
  </si>
  <si>
    <t>a1W36000001YUfVEAW</t>
  </si>
  <si>
    <t>a1W36000001YUfkEAG</t>
  </si>
  <si>
    <t>a1W36000001YUeYEAW</t>
  </si>
  <si>
    <t>a1W36000001YUenEAG</t>
  </si>
  <si>
    <t>a1W36000001YUf2EAG</t>
  </si>
  <si>
    <t>a1W36000001YUfHEAW</t>
  </si>
  <si>
    <t>a1W36000001YUfWEAW</t>
  </si>
  <si>
    <t>a1W36000001YUflEAG</t>
  </si>
  <si>
    <t>a1W36000001YUeZEAW</t>
  </si>
  <si>
    <t>a1W36000001YUeoEAG</t>
  </si>
  <si>
    <t>a1W36000001YUf3EAG</t>
  </si>
  <si>
    <t>a1W36000001YUfIEAW</t>
  </si>
  <si>
    <t>a1W36000001YUfXEAW</t>
  </si>
  <si>
    <t>a1W36000001YUfmEAG</t>
  </si>
  <si>
    <t>a1W36000001YUeaEAG</t>
  </si>
  <si>
    <t>a1W36000001YUepEAG</t>
  </si>
  <si>
    <t>a1W36000001YUf4EAG</t>
  </si>
  <si>
    <t>a1W36000001YUfJEAW</t>
  </si>
  <si>
    <t>a1W36000001YUfYEAW</t>
  </si>
  <si>
    <t>a1W36000001YUfnEAG</t>
  </si>
  <si>
    <t>a1W36000001YUebEAG</t>
  </si>
  <si>
    <t>a1W36000001YUeqEAG</t>
  </si>
  <si>
    <t>a1W36000001YUf5EAG</t>
  </si>
  <si>
    <t>a1W36000001YUfKEAW</t>
  </si>
  <si>
    <t>a1W36000001YUfZEAW</t>
  </si>
  <si>
    <t>a1W36000001YUfoEAG</t>
  </si>
  <si>
    <t>a1W36000001YUecEAG</t>
  </si>
  <si>
    <t>a1W36000001YUerEAG</t>
  </si>
  <si>
    <t>a1W36000001YUf6EAG</t>
  </si>
  <si>
    <t>a1W36000001YUfLEAW</t>
  </si>
  <si>
    <t>a1W36000001YUfaEAG</t>
  </si>
  <si>
    <t>a1W36000001YUfpEAG</t>
  </si>
  <si>
    <t>a1W36000001YUedEAG</t>
  </si>
  <si>
    <t>a1W36000001YUesEAG</t>
  </si>
  <si>
    <t>a1W36000001YUf7EAG</t>
  </si>
  <si>
    <t>a1W36000001YUfMEAW</t>
  </si>
  <si>
    <t>a1W36000001YUfbEAG</t>
  </si>
  <si>
    <t>a1W36000001YUfqEAG</t>
  </si>
  <si>
    <t>a1W36000001YUeeEAG</t>
  </si>
  <si>
    <t>a1W36000001YUetEAG</t>
  </si>
  <si>
    <t>a1W36000001YUf8EAG</t>
  </si>
  <si>
    <t>a1W36000001YUfNEAW</t>
  </si>
  <si>
    <t>a1W36000001YUfcEAG</t>
  </si>
  <si>
    <t>a1W36000001YUfrEAG</t>
  </si>
  <si>
    <t>a1W36000001YUefEAG</t>
  </si>
  <si>
    <t>a1W36000001YUeuEAG</t>
  </si>
  <si>
    <t>a1W36000001YUf9EAG</t>
  </si>
  <si>
    <t>a1W36000001YUfOEAW</t>
  </si>
  <si>
    <t>a1W36000001YUfdEAG</t>
  </si>
  <si>
    <t>a1W36000001YUfsEAG</t>
  </si>
  <si>
    <t>a1W36000001YUegEAG</t>
  </si>
  <si>
    <t>a1W36000001YUevEAG</t>
  </si>
  <si>
    <t>a1W36000001YUfAEAW</t>
  </si>
  <si>
    <t>a1W36000001YUfPEAW</t>
  </si>
  <si>
    <t>a1W36000001YUfeEAG</t>
  </si>
  <si>
    <t>a1W36000001YUftEAG</t>
  </si>
  <si>
    <t>a1W36000001YUehEAG</t>
  </si>
  <si>
    <t>a1W36000001YUewEAG</t>
  </si>
  <si>
    <t>a1W36000001YUfBEAW</t>
  </si>
  <si>
    <t>a1W36000001YUfQEAW</t>
  </si>
  <si>
    <t>a1W36000001YUffEAG</t>
  </si>
  <si>
    <t>a1W36000001YUfuEAG</t>
  </si>
  <si>
    <t>a1W36000001YUeiEAG</t>
  </si>
  <si>
    <t>a1W36000001YUexEAG</t>
  </si>
  <si>
    <t>a1W36000001YUfCEAW</t>
  </si>
  <si>
    <t>a1W36000001YUfREAW</t>
  </si>
  <si>
    <t>a1W36000001YUfgEAG</t>
  </si>
  <si>
    <t>a1W36000001YUfvEAG</t>
  </si>
  <si>
    <t>a1W36000001YUejEAG</t>
  </si>
  <si>
    <t>a1W36000001YUeyEAG</t>
  </si>
  <si>
    <t>a1W36000001YUfDEAW</t>
  </si>
  <si>
    <t>a1W36000001YUfSEAW</t>
  </si>
  <si>
    <t>a1W36000001YUfhEAG</t>
  </si>
  <si>
    <t>a1W36000001YUfwEAG</t>
  </si>
  <si>
    <t>a1W36000001YUekEAG</t>
  </si>
  <si>
    <t>a1W36000001YUezEAG</t>
  </si>
  <si>
    <t>a1W36000001YUfEEAW</t>
  </si>
  <si>
    <t>a1W36000001YUfTEAW</t>
  </si>
  <si>
    <t>a1W36000001YUfiEAG</t>
  </si>
  <si>
    <t>a1W36000001YUfxEAG</t>
  </si>
  <si>
    <t>Ministry of Health of the Lao People's Democratic Republic</t>
  </si>
  <si>
    <t>a1236000007WBjHAAW</t>
  </si>
  <si>
    <t>a1C360000052D9XEAU</t>
  </si>
  <si>
    <t>a1C360000052D9YEAU</t>
  </si>
  <si>
    <t>a1C360000052D9ZEAU</t>
  </si>
  <si>
    <t>a1C360000052D9aEAE</t>
  </si>
  <si>
    <t>a1C360000052D9bEAE</t>
  </si>
  <si>
    <t>a1C360000052D9cEAE</t>
  </si>
  <si>
    <t>a1C360000052D9dEAE</t>
  </si>
  <si>
    <t>a1C360000052D9eEAE</t>
  </si>
  <si>
    <t>a1C360000052D9fEAE</t>
  </si>
  <si>
    <t>a1C360000052D9gEAE</t>
  </si>
  <si>
    <t>a1C360000052D9hEAE</t>
  </si>
  <si>
    <t>a1C360000052D9iEAE</t>
  </si>
  <si>
    <t>a1R360000024xaUEAQ</t>
  </si>
  <si>
    <t>a1R360000024xaVEAQ</t>
  </si>
  <si>
    <t>a1R360000024xaWEAQ</t>
  </si>
  <si>
    <t>a1R360000024xaXEAQ</t>
  </si>
  <si>
    <t>a1R360000024xaYEAQ</t>
  </si>
  <si>
    <t>a1R360000024xaZEAQ</t>
  </si>
  <si>
    <t>a1R360000024xaaEAA</t>
  </si>
  <si>
    <t>a1R360000024xabEAA</t>
  </si>
  <si>
    <t>a1R360000024xacEAA</t>
  </si>
  <si>
    <t>a1R360000024xadEAA</t>
  </si>
  <si>
    <t>a1R360000024xaeEAA</t>
  </si>
  <si>
    <t>a1R360000024xafEAA</t>
  </si>
  <si>
    <t>a1P36000002LuUqEAK</t>
  </si>
  <si>
    <t>a1P36000002LuUrEAK</t>
  </si>
  <si>
    <t>a1P36000002LuUsEAK</t>
  </si>
  <si>
    <t>a1P36000002LuUtEAK</t>
  </si>
  <si>
    <t>a1P36000002LuUuEAK</t>
  </si>
  <si>
    <t>a1P36000002LuUvEAK</t>
  </si>
  <si>
    <t>a1P36000002LuUwEAK</t>
  </si>
  <si>
    <t>a1P36000002LuUxEAK</t>
  </si>
  <si>
    <t>a1P36000002LuUyEAK</t>
  </si>
  <si>
    <t>a1P36000002LuUzEAK</t>
  </si>
  <si>
    <t>a1P36000002LuV0EAK</t>
  </si>
  <si>
    <t>a1P36000002LuV1EAK</t>
  </si>
  <si>
    <t>a1P36000002LuV2EAK</t>
  </si>
  <si>
    <t>a1P36000002LuV3EAK</t>
  </si>
  <si>
    <t>a1P36000002LuV4EAK</t>
  </si>
  <si>
    <t>a1M36000004abJLEAY</t>
  </si>
  <si>
    <t>a1M36000004abJMEAY</t>
  </si>
  <si>
    <t>a1M36000004abJNEAY</t>
  </si>
  <si>
    <t>a1M36000004abJOEAY</t>
  </si>
  <si>
    <t>a1M36000004abJPEAY</t>
  </si>
  <si>
    <t>a1M36000004abJQEAY</t>
  </si>
  <si>
    <t>a1M36000004abJREAY</t>
  </si>
  <si>
    <t>a1M36000004abJSEAY</t>
  </si>
  <si>
    <t>a1M36000004abJTEAY</t>
  </si>
  <si>
    <t>a1M36000004abJUEAY</t>
  </si>
  <si>
    <t>a1M36000004abJVEAY</t>
  </si>
  <si>
    <t>a1M36000004abJWEAY</t>
  </si>
  <si>
    <t>a1M36000004abJXEAY</t>
  </si>
  <si>
    <t>a1M36000004abJYEAY</t>
  </si>
  <si>
    <t>a1M36000004abJZEAY</t>
  </si>
  <si>
    <t>a1M36000004abJaEAI</t>
  </si>
  <si>
    <t>a1M36000004abJbEAI</t>
  </si>
  <si>
    <t>a1M36000004abJcEAI</t>
  </si>
  <si>
    <t>a1M36000004abJdEAI</t>
  </si>
  <si>
    <t>a1M36000004abJeEAI</t>
  </si>
  <si>
    <t>a1M36000004abJfEAI</t>
  </si>
  <si>
    <t>a1M36000004abJgEAI</t>
  </si>
  <si>
    <t>a1M36000004abJhEAI</t>
  </si>
  <si>
    <t>a1M36000004abJiEAI</t>
  </si>
  <si>
    <t>a1M36000004abJjEAI</t>
  </si>
  <si>
    <t>a1M36000004abJkEAI</t>
  </si>
  <si>
    <t>a1M36000004abJlEAI</t>
  </si>
  <si>
    <t>a1M36000004abJmEAI</t>
  </si>
  <si>
    <t>a1M36000004abJnEAI</t>
  </si>
  <si>
    <t>a1M36000004abJoEAI</t>
  </si>
  <si>
    <t>a1M36000004abJpEAI</t>
  </si>
  <si>
    <t>a1M36000004abJqEAI</t>
  </si>
  <si>
    <t>a1M36000004abJrEAI</t>
  </si>
  <si>
    <t>a1M36000004abJsEAI</t>
  </si>
  <si>
    <t>a1M36000004abJtEAI</t>
  </si>
  <si>
    <t>a1M36000004abJuEAI</t>
  </si>
  <si>
    <t>a1M36000004abJvEAI</t>
  </si>
  <si>
    <t>a1M36000004abJwEAI</t>
  </si>
  <si>
    <t>a1M36000004abJxEAI</t>
  </si>
  <si>
    <t>a1M36000004abJyEAI</t>
  </si>
  <si>
    <t>a1M36000004abJzEAI</t>
  </si>
  <si>
    <t>a1M36000004abK0EAI</t>
  </si>
  <si>
    <t>a1M36000004abK1EAI</t>
  </si>
  <si>
    <t>a1M36000004abK2EAI</t>
  </si>
  <si>
    <t>a1M36000004abK3EAI</t>
  </si>
  <si>
    <t>a1M36000004abK4EAI</t>
  </si>
  <si>
    <t>a1M36000004abK5EAI</t>
  </si>
  <si>
    <t>a1M36000004abK6EAI</t>
  </si>
  <si>
    <t>a1M36000004abK7EAI</t>
  </si>
  <si>
    <t>a1M36000004abK8EAI</t>
  </si>
  <si>
    <t>a1H36000006MpCHEA0</t>
  </si>
  <si>
    <t>a1H36000006MpCWEA0</t>
  </si>
  <si>
    <t>a1H36000006MpClEAK</t>
  </si>
  <si>
    <t>a1H36000006MpD0EAK</t>
  </si>
  <si>
    <t>a1H36000006MpDFEA0</t>
  </si>
  <si>
    <t>a1H36000006MpDUEA0</t>
  </si>
  <si>
    <t>a1H36000006MpCIEA0</t>
  </si>
  <si>
    <t>a1H36000006MpCXEA0</t>
  </si>
  <si>
    <t>a1H36000006MpCmEAK</t>
  </si>
  <si>
    <t>a1H36000006MpD1EAK</t>
  </si>
  <si>
    <t>a1H36000006MpDGEA0</t>
  </si>
  <si>
    <t>a1H36000006MpDVEA0</t>
  </si>
  <si>
    <t>a1H36000006MpCJEA0</t>
  </si>
  <si>
    <t>a1H36000006MpCYEA0</t>
  </si>
  <si>
    <t>a1H36000006MpCnEAK</t>
  </si>
  <si>
    <t>a1H36000006MpD2EAK</t>
  </si>
  <si>
    <t>a1H36000006MpDHEA0</t>
  </si>
  <si>
    <t>a1H36000006MpDWEA0</t>
  </si>
  <si>
    <t>a1H36000006MpCKEA0</t>
  </si>
  <si>
    <t>a1H36000006MpCZEA0</t>
  </si>
  <si>
    <t>a1H36000006MpCoEAK</t>
  </si>
  <si>
    <t>a1H36000006MpD3EAK</t>
  </si>
  <si>
    <t>a1H36000006MpDIEA0</t>
  </si>
  <si>
    <t>a1H36000006MpDXEA0</t>
  </si>
  <si>
    <t>a1H36000006MpCLEA0</t>
  </si>
  <si>
    <t>a1H36000006MpCaEAK</t>
  </si>
  <si>
    <t>a1H36000006MpCpEAK</t>
  </si>
  <si>
    <t>a1H36000006MpD4EAK</t>
  </si>
  <si>
    <t>a1H36000006MpDJEA0</t>
  </si>
  <si>
    <t>a1H36000006MpDYEA0</t>
  </si>
  <si>
    <t>a1H36000006MpCMEA0</t>
  </si>
  <si>
    <t>a1H36000006MpCbEAK</t>
  </si>
  <si>
    <t>a1H36000006MpCqEAK</t>
  </si>
  <si>
    <t>a1H36000006MpD5EAK</t>
  </si>
  <si>
    <t>a1H36000006MpDKEA0</t>
  </si>
  <si>
    <t>a1H36000006MpDZEA0</t>
  </si>
  <si>
    <t>a1H36000006MpCNEA0</t>
  </si>
  <si>
    <t>a1H36000006MpCcEAK</t>
  </si>
  <si>
    <t>a1H36000006MpCrEAK</t>
  </si>
  <si>
    <t>a1H36000006MpD6EAK</t>
  </si>
  <si>
    <t>a1H36000006MpDLEA0</t>
  </si>
  <si>
    <t>a1H36000006MpDaEAK</t>
  </si>
  <si>
    <t>a1H36000006MpCOEA0</t>
  </si>
  <si>
    <t>a1H36000006MpCdEAK</t>
  </si>
  <si>
    <t>a1H36000006MpCsEAK</t>
  </si>
  <si>
    <t>a1H36000006MpD7EAK</t>
  </si>
  <si>
    <t>a1H36000006MpDMEA0</t>
  </si>
  <si>
    <t>a1H36000006MpDbEAK</t>
  </si>
  <si>
    <t>a1H36000006MpCPEA0</t>
  </si>
  <si>
    <t>a1H36000006MpCeEAK</t>
  </si>
  <si>
    <t>a1H36000006MpCtEAK</t>
  </si>
  <si>
    <t>a1H36000006MpD8EAK</t>
  </si>
  <si>
    <t>a1H36000006MpDNEA0</t>
  </si>
  <si>
    <t>a1H36000006MpDcEAK</t>
  </si>
  <si>
    <t>a1H36000006MpCQEA0</t>
  </si>
  <si>
    <t>a1H36000006MpCfEAK</t>
  </si>
  <si>
    <t>a1H36000006MpCuEAK</t>
  </si>
  <si>
    <t>a1H36000006MpD9EAK</t>
  </si>
  <si>
    <t>a1H36000006MpDOEA0</t>
  </si>
  <si>
    <t>a1H36000006MpDdEAK</t>
  </si>
  <si>
    <t>a1H36000006MpCREA0</t>
  </si>
  <si>
    <t>a1H36000006MpCgEAK</t>
  </si>
  <si>
    <t>a1H36000006MpCvEAK</t>
  </si>
  <si>
    <t>a1H36000006MpDAEA0</t>
  </si>
  <si>
    <t>a1H36000006MpDPEA0</t>
  </si>
  <si>
    <t>a1H36000006MpDeEAK</t>
  </si>
  <si>
    <t>a1H36000006MpCSEA0</t>
  </si>
  <si>
    <t>a1H36000006MpChEAK</t>
  </si>
  <si>
    <t>a1H36000006MpCwEAK</t>
  </si>
  <si>
    <t>a1H36000006MpDBEA0</t>
  </si>
  <si>
    <t>a1H36000006MpDQEA0</t>
  </si>
  <si>
    <t>a1H36000006MpDfEAK</t>
  </si>
  <si>
    <t>a1H36000006MpCTEA0</t>
  </si>
  <si>
    <t>a1H36000006MpCiEAK</t>
  </si>
  <si>
    <t>a1H36000006MpCxEAK</t>
  </si>
  <si>
    <t>a1H36000006MpDCEA0</t>
  </si>
  <si>
    <t>a1H36000006MpDREA0</t>
  </si>
  <si>
    <t>a1H36000006MpDgEAK</t>
  </si>
  <si>
    <t>a1H36000006MpCUEA0</t>
  </si>
  <si>
    <t>a1H36000006MpCjEAK</t>
  </si>
  <si>
    <t>a1H36000006MpCyEAK</t>
  </si>
  <si>
    <t>a1H36000006MpDDEA0</t>
  </si>
  <si>
    <t>a1H36000006MpDSEA0</t>
  </si>
  <si>
    <t>a1H36000006MpDhEAK</t>
  </si>
  <si>
    <t>a1H36000006MpCVEA0</t>
  </si>
  <si>
    <t>a1H36000006MpCkEAK</t>
  </si>
  <si>
    <t>a1H36000006MpCzEAK</t>
  </si>
  <si>
    <t>a1H36000006MpDEEA0</t>
  </si>
  <si>
    <t>a1H36000006MpDTEA0</t>
  </si>
  <si>
    <t>a1H36000006MpDiEAK</t>
  </si>
  <si>
    <t>a1X360000028TnJEAU</t>
  </si>
  <si>
    <t>a1X360000028TnKEAU</t>
  </si>
  <si>
    <t>a1X360000028TnLEAU</t>
  </si>
  <si>
    <t>a1X360000028TnMEAU</t>
  </si>
  <si>
    <t>a1X360000028TnNEAU</t>
  </si>
  <si>
    <t>a1X360000028TnOEAU</t>
  </si>
  <si>
    <t>a1X360000028TnPEAU</t>
  </si>
  <si>
    <t>a1X360000028TnQEAU</t>
  </si>
  <si>
    <t>a1X360000028TnREAU</t>
  </si>
  <si>
    <t>a1X360000028TnSEAU</t>
  </si>
  <si>
    <t>a1X360000028TnTEAU</t>
  </si>
  <si>
    <t>a1X360000028TnUEAU</t>
  </si>
  <si>
    <t>a1X360000028TnVEAU</t>
  </si>
  <si>
    <t>a1X360000028TnWEAU</t>
  </si>
  <si>
    <t>a1X360000028TnXEAU</t>
  </si>
  <si>
    <t>a183600000448TQAAY</t>
  </si>
  <si>
    <t>a183600000448TRAAY</t>
  </si>
  <si>
    <t>a183600000448TSAAY</t>
  </si>
  <si>
    <t>a183600000448TTAAY</t>
  </si>
  <si>
    <t>a183600000448TUAAY</t>
  </si>
  <si>
    <t>a183600000448TVAAY</t>
  </si>
  <si>
    <t>a183600000448TWAAY</t>
  </si>
  <si>
    <t>a183600000448TXAAY</t>
  </si>
  <si>
    <t>a183600000448TYAAY</t>
  </si>
  <si>
    <t>a183600000448TZAAY</t>
  </si>
  <si>
    <t>a183600000448TaAAI</t>
  </si>
  <si>
    <t>a183600000448TbAAI</t>
  </si>
  <si>
    <t>a183600000448TcAAI</t>
  </si>
  <si>
    <t>a183600000448TdAAI</t>
  </si>
  <si>
    <t>a183600000448TeAAI</t>
  </si>
  <si>
    <t>a183600000448TfAAI</t>
  </si>
  <si>
    <t>a183600000448TgAAI</t>
  </si>
  <si>
    <t>a183600000448ThAAI</t>
  </si>
  <si>
    <t>a183600000448TiAAI</t>
  </si>
  <si>
    <t>a183600000448TjAAI</t>
  </si>
  <si>
    <t>a183600000448TkAAI</t>
  </si>
  <si>
    <t>a183600000448TlAAI</t>
  </si>
  <si>
    <t>a183600000448TmAAI</t>
  </si>
  <si>
    <t>a183600000448TnAAI</t>
  </si>
  <si>
    <t>a183600000448ToAAI</t>
  </si>
  <si>
    <t>a183600000448TpAAI</t>
  </si>
  <si>
    <t>a183600000448TqAAI</t>
  </si>
  <si>
    <t>a183600000448TrAAI</t>
  </si>
  <si>
    <t>a183600000448TsAAI</t>
  </si>
  <si>
    <t>a183600000448TtAAI</t>
  </si>
  <si>
    <t>a173600000BVvsPAAT</t>
  </si>
  <si>
    <t>a173600000BVvstAAD</t>
  </si>
  <si>
    <t>a173600000BVvtNAAT</t>
  </si>
  <si>
    <t>a173600000BVvtrAAD</t>
  </si>
  <si>
    <t>a173600000BVvuLAAT</t>
  </si>
  <si>
    <t>a173600000BVvupAAD</t>
  </si>
  <si>
    <t>a173600000BVvsQAAT</t>
  </si>
  <si>
    <t>a173600000BVvsuAAD</t>
  </si>
  <si>
    <t>a173600000BVvtOAAT</t>
  </si>
  <si>
    <t>a173600000BVvtsAAD</t>
  </si>
  <si>
    <t>a173600000BVvuMAAT</t>
  </si>
  <si>
    <t>a173600000BVvuqAAD</t>
  </si>
  <si>
    <t>a173600000BVvsRAAT</t>
  </si>
  <si>
    <t>a173600000BVvsvAAD</t>
  </si>
  <si>
    <t>a173600000BVvtPAAT</t>
  </si>
  <si>
    <t>a173600000BVvttAAD</t>
  </si>
  <si>
    <t>a173600000BVvuNAAT</t>
  </si>
  <si>
    <t>a173600000BVvurAAD</t>
  </si>
  <si>
    <t>a173600000BVvsSAAT</t>
  </si>
  <si>
    <t>a173600000BVvswAAD</t>
  </si>
  <si>
    <t>a173600000BVvtQAAT</t>
  </si>
  <si>
    <t>a173600000BVvtuAAD</t>
  </si>
  <si>
    <t>a173600000BVvuOAAT</t>
  </si>
  <si>
    <t>a173600000BVvusAAD</t>
  </si>
  <si>
    <t>a173600000BVvsTAAT</t>
  </si>
  <si>
    <t>a173600000BVvsxAAD</t>
  </si>
  <si>
    <t>a173600000BVvtRAAT</t>
  </si>
  <si>
    <t>a173600000BVvtvAAD</t>
  </si>
  <si>
    <t>a173600000BVvuPAAT</t>
  </si>
  <si>
    <t>a173600000BVvutAAD</t>
  </si>
  <si>
    <t>a173600000BVvsUAAT</t>
  </si>
  <si>
    <t>a173600000BVvsyAAD</t>
  </si>
  <si>
    <t>a173600000BVvtSAAT</t>
  </si>
  <si>
    <t>a173600000BVvtwAAD</t>
  </si>
  <si>
    <t>a173600000BVvuQAAT</t>
  </si>
  <si>
    <t>a173600000BVvuuAAD</t>
  </si>
  <si>
    <t>a173600000BVvsVAAT</t>
  </si>
  <si>
    <t>a173600000BVvszAAD</t>
  </si>
  <si>
    <t>a173600000BVvtTAAT</t>
  </si>
  <si>
    <t>a173600000BVvtxAAD</t>
  </si>
  <si>
    <t>a173600000BVvuRAAT</t>
  </si>
  <si>
    <t>a173600000BVvuvAAD</t>
  </si>
  <si>
    <t>a173600000BVvsWAAT</t>
  </si>
  <si>
    <t>a173600000BVvt0AAD</t>
  </si>
  <si>
    <t>a173600000BVvtUAAT</t>
  </si>
  <si>
    <t>a173600000BVvtyAAD</t>
  </si>
  <si>
    <t>a173600000BVvuSAAT</t>
  </si>
  <si>
    <t>a173600000BVvuwAAD</t>
  </si>
  <si>
    <t>a173600000BVvsXAAT</t>
  </si>
  <si>
    <t>a173600000BVvt1AAD</t>
  </si>
  <si>
    <t>a173600000BVvtVAAT</t>
  </si>
  <si>
    <t>a173600000BVvtzAAD</t>
  </si>
  <si>
    <t>a173600000BVvuTAAT</t>
  </si>
  <si>
    <t>a173600000BVvuxAAD</t>
  </si>
  <si>
    <t>a173600000BVvsYAAT</t>
  </si>
  <si>
    <t>a173600000BVvt2AAD</t>
  </si>
  <si>
    <t>a173600000BVvtWAAT</t>
  </si>
  <si>
    <t>a173600000BVvu0AAD</t>
  </si>
  <si>
    <t>a173600000BVvuUAAT</t>
  </si>
  <si>
    <t>a173600000BVvuyAAD</t>
  </si>
  <si>
    <t>a173600000BVvsZAAT</t>
  </si>
  <si>
    <t>a173600000BVvt3AAD</t>
  </si>
  <si>
    <t>a173600000BVvtXAAT</t>
  </si>
  <si>
    <t>a173600000BVvu1AAD</t>
  </si>
  <si>
    <t>a173600000BVvuVAAT</t>
  </si>
  <si>
    <t>a173600000BVvuzAAD</t>
  </si>
  <si>
    <t>a173600000BVvsaAAD</t>
  </si>
  <si>
    <t>a173600000BVvt4AAD</t>
  </si>
  <si>
    <t>a173600000BVvtYAAT</t>
  </si>
  <si>
    <t>a173600000BVvu2AAD</t>
  </si>
  <si>
    <t>a173600000BVvuWAAT</t>
  </si>
  <si>
    <t>a173600000BVvv0AAD</t>
  </si>
  <si>
    <t>a173600000BVvsbAAD</t>
  </si>
  <si>
    <t>a173600000BVvt5AAD</t>
  </si>
  <si>
    <t>a173600000BVvtZAAT</t>
  </si>
  <si>
    <t>a173600000BVvu3AAD</t>
  </si>
  <si>
    <t>a173600000BVvuXAAT</t>
  </si>
  <si>
    <t>a173600000BVvv1AAD</t>
  </si>
  <si>
    <t>a173600000BVvscAAD</t>
  </si>
  <si>
    <t>a173600000BVvt6AAD</t>
  </si>
  <si>
    <t>a173600000BVvtaAAD</t>
  </si>
  <si>
    <t>a173600000BVvu4AAD</t>
  </si>
  <si>
    <t>a173600000BVvuYAAT</t>
  </si>
  <si>
    <t>a173600000BVvv2AAD</t>
  </si>
  <si>
    <t>a173600000BVvsdAAD</t>
  </si>
  <si>
    <t>a173600000BVvt7AAD</t>
  </si>
  <si>
    <t>a173600000BVvtbAAD</t>
  </si>
  <si>
    <t>a173600000BVvu5AAD</t>
  </si>
  <si>
    <t>a173600000BVvuZAAT</t>
  </si>
  <si>
    <t>a173600000BVvv3AAD</t>
  </si>
  <si>
    <t>a173600000BVvseAAD</t>
  </si>
  <si>
    <t>a173600000BVvt8AAD</t>
  </si>
  <si>
    <t>a173600000BVvtcAAD</t>
  </si>
  <si>
    <t>a173600000BVvu6AAD</t>
  </si>
  <si>
    <t>a173600000BVvuaAAD</t>
  </si>
  <si>
    <t>a173600000BVvv4AAD</t>
  </si>
  <si>
    <t>a173600000BVvsfAAD</t>
  </si>
  <si>
    <t>a173600000BVvt9AAD</t>
  </si>
  <si>
    <t>a173600000BVvtdAAD</t>
  </si>
  <si>
    <t>a173600000BVvu7AAD</t>
  </si>
  <si>
    <t>a173600000BVvubAAD</t>
  </si>
  <si>
    <t>a173600000BVvv5AAD</t>
  </si>
  <si>
    <t>a173600000BVvsgAAD</t>
  </si>
  <si>
    <t>a173600000BVvtAAAT</t>
  </si>
  <si>
    <t>a173600000BVvteAAD</t>
  </si>
  <si>
    <t>a173600000BVvu8AAD</t>
  </si>
  <si>
    <t>a173600000BVvucAAD</t>
  </si>
  <si>
    <t>a173600000BVvv6AAD</t>
  </si>
  <si>
    <t>a173600000BVvshAAD</t>
  </si>
  <si>
    <t>a173600000BVvtBAAT</t>
  </si>
  <si>
    <t>a173600000BVvtfAAD</t>
  </si>
  <si>
    <t>a173600000BVvu9AAD</t>
  </si>
  <si>
    <t>a173600000BVvudAAD</t>
  </si>
  <si>
    <t>a173600000BVvv7AAD</t>
  </si>
  <si>
    <t>a173600000BVvsiAAD</t>
  </si>
  <si>
    <t>a173600000BVvtCAAT</t>
  </si>
  <si>
    <t>a173600000BVvtgAAD</t>
  </si>
  <si>
    <t>a173600000BVvuAAAT</t>
  </si>
  <si>
    <t>a173600000BVvueAAD</t>
  </si>
  <si>
    <t>a173600000BVvv8AAD</t>
  </si>
  <si>
    <t>a173600000BVvsjAAD</t>
  </si>
  <si>
    <t>a173600000BVvtDAAT</t>
  </si>
  <si>
    <t>a173600000BVvthAAD</t>
  </si>
  <si>
    <t>a173600000BVvuBAAT</t>
  </si>
  <si>
    <t>a173600000BVvufAAD</t>
  </si>
  <si>
    <t>a173600000BVvv9AAD</t>
  </si>
  <si>
    <t>a173600000BVvskAAD</t>
  </si>
  <si>
    <t>a173600000BVvtEAAT</t>
  </si>
  <si>
    <t>a173600000BVvtiAAD</t>
  </si>
  <si>
    <t>a173600000BVvuCAAT</t>
  </si>
  <si>
    <t>a173600000BVvugAAD</t>
  </si>
  <si>
    <t>a173600000BVvvAAAT</t>
  </si>
  <si>
    <t>a173600000BVvslAAD</t>
  </si>
  <si>
    <t>a173600000BVvtFAAT</t>
  </si>
  <si>
    <t>a173600000BVvtjAAD</t>
  </si>
  <si>
    <t>a173600000BVvuDAAT</t>
  </si>
  <si>
    <t>a173600000BVvuhAAD</t>
  </si>
  <si>
    <t>a173600000BVvvBAAT</t>
  </si>
  <si>
    <t>a173600000BVvsmAAD</t>
  </si>
  <si>
    <t>a173600000BVvtGAAT</t>
  </si>
  <si>
    <t>a173600000BVvtkAAD</t>
  </si>
  <si>
    <t>a173600000BVvuEAAT</t>
  </si>
  <si>
    <t>a173600000BVvuiAAD</t>
  </si>
  <si>
    <t>a173600000BVvvCAAT</t>
  </si>
  <si>
    <t>a173600000BVvsnAAD</t>
  </si>
  <si>
    <t>a173600000BVvtHAAT</t>
  </si>
  <si>
    <t>a173600000BVvtlAAD</t>
  </si>
  <si>
    <t>a173600000BVvuFAAT</t>
  </si>
  <si>
    <t>a173600000BVvujAAD</t>
  </si>
  <si>
    <t>a173600000BVvvDAAT</t>
  </si>
  <si>
    <t>a173600000BVvsoAAD</t>
  </si>
  <si>
    <t>a173600000BVvtIAAT</t>
  </si>
  <si>
    <t>a173600000BVvtmAAD</t>
  </si>
  <si>
    <t>a173600000BVvuGAAT</t>
  </si>
  <si>
    <t>a173600000BVvukAAD</t>
  </si>
  <si>
    <t>a173600000BVvvEAAT</t>
  </si>
  <si>
    <t>a173600000BVvspAAD</t>
  </si>
  <si>
    <t>a173600000BVvtJAAT</t>
  </si>
  <si>
    <t>a173600000BVvtnAAD</t>
  </si>
  <si>
    <t>a173600000BVvuHAAT</t>
  </si>
  <si>
    <t>a173600000BVvulAAD</t>
  </si>
  <si>
    <t>a173600000BVvvFAAT</t>
  </si>
  <si>
    <t>a173600000BVvsqAAD</t>
  </si>
  <si>
    <t>a173600000BVvtKAAT</t>
  </si>
  <si>
    <t>a173600000BVvtoAAD</t>
  </si>
  <si>
    <t>a173600000BVvuIAAT</t>
  </si>
  <si>
    <t>a173600000BVvumAAD</t>
  </si>
  <si>
    <t>a173600000BVvvGAAT</t>
  </si>
  <si>
    <t>a173600000BVvsrAAD</t>
  </si>
  <si>
    <t>a173600000BVvtLAAT</t>
  </si>
  <si>
    <t>a173600000BVvtpAAD</t>
  </si>
  <si>
    <t>a173600000BVvuJAAT</t>
  </si>
  <si>
    <t>a173600000BVvunAAD</t>
  </si>
  <si>
    <t>a173600000BVvvHAAT</t>
  </si>
  <si>
    <t>a173600000BVvssAAD</t>
  </si>
  <si>
    <t>a173600000BVvtMAAT</t>
  </si>
  <si>
    <t>a173600000BVvtqAAD</t>
  </si>
  <si>
    <t>a173600000BVvuKAAT</t>
  </si>
  <si>
    <t>a173600000BVvuoAAD</t>
  </si>
  <si>
    <t>a173600000BVvvIAAT</t>
  </si>
  <si>
    <t>a1N36000004SdsTEAS</t>
  </si>
  <si>
    <t>a1N36000004SdsUEAS</t>
  </si>
  <si>
    <t>a1N36000004SdsVEAS</t>
  </si>
  <si>
    <t>a1N36000004SdsWEAS</t>
  </si>
  <si>
    <t>a1N36000004SdsXEAS</t>
  </si>
  <si>
    <t>a1N36000004SdsYEAS</t>
  </si>
  <si>
    <t>a1N36000004SdsZEAS</t>
  </si>
  <si>
    <t>a1N36000004SdsaEAC</t>
  </si>
  <si>
    <t>a1N36000004SdsbEAC</t>
  </si>
  <si>
    <t>a1N36000004SdscEAC</t>
  </si>
  <si>
    <t>a1N36000004SdsdEAC</t>
  </si>
  <si>
    <t>a1N36000004SdseEAC</t>
  </si>
  <si>
    <t>a1N36000004SdsfEAC</t>
  </si>
  <si>
    <t>a1N36000004SdsgEAC</t>
  </si>
  <si>
    <t>a1N36000004SdshEAC</t>
  </si>
  <si>
    <t>a1N36000004SdsiEAC</t>
  </si>
  <si>
    <t>a1N36000004SdsjEAC</t>
  </si>
  <si>
    <t>a1N36000004SdskEAC</t>
  </si>
  <si>
    <t>a1N36000004SdslEAC</t>
  </si>
  <si>
    <t>a1N36000004SdsmEAC</t>
  </si>
  <si>
    <t>a1N36000004SdsnEAC</t>
  </si>
  <si>
    <t>a1N36000004SdsoEAC</t>
  </si>
  <si>
    <t>a1N36000004SdspEAC</t>
  </si>
  <si>
    <t>a1N36000004SdsqEAC</t>
  </si>
  <si>
    <t>a1N36000004SdsrEAC</t>
  </si>
  <si>
    <t>a1N36000004SdssEAC</t>
  </si>
  <si>
    <t>a1N36000004SdstEAC</t>
  </si>
  <si>
    <t>a1N36000004SdsuEAC</t>
  </si>
  <si>
    <t>a1N36000004SdsvEAC</t>
  </si>
  <si>
    <t>a1N36000004SdswEAC</t>
  </si>
  <si>
    <t>a1N36000004SdsxEAC</t>
  </si>
  <si>
    <t>a1N36000004SdsyEAC</t>
  </si>
  <si>
    <t>a1N36000004SdszEAC</t>
  </si>
  <si>
    <t>a1N36000004Sdt0EAC</t>
  </si>
  <si>
    <t>a1N36000004Sdt1EAC</t>
  </si>
  <si>
    <t>a1N36000004Sdt2EAC</t>
  </si>
  <si>
    <t>a1N36000004Sdt3EAC</t>
  </si>
  <si>
    <t>a1N36000004Sdt4EAC</t>
  </si>
  <si>
    <t>a1N36000004Sdt5EAC</t>
  </si>
  <si>
    <t>a1N36000004Sdt6EAC</t>
  </si>
  <si>
    <t>a1N36000004Sdt7EAC</t>
  </si>
  <si>
    <t>a1N36000004Sdt8EAC</t>
  </si>
  <si>
    <t>a1N36000004Sdt9EAC</t>
  </si>
  <si>
    <t>a1N36000004SdtAEAS</t>
  </si>
  <si>
    <t>a1N36000004SdtBEAS</t>
  </si>
  <si>
    <t>a1N36000004SdtCEAS</t>
  </si>
  <si>
    <t>a1N36000004SdtDEAS</t>
  </si>
  <si>
    <t>a1N36000004SdtEEAS</t>
  </si>
  <si>
    <t>a1N36000004SdtFEAS</t>
  </si>
  <si>
    <t>a1N36000004SdtGEAS</t>
  </si>
  <si>
    <t>a1N36000004SdtHEAS</t>
  </si>
  <si>
    <t>a1N36000004SdtIEAS</t>
  </si>
  <si>
    <t>a1N36000004SdtJEAS</t>
  </si>
  <si>
    <t>a1N36000004SdtKEAS</t>
  </si>
  <si>
    <t>a1N36000004SdtLEAS</t>
  </si>
  <si>
    <t>a1N36000004SdtMEAS</t>
  </si>
  <si>
    <t>a1N36000004SdtNEAS</t>
  </si>
  <si>
    <t>a1N36000004SdtOEAS</t>
  </si>
  <si>
    <t>a1N36000004SdtPEAS</t>
  </si>
  <si>
    <t>a1N36000004SdtQEAS</t>
  </si>
  <si>
    <t>a1N36000004SdtREAS</t>
  </si>
  <si>
    <t>a1N36000004SdtSEAS</t>
  </si>
  <si>
    <t>a1N36000004SdtTEAS</t>
  </si>
  <si>
    <t>a1N36000004SdtUEAS</t>
  </si>
  <si>
    <t>a1N36000004SdtVEAS</t>
  </si>
  <si>
    <t>a1N36000004SdtWEAS</t>
  </si>
  <si>
    <t>a1N36000004SdtXEAS</t>
  </si>
  <si>
    <t>a1N36000004SdtYEAS</t>
  </si>
  <si>
    <t>a1N36000004SdtZEAS</t>
  </si>
  <si>
    <t>a1N36000004SdtaEAC</t>
  </si>
  <si>
    <t>a1N36000004SdtbEAC</t>
  </si>
  <si>
    <t>a1N36000004SdtcEAC</t>
  </si>
  <si>
    <t>a1N36000004SdtdEAC</t>
  </si>
  <si>
    <t>a1N36000004SdteEAC</t>
  </si>
  <si>
    <t>a1N36000004SdtfEAC</t>
  </si>
  <si>
    <t>a1N36000004SdtgEAC</t>
  </si>
  <si>
    <t>a1N36000004SdthEAC</t>
  </si>
  <si>
    <t>a1N36000004SdtiEAC</t>
  </si>
  <si>
    <t>a1N36000004SdtjEAC</t>
  </si>
  <si>
    <t>a1N36000004SdtkEAC</t>
  </si>
  <si>
    <t>a1b36000001c2edAAA</t>
  </si>
  <si>
    <t>a1b36000001c2fvAAA</t>
  </si>
  <si>
    <t>a1b36000001c2hDAAQ</t>
  </si>
  <si>
    <t>a1b36000001c2iVAAQ</t>
  </si>
  <si>
    <t>a1b36000001c2jnAAA</t>
  </si>
  <si>
    <t>a1b36000001c2l5AAA</t>
  </si>
  <si>
    <t>a1b36000001c2eeAAA</t>
  </si>
  <si>
    <t>a1b36000001c2fwAAA</t>
  </si>
  <si>
    <t>a1b36000001c2hEAAQ</t>
  </si>
  <si>
    <t>a1b36000001c2iWAAQ</t>
  </si>
  <si>
    <t>a1b36000001c2joAAA</t>
  </si>
  <si>
    <t>a1b36000001c2l6AAA</t>
  </si>
  <si>
    <t>a1b36000001c2efAAA</t>
  </si>
  <si>
    <t>a1b36000001c2fxAAA</t>
  </si>
  <si>
    <t>a1b36000001c2hFAAQ</t>
  </si>
  <si>
    <t>a1b36000001c2iXAAQ</t>
  </si>
  <si>
    <t>a1b36000001c2jpAAA</t>
  </si>
  <si>
    <t>a1b36000001c2l7AAA</t>
  </si>
  <si>
    <t>a1b36000001c2egAAA</t>
  </si>
  <si>
    <t>a1b36000001c2fyAAA</t>
  </si>
  <si>
    <t>a1b36000001c2hGAAQ</t>
  </si>
  <si>
    <t>a1b36000001c2iYAAQ</t>
  </si>
  <si>
    <t>a1b36000001c2jqAAA</t>
  </si>
  <si>
    <t>a1b36000001c2l8AAA</t>
  </si>
  <si>
    <t>a1b36000001c2ehAAA</t>
  </si>
  <si>
    <t>a1b36000001c2fzAAA</t>
  </si>
  <si>
    <t>a1b36000001c2hHAAQ</t>
  </si>
  <si>
    <t>a1b36000001c2iZAAQ</t>
  </si>
  <si>
    <t>a1b36000001c2jrAAA</t>
  </si>
  <si>
    <t>a1b36000001c2l9AAA</t>
  </si>
  <si>
    <t>a1b36000001c2eiAAA</t>
  </si>
  <si>
    <t>a1b36000001c2g0AAA</t>
  </si>
  <si>
    <t>a1b36000001c2hIAAQ</t>
  </si>
  <si>
    <t>a1b36000001c2iaAAA</t>
  </si>
  <si>
    <t>a1b36000001c2jsAAA</t>
  </si>
  <si>
    <t>a1b36000001c2lAAAQ</t>
  </si>
  <si>
    <t>a1b36000001c2ejAAA</t>
  </si>
  <si>
    <t>a1b36000001c2g1AAA</t>
  </si>
  <si>
    <t>a1b36000001c2hJAAQ</t>
  </si>
  <si>
    <t>a1b36000001c2ibAAA</t>
  </si>
  <si>
    <t>a1b36000001c2jtAAA</t>
  </si>
  <si>
    <t>a1b36000001c2lBAAQ</t>
  </si>
  <si>
    <t>a1b36000001c2ekAAA</t>
  </si>
  <si>
    <t>a1b36000001c2g2AAA</t>
  </si>
  <si>
    <t>a1b36000001c2hKAAQ</t>
  </si>
  <si>
    <t>a1b36000001c2icAAA</t>
  </si>
  <si>
    <t>a1b36000001c2juAAA</t>
  </si>
  <si>
    <t>a1b36000001c2lCAAQ</t>
  </si>
  <si>
    <t>a1b36000001c2elAAA</t>
  </si>
  <si>
    <t>a1b36000001c2g3AAA</t>
  </si>
  <si>
    <t>a1b36000001c2hLAAQ</t>
  </si>
  <si>
    <t>a1b36000001c2idAAA</t>
  </si>
  <si>
    <t>a1b36000001c2jvAAA</t>
  </si>
  <si>
    <t>a1b36000001c2lDAAQ</t>
  </si>
  <si>
    <t>a1b36000001c2emAAA</t>
  </si>
  <si>
    <t>a1b36000001c2g4AAA</t>
  </si>
  <si>
    <t>a1b36000001c2hMAAQ</t>
  </si>
  <si>
    <t>a1b36000001c2ieAAA</t>
  </si>
  <si>
    <t>a1b36000001c2jwAAA</t>
  </si>
  <si>
    <t>a1b36000001c2lEAAQ</t>
  </si>
  <si>
    <t>a1b36000001c2enAAA</t>
  </si>
  <si>
    <t>a1b36000001c2g5AAA</t>
  </si>
  <si>
    <t>a1b36000001c2hNAAQ</t>
  </si>
  <si>
    <t>a1b36000001c2ifAAA</t>
  </si>
  <si>
    <t>a1b36000001c2jxAAA</t>
  </si>
  <si>
    <t>a1b36000001c2lFAAQ</t>
  </si>
  <si>
    <t>a1b36000001c2eoAAA</t>
  </si>
  <si>
    <t>a1b36000001c2g6AAA</t>
  </si>
  <si>
    <t>a1b36000001c2hOAAQ</t>
  </si>
  <si>
    <t>a1b36000001c2igAAA</t>
  </si>
  <si>
    <t>a1b36000001c2jyAAA</t>
  </si>
  <si>
    <t>a1b36000001c2lGAAQ</t>
  </si>
  <si>
    <t>a1b36000001c2epAAA</t>
  </si>
  <si>
    <t>a1b36000001c2g7AAA</t>
  </si>
  <si>
    <t>a1b36000001c2hPAAQ</t>
  </si>
  <si>
    <t>a1b36000001c2ihAAA</t>
  </si>
  <si>
    <t>a1b36000001c2jzAAA</t>
  </si>
  <si>
    <t>a1b36000001c2lHAAQ</t>
  </si>
  <si>
    <t>a1b36000001c2eqAAA</t>
  </si>
  <si>
    <t>a1b36000001c2g8AAA</t>
  </si>
  <si>
    <t>a1b36000001c2hQAAQ</t>
  </si>
  <si>
    <t>a1b36000001c2iiAAA</t>
  </si>
  <si>
    <t>a1b36000001c2k0AAA</t>
  </si>
  <si>
    <t>a1b36000001c2lIAAQ</t>
  </si>
  <si>
    <t>a1b36000001c2erAAA</t>
  </si>
  <si>
    <t>a1b36000001c2g9AAA</t>
  </si>
  <si>
    <t>a1b36000001c2hRAAQ</t>
  </si>
  <si>
    <t>a1b36000001c2ijAAA</t>
  </si>
  <si>
    <t>a1b36000001c2k1AAA</t>
  </si>
  <si>
    <t>a1b36000001c2lJAAQ</t>
  </si>
  <si>
    <t>a1b36000001c2esAAA</t>
  </si>
  <si>
    <t>a1b36000001c2gAAAQ</t>
  </si>
  <si>
    <t>a1b36000001c2hSAAQ</t>
  </si>
  <si>
    <t>a1b36000001c2ikAAA</t>
  </si>
  <si>
    <t>a1b36000001c2k2AAA</t>
  </si>
  <si>
    <t>a1b36000001c2lKAAQ</t>
  </si>
  <si>
    <t>a1b36000001c2etAAA</t>
  </si>
  <si>
    <t>a1b36000001c2gBAAQ</t>
  </si>
  <si>
    <t>a1b36000001c2hTAAQ</t>
  </si>
  <si>
    <t>a1b36000001c2ilAAA</t>
  </si>
  <si>
    <t>a1b36000001c2k3AAA</t>
  </si>
  <si>
    <t>a1b36000001c2lLAAQ</t>
  </si>
  <si>
    <t>a1b36000001c2euAAA</t>
  </si>
  <si>
    <t>a1b36000001c2gCAAQ</t>
  </si>
  <si>
    <t>a1b36000001c2hUAAQ</t>
  </si>
  <si>
    <t>a1b36000001c2imAAA</t>
  </si>
  <si>
    <t>a1b36000001c2k4AAA</t>
  </si>
  <si>
    <t>a1b36000001c2lMAAQ</t>
  </si>
  <si>
    <t>a1b36000001c2evAAA</t>
  </si>
  <si>
    <t>a1b36000001c2gDAAQ</t>
  </si>
  <si>
    <t>a1b36000001c2hVAAQ</t>
  </si>
  <si>
    <t>a1b36000001c2inAAA</t>
  </si>
  <si>
    <t>a1b36000001c2k5AAA</t>
  </si>
  <si>
    <t>a1b36000001c2lNAAQ</t>
  </si>
  <si>
    <t>a1b36000001c2ewAAA</t>
  </si>
  <si>
    <t>a1b36000001c2gEAAQ</t>
  </si>
  <si>
    <t>a1b36000001c2hWAAQ</t>
  </si>
  <si>
    <t>a1b36000001c2ioAAA</t>
  </si>
  <si>
    <t>a1b36000001c2k6AAA</t>
  </si>
  <si>
    <t>a1b36000001c2lOAAQ</t>
  </si>
  <si>
    <t>a1b36000001c2exAAA</t>
  </si>
  <si>
    <t>a1b36000001c2gFAAQ</t>
  </si>
  <si>
    <t>a1b36000001c2hXAAQ</t>
  </si>
  <si>
    <t>a1b36000001c2ipAAA</t>
  </si>
  <si>
    <t>a1b36000001c2k7AAA</t>
  </si>
  <si>
    <t>a1b36000001c2lPAAQ</t>
  </si>
  <si>
    <t>a1b36000001c2eyAAA</t>
  </si>
  <si>
    <t>a1b36000001c2gGAAQ</t>
  </si>
  <si>
    <t>a1b36000001c2hYAAQ</t>
  </si>
  <si>
    <t>a1b36000001c2iqAAA</t>
  </si>
  <si>
    <t>a1b36000001c2k8AAA</t>
  </si>
  <si>
    <t>a1b36000001c2lQAAQ</t>
  </si>
  <si>
    <t>a1b36000001c2ezAAA</t>
  </si>
  <si>
    <t>a1b36000001c2gHAAQ</t>
  </si>
  <si>
    <t>a1b36000001c2hZAAQ</t>
  </si>
  <si>
    <t>a1b36000001c2irAAA</t>
  </si>
  <si>
    <t>a1b36000001c2k9AAA</t>
  </si>
  <si>
    <t>a1b36000001c2lRAAQ</t>
  </si>
  <si>
    <t>a1b36000001c2f0AAA</t>
  </si>
  <si>
    <t>a1b36000001c2gIAAQ</t>
  </si>
  <si>
    <t>a1b36000001c2haAAA</t>
  </si>
  <si>
    <t>a1b36000001c2isAAA</t>
  </si>
  <si>
    <t>a1b36000001c2kAAAQ</t>
  </si>
  <si>
    <t>a1b36000001c2lSAAQ</t>
  </si>
  <si>
    <t>a1b36000001c2f1AAA</t>
  </si>
  <si>
    <t>a1b36000001c2gJAAQ</t>
  </si>
  <si>
    <t>a1b36000001c2hbAAA</t>
  </si>
  <si>
    <t>a1b36000001c2itAAA</t>
  </si>
  <si>
    <t>a1b36000001c2kBAAQ</t>
  </si>
  <si>
    <t>a1b36000001c2lTAAQ</t>
  </si>
  <si>
    <t>a1b36000001c2f2AAA</t>
  </si>
  <si>
    <t>a1b36000001c2gKAAQ</t>
  </si>
  <si>
    <t>a1b36000001c2hcAAA</t>
  </si>
  <si>
    <t>a1b36000001c2iuAAA</t>
  </si>
  <si>
    <t>a1b36000001c2kCAAQ</t>
  </si>
  <si>
    <t>a1b36000001c2lUAAQ</t>
  </si>
  <si>
    <t>a1b36000001c2f3AAA</t>
  </si>
  <si>
    <t>a1b36000001c2gLAAQ</t>
  </si>
  <si>
    <t>a1b36000001c2hdAAA</t>
  </si>
  <si>
    <t>a1b36000001c2ivAAA</t>
  </si>
  <si>
    <t>a1b36000001c2kDAAQ</t>
  </si>
  <si>
    <t>a1b36000001c2lVAAQ</t>
  </si>
  <si>
    <t>a1b36000001c2f4AAA</t>
  </si>
  <si>
    <t>a1b36000001c2gMAAQ</t>
  </si>
  <si>
    <t>a1b36000001c2heAAA</t>
  </si>
  <si>
    <t>a1b36000001c2iwAAA</t>
  </si>
  <si>
    <t>a1b36000001c2kEAAQ</t>
  </si>
  <si>
    <t>a1b36000001c2lWAAQ</t>
  </si>
  <si>
    <t>a1b36000001c2f5AAA</t>
  </si>
  <si>
    <t>a1b36000001c2gNAAQ</t>
  </si>
  <si>
    <t>a1b36000001c2hfAAA</t>
  </si>
  <si>
    <t>a1b36000001c2ixAAA</t>
  </si>
  <si>
    <t>a1b36000001c2kFAAQ</t>
  </si>
  <si>
    <t>a1b36000001c2lXAAQ</t>
  </si>
  <si>
    <t>a1b36000001c2f6AAA</t>
  </si>
  <si>
    <t>a1b36000001c2gOAAQ</t>
  </si>
  <si>
    <t>a1b36000001c2hgAAA</t>
  </si>
  <si>
    <t>a1b36000001c2iyAAA</t>
  </si>
  <si>
    <t>a1b36000001c2kGAAQ</t>
  </si>
  <si>
    <t>a1b36000001c2lYAAQ</t>
  </si>
  <si>
    <t>a1b36000001c2f7AAA</t>
  </si>
  <si>
    <t>a1b36000001c2gPAAQ</t>
  </si>
  <si>
    <t>a1b36000001c2hhAAA</t>
  </si>
  <si>
    <t>a1b36000001c2izAAA</t>
  </si>
  <si>
    <t>a1b36000001c2kHAAQ</t>
  </si>
  <si>
    <t>a1b36000001c2lZAAQ</t>
  </si>
  <si>
    <t>a1b36000001c2f8AAA</t>
  </si>
  <si>
    <t>a1b36000001c2gQAAQ</t>
  </si>
  <si>
    <t>a1b36000001c2hiAAA</t>
  </si>
  <si>
    <t>a1b36000001c2j0AAA</t>
  </si>
  <si>
    <t>a1b36000001c2kIAAQ</t>
  </si>
  <si>
    <t>a1b36000001c2laAAA</t>
  </si>
  <si>
    <t>a1b36000001c2f9AAA</t>
  </si>
  <si>
    <t>a1b36000001c2gRAAQ</t>
  </si>
  <si>
    <t>a1b36000001c2hjAAA</t>
  </si>
  <si>
    <t>a1b36000001c2j1AAA</t>
  </si>
  <si>
    <t>a1b36000001c2kJAAQ</t>
  </si>
  <si>
    <t>a1b36000001c2lbAAA</t>
  </si>
  <si>
    <t>a1b36000001c2fAAAQ</t>
  </si>
  <si>
    <t>a1b36000001c2gSAAQ</t>
  </si>
  <si>
    <t>a1b36000001c2hkAAA</t>
  </si>
  <si>
    <t>a1b36000001c2j2AAA</t>
  </si>
  <si>
    <t>a1b36000001c2kKAAQ</t>
  </si>
  <si>
    <t>a1b36000001c2lcAAA</t>
  </si>
  <si>
    <t>a1b36000001c2fBAAQ</t>
  </si>
  <si>
    <t>a1b36000001c2gTAAQ</t>
  </si>
  <si>
    <t>a1b36000001c2hlAAA</t>
  </si>
  <si>
    <t>a1b36000001c2j3AAA</t>
  </si>
  <si>
    <t>a1b36000001c2kLAAQ</t>
  </si>
  <si>
    <t>a1b36000001c2ldAAA</t>
  </si>
  <si>
    <t>a1b36000001c2fCAAQ</t>
  </si>
  <si>
    <t>a1b36000001c2gUAAQ</t>
  </si>
  <si>
    <t>a1b36000001c2hmAAA</t>
  </si>
  <si>
    <t>a1b36000001c2j4AAA</t>
  </si>
  <si>
    <t>a1b36000001c2kMAAQ</t>
  </si>
  <si>
    <t>a1b36000001c2leAAA</t>
  </si>
  <si>
    <t>a1b36000001c2fDAAQ</t>
  </si>
  <si>
    <t>a1b36000001c2gVAAQ</t>
  </si>
  <si>
    <t>a1b36000001c2hnAAA</t>
  </si>
  <si>
    <t>a1b36000001c2j5AAA</t>
  </si>
  <si>
    <t>a1b36000001c2kNAAQ</t>
  </si>
  <si>
    <t>a1b36000001c2lfAAA</t>
  </si>
  <si>
    <t>a1b36000001c2fEAAQ</t>
  </si>
  <si>
    <t>a1b36000001c2gWAAQ</t>
  </si>
  <si>
    <t>a1b36000001c2hoAAA</t>
  </si>
  <si>
    <t>a1b36000001c2j6AAA</t>
  </si>
  <si>
    <t>a1b36000001c2kOAAQ</t>
  </si>
  <si>
    <t>a1b36000001c2lgAAA</t>
  </si>
  <si>
    <t>a1b36000001c2fFAAQ</t>
  </si>
  <si>
    <t>a1b36000001c2gXAAQ</t>
  </si>
  <si>
    <t>a1b36000001c2hpAAA</t>
  </si>
  <si>
    <t>a1b36000001c2j7AAA</t>
  </si>
  <si>
    <t>a1b36000001c2kPAAQ</t>
  </si>
  <si>
    <t>a1b36000001c2lhAAA</t>
  </si>
  <si>
    <t>a1b36000001c2fGAAQ</t>
  </si>
  <si>
    <t>a1b36000001c2gYAAQ</t>
  </si>
  <si>
    <t>a1b36000001c2hqAAA</t>
  </si>
  <si>
    <t>a1b36000001c2j8AAA</t>
  </si>
  <si>
    <t>a1b36000001c2kQAAQ</t>
  </si>
  <si>
    <t>a1b36000001c2liAAA</t>
  </si>
  <si>
    <t>a1b36000001c2fHAAQ</t>
  </si>
  <si>
    <t>a1b36000001c2gZAAQ</t>
  </si>
  <si>
    <t>a1b36000001c2hrAAA</t>
  </si>
  <si>
    <t>a1b36000001c2j9AAA</t>
  </si>
  <si>
    <t>a1b36000001c2kRAAQ</t>
  </si>
  <si>
    <t>a1b36000001c2ljAAA</t>
  </si>
  <si>
    <t>a1b36000001c2fIAAQ</t>
  </si>
  <si>
    <t>a1b36000001c2gaAAA</t>
  </si>
  <si>
    <t>a1b36000001c2hsAAA</t>
  </si>
  <si>
    <t>a1b36000001c2jAAAQ</t>
  </si>
  <si>
    <t>a1b36000001c2kSAAQ</t>
  </si>
  <si>
    <t>a1b36000001c2lkAAA</t>
  </si>
  <si>
    <t>a1b36000001c2fJAAQ</t>
  </si>
  <si>
    <t>a1b36000001c2gbAAA</t>
  </si>
  <si>
    <t>a1b36000001c2htAAA</t>
  </si>
  <si>
    <t>a1b36000001c2jBAAQ</t>
  </si>
  <si>
    <t>a1b36000001c2kTAAQ</t>
  </si>
  <si>
    <t>a1b36000001c2llAAA</t>
  </si>
  <si>
    <t>a1b36000001c2fKAAQ</t>
  </si>
  <si>
    <t>a1b36000001c2gcAAA</t>
  </si>
  <si>
    <t>a1b36000001c2huAAA</t>
  </si>
  <si>
    <t>a1b36000001c2jCAAQ</t>
  </si>
  <si>
    <t>a1b36000001c2kUAAQ</t>
  </si>
  <si>
    <t>a1b36000001c2lmAAA</t>
  </si>
  <si>
    <t>a1b36000001c2fLAAQ</t>
  </si>
  <si>
    <t>a1b36000001c2gdAAA</t>
  </si>
  <si>
    <t>a1b36000001c2hvAAA</t>
  </si>
  <si>
    <t>a1b36000001c2jDAAQ</t>
  </si>
  <si>
    <t>a1b36000001c2kVAAQ</t>
  </si>
  <si>
    <t>a1b36000001c2lnAAA</t>
  </si>
  <si>
    <t>a1b36000001c2fMAAQ</t>
  </si>
  <si>
    <t>a1b36000001c2geAAA</t>
  </si>
  <si>
    <t>a1b36000001c2hwAAA</t>
  </si>
  <si>
    <t>a1b36000001c2jEAAQ</t>
  </si>
  <si>
    <t>a1b36000001c2kWAAQ</t>
  </si>
  <si>
    <t>a1b36000001c2loAAA</t>
  </si>
  <si>
    <t>a1b36000001c2fNAAQ</t>
  </si>
  <si>
    <t>a1b36000001c2gfAAA</t>
  </si>
  <si>
    <t>a1b36000001c2hxAAA</t>
  </si>
  <si>
    <t>a1b36000001c2jFAAQ</t>
  </si>
  <si>
    <t>a1b36000001c2kXAAQ</t>
  </si>
  <si>
    <t>a1b36000001c2lpAAA</t>
  </si>
  <si>
    <t>a1b36000001c2fOAAQ</t>
  </si>
  <si>
    <t>a1b36000001c2ggAAA</t>
  </si>
  <si>
    <t>a1b36000001c2hyAAA</t>
  </si>
  <si>
    <t>a1b36000001c2jGAAQ</t>
  </si>
  <si>
    <t>a1b36000001c2kYAAQ</t>
  </si>
  <si>
    <t>a1b36000001c2lqAAA</t>
  </si>
  <si>
    <t>a1b36000001c2fPAAQ</t>
  </si>
  <si>
    <t>a1b36000001c2ghAAA</t>
  </si>
  <si>
    <t>a1b36000001c2hzAAA</t>
  </si>
  <si>
    <t>a1b36000001c2jHAAQ</t>
  </si>
  <si>
    <t>a1b36000001c2kZAAQ</t>
  </si>
  <si>
    <t>a1b36000001c2lrAAA</t>
  </si>
  <si>
    <t>a1b36000001c2fQAAQ</t>
  </si>
  <si>
    <t>a1b36000001c2giAAA</t>
  </si>
  <si>
    <t>a1b36000001c2i0AAA</t>
  </si>
  <si>
    <t>a1b36000001c2jIAAQ</t>
  </si>
  <si>
    <t>a1b36000001c2kaAAA</t>
  </si>
  <si>
    <t>a1b36000001c2lsAAA</t>
  </si>
  <si>
    <t>a1b36000001c2fRAAQ</t>
  </si>
  <si>
    <t>a1b36000001c2gjAAA</t>
  </si>
  <si>
    <t>a1b36000001c2i1AAA</t>
  </si>
  <si>
    <t>a1b36000001c2jJAAQ</t>
  </si>
  <si>
    <t>a1b36000001c2kbAAA</t>
  </si>
  <si>
    <t>a1b36000001c2ltAAA</t>
  </si>
  <si>
    <t>a1b36000001c2fSAAQ</t>
  </si>
  <si>
    <t>a1b36000001c2gkAAA</t>
  </si>
  <si>
    <t>a1b36000001c2i2AAA</t>
  </si>
  <si>
    <t>a1b36000001c2jKAAQ</t>
  </si>
  <si>
    <t>a1b36000001c2kcAAA</t>
  </si>
  <si>
    <t>a1b36000001c2luAAA</t>
  </si>
  <si>
    <t>a1b36000001c2fTAAQ</t>
  </si>
  <si>
    <t>a1b36000001c2glAAA</t>
  </si>
  <si>
    <t>a1b36000001c2i3AAA</t>
  </si>
  <si>
    <t>a1b36000001c2jLAAQ</t>
  </si>
  <si>
    <t>a1b36000001c2kdAAA</t>
  </si>
  <si>
    <t>a1b36000001c2lvAAA</t>
  </si>
  <si>
    <t>a1b36000001c2fUAAQ</t>
  </si>
  <si>
    <t>a1b36000001c2gmAAA</t>
  </si>
  <si>
    <t>a1b36000001c2i4AAA</t>
  </si>
  <si>
    <t>a1b36000001c2jMAAQ</t>
  </si>
  <si>
    <t>a1b36000001c2keAAA</t>
  </si>
  <si>
    <t>a1b36000001c2lwAAA</t>
  </si>
  <si>
    <t>a1b36000001c2fVAAQ</t>
  </si>
  <si>
    <t>a1b36000001c2gnAAA</t>
  </si>
  <si>
    <t>a1b36000001c2i5AAA</t>
  </si>
  <si>
    <t>a1b36000001c2jNAAQ</t>
  </si>
  <si>
    <t>a1b36000001c2kfAAA</t>
  </si>
  <si>
    <t>a1b36000001c2lxAAA</t>
  </si>
  <si>
    <t>a1b36000001c2fWAAQ</t>
  </si>
  <si>
    <t>a1b36000001c2goAAA</t>
  </si>
  <si>
    <t>a1b36000001c2i6AAA</t>
  </si>
  <si>
    <t>a1b36000001c2jOAAQ</t>
  </si>
  <si>
    <t>a1b36000001c2kgAAA</t>
  </si>
  <si>
    <t>a1b36000001c2lyAAA</t>
  </si>
  <si>
    <t>a1b36000001c2fXAAQ</t>
  </si>
  <si>
    <t>a1b36000001c2gpAAA</t>
  </si>
  <si>
    <t>a1b36000001c2i7AAA</t>
  </si>
  <si>
    <t>a1b36000001c2jPAAQ</t>
  </si>
  <si>
    <t>a1b36000001c2khAAA</t>
  </si>
  <si>
    <t>a1b36000001c2lzAAA</t>
  </si>
  <si>
    <t>a1b36000001c2fYAAQ</t>
  </si>
  <si>
    <t>a1b36000001c2gqAAA</t>
  </si>
  <si>
    <t>a1b36000001c2i8AAA</t>
  </si>
  <si>
    <t>a1b36000001c2jQAAQ</t>
  </si>
  <si>
    <t>a1b36000001c2kiAAA</t>
  </si>
  <si>
    <t>a1b36000001c2m0AAA</t>
  </si>
  <si>
    <t>a1b36000001c2fZAAQ</t>
  </si>
  <si>
    <t>a1b36000001c2grAAA</t>
  </si>
  <si>
    <t>a1b36000001c2i9AAA</t>
  </si>
  <si>
    <t>a1b36000001c2jRAAQ</t>
  </si>
  <si>
    <t>a1b36000001c2kjAAA</t>
  </si>
  <si>
    <t>a1b36000001c2m1AAA</t>
  </si>
  <si>
    <t>a1b36000001c2faAAA</t>
  </si>
  <si>
    <t>a1b36000001c2gsAAA</t>
  </si>
  <si>
    <t>a1b36000001c2iAAAQ</t>
  </si>
  <si>
    <t>a1b36000001c2jSAAQ</t>
  </si>
  <si>
    <t>a1b36000001c2kkAAA</t>
  </si>
  <si>
    <t>a1b36000001c2m2AAA</t>
  </si>
  <si>
    <t>a1b36000001c2fbAAA</t>
  </si>
  <si>
    <t>a1b36000001c2gtAAA</t>
  </si>
  <si>
    <t>a1b36000001c2iBAAQ</t>
  </si>
  <si>
    <t>a1b36000001c2jTAAQ</t>
  </si>
  <si>
    <t>a1b36000001c2klAAA</t>
  </si>
  <si>
    <t>a1b36000001c2m3AAA</t>
  </si>
  <si>
    <t>a1b36000001c2fcAAA</t>
  </si>
  <si>
    <t>a1b36000001c2guAAA</t>
  </si>
  <si>
    <t>a1b36000001c2iCAAQ</t>
  </si>
  <si>
    <t>a1b36000001c2jUAAQ</t>
  </si>
  <si>
    <t>a1b36000001c2kmAAA</t>
  </si>
  <si>
    <t>a1b36000001c2m4AAA</t>
  </si>
  <si>
    <t>a1b36000001c2fdAAA</t>
  </si>
  <si>
    <t>a1b36000001c2gvAAA</t>
  </si>
  <si>
    <t>a1b36000001c2iDAAQ</t>
  </si>
  <si>
    <t>a1b36000001c2jVAAQ</t>
  </si>
  <si>
    <t>a1b36000001c2knAAA</t>
  </si>
  <si>
    <t>a1b36000001c2m5AAA</t>
  </si>
  <si>
    <t>a1b36000001c2feAAA</t>
  </si>
  <si>
    <t>a1b36000001c2gwAAA</t>
  </si>
  <si>
    <t>a1b36000001c2iEAAQ</t>
  </si>
  <si>
    <t>a1b36000001c2jWAAQ</t>
  </si>
  <si>
    <t>a1b36000001c2koAAA</t>
  </si>
  <si>
    <t>a1b36000001c2m6AAA</t>
  </si>
  <si>
    <t>a1b36000001c2ffAAA</t>
  </si>
  <si>
    <t>a1b36000001c2gxAAA</t>
  </si>
  <si>
    <t>a1b36000001c2iFAAQ</t>
  </si>
  <si>
    <t>a1b36000001c2jXAAQ</t>
  </si>
  <si>
    <t>a1b36000001c2kpAAA</t>
  </si>
  <si>
    <t>a1b36000001c2m7AAA</t>
  </si>
  <si>
    <t>a1b36000001c2fgAAA</t>
  </si>
  <si>
    <t>a1b36000001c2gyAAA</t>
  </si>
  <si>
    <t>a1b36000001c2iGAAQ</t>
  </si>
  <si>
    <t>a1b36000001c2jYAAQ</t>
  </si>
  <si>
    <t>a1b36000001c2kqAAA</t>
  </si>
  <si>
    <t>a1b36000001c2m8AAA</t>
  </si>
  <si>
    <t>a1b36000001c2fhAAA</t>
  </si>
  <si>
    <t>a1b36000001c2gzAAA</t>
  </si>
  <si>
    <t>a1b36000001c2iHAAQ</t>
  </si>
  <si>
    <t>a1b36000001c2jZAAQ</t>
  </si>
  <si>
    <t>a1b36000001c2krAAA</t>
  </si>
  <si>
    <t>a1b36000001c2m9AAA</t>
  </si>
  <si>
    <t>a1b36000001c2fiAAA</t>
  </si>
  <si>
    <t>a1b36000001c2h0AAA</t>
  </si>
  <si>
    <t>a1b36000001c2iIAAQ</t>
  </si>
  <si>
    <t>a1b36000001c2jaAAA</t>
  </si>
  <si>
    <t>a1b36000001c2ksAAA</t>
  </si>
  <si>
    <t>a1b36000001c2mAAAQ</t>
  </si>
  <si>
    <t>a1b36000001c2fjAAA</t>
  </si>
  <si>
    <t>a1b36000001c2h1AAA</t>
  </si>
  <si>
    <t>a1b36000001c2iJAAQ</t>
  </si>
  <si>
    <t>a1b36000001c2jbAAA</t>
  </si>
  <si>
    <t>a1b36000001c2ktAAA</t>
  </si>
  <si>
    <t>a1b36000001c2mBAAQ</t>
  </si>
  <si>
    <t>a1b36000001c2fkAAA</t>
  </si>
  <si>
    <t>a1b36000001c2h2AAA</t>
  </si>
  <si>
    <t>a1b36000001c2iKAAQ</t>
  </si>
  <si>
    <t>a1b36000001c2jcAAA</t>
  </si>
  <si>
    <t>a1b36000001c2kuAAA</t>
  </si>
  <si>
    <t>a1b36000001c2mCAAQ</t>
  </si>
  <si>
    <t>a1b36000001c2flAAA</t>
  </si>
  <si>
    <t>a1b36000001c2h3AAA</t>
  </si>
  <si>
    <t>a1b36000001c2iLAAQ</t>
  </si>
  <si>
    <t>a1b36000001c2jdAAA</t>
  </si>
  <si>
    <t>a1b36000001c2kvAAA</t>
  </si>
  <si>
    <t>a1b36000001c2mDAAQ</t>
  </si>
  <si>
    <t>a1b36000001c2fmAAA</t>
  </si>
  <si>
    <t>a1b36000001c2h4AAA</t>
  </si>
  <si>
    <t>a1b36000001c2iMAAQ</t>
  </si>
  <si>
    <t>a1b36000001c2jeAAA</t>
  </si>
  <si>
    <t>a1b36000001c2kwAAA</t>
  </si>
  <si>
    <t>a1b36000001c2mEAAQ</t>
  </si>
  <si>
    <t>a1b36000001c2fnAAA</t>
  </si>
  <si>
    <t>a1b36000001c2h5AAA</t>
  </si>
  <si>
    <t>a1b36000001c2iNAAQ</t>
  </si>
  <si>
    <t>a1b36000001c2jfAAA</t>
  </si>
  <si>
    <t>a1b36000001c2kxAAA</t>
  </si>
  <si>
    <t>a1b36000001c2mFAAQ</t>
  </si>
  <si>
    <t>a1b36000001c2foAAA</t>
  </si>
  <si>
    <t>a1b36000001c2h6AAA</t>
  </si>
  <si>
    <t>a1b36000001c2iOAAQ</t>
  </si>
  <si>
    <t>a1b36000001c2jgAAA</t>
  </si>
  <si>
    <t>a1b36000001c2kyAAA</t>
  </si>
  <si>
    <t>a1b36000001c2mGAAQ</t>
  </si>
  <si>
    <t>a1b36000001c2fpAAA</t>
  </si>
  <si>
    <t>a1b36000001c2h7AAA</t>
  </si>
  <si>
    <t>a1b36000001c2iPAAQ</t>
  </si>
  <si>
    <t>a1b36000001c2jhAAA</t>
  </si>
  <si>
    <t>a1b36000001c2kzAAA</t>
  </si>
  <si>
    <t>a1b36000001c2mHAAQ</t>
  </si>
  <si>
    <t>a1b36000001c2fqAAA</t>
  </si>
  <si>
    <t>a1b36000001c2h8AAA</t>
  </si>
  <si>
    <t>a1b36000001c2iQAAQ</t>
  </si>
  <si>
    <t>a1b36000001c2jiAAA</t>
  </si>
  <si>
    <t>a1b36000001c2l0AAA</t>
  </si>
  <si>
    <t>a1b36000001c2mIAAQ</t>
  </si>
  <si>
    <t>a1b36000001c2frAAA</t>
  </si>
  <si>
    <t>a1b36000001c2h9AAA</t>
  </si>
  <si>
    <t>a1b36000001c2iRAAQ</t>
  </si>
  <si>
    <t>a1b36000001c2jjAAA</t>
  </si>
  <si>
    <t>a1b36000001c2l1AAA</t>
  </si>
  <si>
    <t>a1b36000001c2mJAAQ</t>
  </si>
  <si>
    <t>a1b36000001c2fsAAA</t>
  </si>
  <si>
    <t>a1b36000001c2hAAAQ</t>
  </si>
  <si>
    <t>a1b36000001c2iSAAQ</t>
  </si>
  <si>
    <t>a1b36000001c2jkAAA</t>
  </si>
  <si>
    <t>a1b36000001c2l2AAA</t>
  </si>
  <si>
    <t>a1b36000001c2mKAAQ</t>
  </si>
  <si>
    <t>a1b36000001c2ftAAA</t>
  </si>
  <si>
    <t>a1b36000001c2hBAAQ</t>
  </si>
  <si>
    <t>a1b36000001c2iTAAQ</t>
  </si>
  <si>
    <t>a1b36000001c2jlAAA</t>
  </si>
  <si>
    <t>a1b36000001c2l3AAA</t>
  </si>
  <si>
    <t>a1b36000001c2mLAAQ</t>
  </si>
  <si>
    <t>a1b36000001c2fuAAA</t>
  </si>
  <si>
    <t>a1b36000001c2hCAAQ</t>
  </si>
  <si>
    <t>a1b36000001c2iUAAQ</t>
  </si>
  <si>
    <t>a1b36000001c2jmAAA</t>
  </si>
  <si>
    <t>a1b36000001c2l4AAA</t>
  </si>
  <si>
    <t>a1b36000001c2mMAAQ</t>
  </si>
  <si>
    <t>a1G360000025Zv9EAE</t>
  </si>
  <si>
    <t>a1G360000025ZvAEAU</t>
  </si>
  <si>
    <t>a1G360000025ZvBEAU</t>
  </si>
  <si>
    <t>a1G360000025ZvCEAU</t>
  </si>
  <si>
    <t>a1G360000025ZvDEAU</t>
  </si>
  <si>
    <t>a1G360000025ZvEEAU</t>
  </si>
  <si>
    <t>a1G360000025ZvFEAU</t>
  </si>
  <si>
    <t>a1G360000025ZvGEAU</t>
  </si>
  <si>
    <t>a1G360000025ZvHEAU</t>
  </si>
  <si>
    <t>a1G360000025ZvIEAU</t>
  </si>
  <si>
    <t>a1G360000025ZvJEAU</t>
  </si>
  <si>
    <t>a1G360000025ZvKEAU</t>
  </si>
  <si>
    <t>a1G360000025ZvLEAU</t>
  </si>
  <si>
    <t>a1G360000025ZvMEAU</t>
  </si>
  <si>
    <t>a1G360000025ZvNEAU</t>
  </si>
  <si>
    <t>a1G360000025ZvOEAU</t>
  </si>
  <si>
    <t>a1G360000025ZvPEAU</t>
  </si>
  <si>
    <t>a1G360000025ZvQEAU</t>
  </si>
  <si>
    <t>a1G360000025ZvREAU</t>
  </si>
  <si>
    <t>a1G360000025ZvSEAU</t>
  </si>
  <si>
    <t>a1G360000025ZvTEAU</t>
  </si>
  <si>
    <t>a1G360000025ZvUEAU</t>
  </si>
  <si>
    <t>a1G360000025ZvVEAU</t>
  </si>
  <si>
    <t>a1G360000025ZvWEAU</t>
  </si>
  <si>
    <t>a1G360000025ZvXEAU</t>
  </si>
  <si>
    <t>a1G360000025ZvYEAU</t>
  </si>
  <si>
    <t>a1G360000025ZvZEAU</t>
  </si>
  <si>
    <t>a1G360000025ZvaEAE</t>
  </si>
  <si>
    <t>a1G360000025ZvbEAE</t>
  </si>
  <si>
    <t>a1G360000025ZvcEAE</t>
  </si>
  <si>
    <t>a1G360000025ZvdEAE</t>
  </si>
  <si>
    <t>a1G360000025ZveEAE</t>
  </si>
  <si>
    <t>a1G360000025ZvfEAE</t>
  </si>
  <si>
    <t>a1G360000025ZvgEAE</t>
  </si>
  <si>
    <t>a1G360000025ZvhEAE</t>
  </si>
  <si>
    <t>a1G360000025ZviEAE</t>
  </si>
  <si>
    <t>a1G360000025ZvjEAE</t>
  </si>
  <si>
    <t>a1G360000025ZvkEAE</t>
  </si>
  <si>
    <t>a1G360000025ZvlEAE</t>
  </si>
  <si>
    <t>a1G360000025ZvmEAE</t>
  </si>
  <si>
    <t>a1G360000025ZvnEAE</t>
  </si>
  <si>
    <t>a1G360000025ZvoEAE</t>
  </si>
  <si>
    <t>a1G360000025ZvpEAE</t>
  </si>
  <si>
    <t>a1G360000025ZvqEAE</t>
  </si>
  <si>
    <t>a1G360000025ZvrEAE</t>
  </si>
  <si>
    <t>a1G360000025ZvsEAE</t>
  </si>
  <si>
    <t>a1G360000025ZvtEAE</t>
  </si>
  <si>
    <t>a1G360000025ZvuEAE</t>
  </si>
  <si>
    <t>a1G360000025ZvvEAE</t>
  </si>
  <si>
    <t>a1G360000025ZvwEAE</t>
  </si>
  <si>
    <t>a1G360000025ZvxEAE</t>
  </si>
  <si>
    <t>a1G360000025ZvyEAE</t>
  </si>
  <si>
    <t>a1G360000025ZvzEAE</t>
  </si>
  <si>
    <t>a1G360000025Zw0EAE</t>
  </si>
  <si>
    <t>a1G360000025Zw1EAE</t>
  </si>
  <si>
    <t>a1G360000025Zw2EAE</t>
  </si>
  <si>
    <t>a1G360000025Zw3EAE</t>
  </si>
  <si>
    <t>a1G360000025Zw4EAE</t>
  </si>
  <si>
    <t>a1G360000025Zw5EAE</t>
  </si>
  <si>
    <t>a1G360000025Zw6EAE</t>
  </si>
  <si>
    <t>a1G360000025Zw7EAE</t>
  </si>
  <si>
    <t>a1G360000025Zw8EAE</t>
  </si>
  <si>
    <t>a1G360000025Zw9EAE</t>
  </si>
  <si>
    <t>a1G360000025ZwAEAU</t>
  </si>
  <si>
    <t>a1G360000025ZwBEAU</t>
  </si>
  <si>
    <t>a1G360000025ZwCEAU</t>
  </si>
  <si>
    <t>a1G360000025ZwDEAU</t>
  </si>
  <si>
    <t>a1G360000025ZwEEAU</t>
  </si>
  <si>
    <t>a1G360000025ZwFEAU</t>
  </si>
  <si>
    <t>a1G360000025ZwGEAU</t>
  </si>
  <si>
    <t>a1G360000025ZwHEAU</t>
  </si>
  <si>
    <t>a1G360000025ZwIEAU</t>
  </si>
  <si>
    <t>a1G360000025ZwJEAU</t>
  </si>
  <si>
    <t>a1G360000025ZwKEAU</t>
  </si>
  <si>
    <t>a1G360000025ZwLEAU</t>
  </si>
  <si>
    <t>a1G360000025ZwMEAU</t>
  </si>
  <si>
    <t>a1G360000025ZwNEAU</t>
  </si>
  <si>
    <t>a1G360000025ZwOEAU</t>
  </si>
  <si>
    <t>a1G360000025ZwQEAU</t>
  </si>
  <si>
    <t>a1G360000025ZwREAU</t>
  </si>
  <si>
    <t>a1G360000025ZwPEAU</t>
  </si>
  <si>
    <t>a1G360000025ZwSEAU</t>
  </si>
  <si>
    <t>a1G360000025ZwTEAU</t>
  </si>
  <si>
    <t>a1G360000025ZwUEAU</t>
  </si>
  <si>
    <t>a1G360000025ZwVEAU</t>
  </si>
  <si>
    <t>a1G360000025ZwWEAU</t>
  </si>
  <si>
    <t>a1G360000025ZwXEAU</t>
  </si>
  <si>
    <t>a1G360000025ZwYEAU</t>
  </si>
  <si>
    <t>a1G360000025ZwZEAU</t>
  </si>
  <si>
    <t>a1G360000025ZwaEAE</t>
  </si>
  <si>
    <t>a1G360000025ZwbEAE</t>
  </si>
  <si>
    <t>a1G360000025ZwcEAE</t>
  </si>
  <si>
    <t>a1G360000025ZwdEAE</t>
  </si>
  <si>
    <t>a1G360000025ZweEAE</t>
  </si>
  <si>
    <t>a1G360000025ZwfEAE</t>
  </si>
  <si>
    <t>a1G360000025ZwgEAE</t>
  </si>
  <si>
    <t>a1G360000025ZwhEAE</t>
  </si>
  <si>
    <t>a1G360000025ZwiEAE</t>
  </si>
  <si>
    <t>a1G360000025ZwjEAE</t>
  </si>
  <si>
    <t>a1G360000025ZwkEAE</t>
  </si>
  <si>
    <t>a1G360000025ZwlEAE</t>
  </si>
  <si>
    <t>a1G360000025ZwmEAE</t>
  </si>
  <si>
    <t>a1G360000025ZwnEAE</t>
  </si>
  <si>
    <t>a1G360000025ZwoEAE</t>
  </si>
  <si>
    <t>a1G360000025ZwpEAE</t>
  </si>
  <si>
    <t>a1G360000025ZwqEAE</t>
  </si>
  <si>
    <t>a1G360000025ZwrEAE</t>
  </si>
  <si>
    <t>a1G360000025ZwsEAE</t>
  </si>
  <si>
    <t>a1G360000025ZwtEAE</t>
  </si>
  <si>
    <t>a1G360000025ZwuEAE</t>
  </si>
  <si>
    <t>a1G360000025ZwvEAE</t>
  </si>
  <si>
    <t>a1G360000025ZwwEAE</t>
  </si>
  <si>
    <t>a1G360000025ZwxEAE</t>
  </si>
  <si>
    <t>a1G360000025ZwyEAE</t>
  </si>
  <si>
    <t>a1G360000025ZwzEAE</t>
  </si>
  <si>
    <t>a1G360000025Zx0EAE</t>
  </si>
  <si>
    <t>a1G360000025Zx1EAE</t>
  </si>
  <si>
    <t>a1G360000025Zx2EAE</t>
  </si>
  <si>
    <t>a1G360000025Zx3EAE</t>
  </si>
  <si>
    <t>a1G360000025Zx4EAE</t>
  </si>
  <si>
    <t>a1G360000025Zx5EAE</t>
  </si>
  <si>
    <t>a1G360000025Zx6EAE</t>
  </si>
  <si>
    <t>a1G360000025Zx7EAE</t>
  </si>
  <si>
    <t>a1G360000025Zx8EAE</t>
  </si>
  <si>
    <t>a1G360000025Zx9EAE</t>
  </si>
  <si>
    <t>a1G360000025ZxAEAU</t>
  </si>
  <si>
    <t>a1G360000025ZxBEAU</t>
  </si>
  <si>
    <t>a1G360000025ZxCEAU</t>
  </si>
  <si>
    <t>a1G360000025ZxDEAU</t>
  </si>
  <si>
    <t>a1G360000025ZxEEAU</t>
  </si>
  <si>
    <t>a1G360000025ZxFEAU</t>
  </si>
  <si>
    <t>a1G360000025ZxGEAU</t>
  </si>
  <si>
    <t>a1G360000025ZxHEAU</t>
  </si>
  <si>
    <t>a1G360000025ZxIEAU</t>
  </si>
  <si>
    <t>a1G360000025ZxJEAU</t>
  </si>
  <si>
    <t>a1G360000025ZxKEAU</t>
  </si>
  <si>
    <t>a1G360000025ZxLEAU</t>
  </si>
  <si>
    <t>a1G360000025ZxMEAU</t>
  </si>
  <si>
    <t>a1G360000025ZxNEAU</t>
  </si>
  <si>
    <t>a1G360000025ZxOEAU</t>
  </si>
  <si>
    <t>a1G360000025ZxPEAU</t>
  </si>
  <si>
    <t>a1G360000025ZxQEAU</t>
  </si>
  <si>
    <t>a1G360000025ZxREAU</t>
  </si>
  <si>
    <t>a1G360000025ZxSEAU</t>
  </si>
  <si>
    <t>a1G360000025ZxTEAU</t>
  </si>
  <si>
    <t>a1G360000025ZxUEAU</t>
  </si>
  <si>
    <t>a1G360000025ZxVEAU</t>
  </si>
  <si>
    <t>a1G360000025ZxWEAU</t>
  </si>
  <si>
    <t>a1G360000025ZxXEAU</t>
  </si>
  <si>
    <t>a1G360000025ZxYEAU</t>
  </si>
  <si>
    <t>a1V36000002h2bPEAQ</t>
  </si>
  <si>
    <t>a1V36000002h2bQEAQ</t>
  </si>
  <si>
    <t>a1V36000002h2bREAQ</t>
  </si>
  <si>
    <t>a1V36000002h2bSEAQ</t>
  </si>
  <si>
    <t>a1V36000002h2bTEAQ</t>
  </si>
  <si>
    <t>a1V36000002h2bUEAQ</t>
  </si>
  <si>
    <t>a1V36000002h2bVEAQ</t>
  </si>
  <si>
    <t>a1V36000002h2bWEAQ</t>
  </si>
  <si>
    <t>a1V36000002h2bXEAQ</t>
  </si>
  <si>
    <t>a1V36000002h2bYEAQ</t>
  </si>
  <si>
    <t>a1V36000002h2bZEAQ</t>
  </si>
  <si>
    <t>a1V36000002h2baEAA</t>
  </si>
  <si>
    <t>a1V36000002h2bbEAA</t>
  </si>
  <si>
    <t>a1V36000002h2bcEAA</t>
  </si>
  <si>
    <t>a1V36000002h2bdEAA</t>
  </si>
  <si>
    <t>a1V36000002h2beEAA</t>
  </si>
  <si>
    <t>a1V36000002h2bfEAA</t>
  </si>
  <si>
    <t>a1V36000002h2bgEAA</t>
  </si>
  <si>
    <t>a1V36000002h2bhEAA</t>
  </si>
  <si>
    <t>a1V36000002h2biEAA</t>
  </si>
  <si>
    <t>a1V36000002h2bjEAA</t>
  </si>
  <si>
    <t>a1V36000002h2bkEAA</t>
  </si>
  <si>
    <t>a1V36000002h2blEAA</t>
  </si>
  <si>
    <t>a1V36000002h2bmEAA</t>
  </si>
  <si>
    <t>a1V36000002h2bnEAA</t>
  </si>
  <si>
    <t>a1V36000002h2boEAA</t>
  </si>
  <si>
    <t>a1V36000002h2bpEAA</t>
  </si>
  <si>
    <t>a1V36000002h2bqEAA</t>
  </si>
  <si>
    <t>a1V36000002h2brEAA</t>
  </si>
  <si>
    <t>a1V36000002h2bsEAA</t>
  </si>
  <si>
    <t>a1V36000002h2btEAA</t>
  </si>
  <si>
    <t>a1V36000002h2buEAA</t>
  </si>
  <si>
    <t>a1V36000002h2bvEAA</t>
  </si>
  <si>
    <t>a1V36000002h2bwEAA</t>
  </si>
  <si>
    <t>a1V36000002h2bxEAA</t>
  </si>
  <si>
    <t>a1V36000002h2byEAA</t>
  </si>
  <si>
    <t>a1V36000002h2bzEAA</t>
  </si>
  <si>
    <t>a1V36000002h2c0EAA</t>
  </si>
  <si>
    <t>a1V36000002h2c1EAA</t>
  </si>
  <si>
    <t>a1V36000002h2c2EAA</t>
  </si>
  <si>
    <t>a1V36000002h2c3EAA</t>
  </si>
  <si>
    <t>a1V36000002h2c4EAA</t>
  </si>
  <si>
    <t>a1V36000002h2c5EAA</t>
  </si>
  <si>
    <t>a1V36000002h2c6EAA</t>
  </si>
  <si>
    <t>a1V36000002h2c7EAA</t>
  </si>
  <si>
    <t>a1V36000002h2c8EAA</t>
  </si>
  <si>
    <t>a1V36000002h2c9EAA</t>
  </si>
  <si>
    <t>a1V36000002h2cAEAQ</t>
  </si>
  <si>
    <t>a1V36000002h2cBEAQ</t>
  </si>
  <si>
    <t>a1V36000002h2cCEAQ</t>
  </si>
  <si>
    <t>a1V36000002h2cDEAQ</t>
  </si>
  <si>
    <t>a1V36000002h2cEEAQ</t>
  </si>
  <si>
    <t>a1V36000002h2cFEAQ</t>
  </si>
  <si>
    <t>a1V36000002h2cGEAQ</t>
  </si>
  <si>
    <t>a1V36000002h2cHEAQ</t>
  </si>
  <si>
    <t>a1V36000002h2cIEAQ</t>
  </si>
  <si>
    <t>a1V36000002h2cJEAQ</t>
  </si>
  <si>
    <t>a1V36000002h2cKEAQ</t>
  </si>
  <si>
    <t>a1V36000002h2cLEAQ</t>
  </si>
  <si>
    <t>a1V36000002h2cMEAQ</t>
  </si>
  <si>
    <t>a1V36000002h2cNEAQ</t>
  </si>
  <si>
    <t>a1V36000002h2cOEAQ</t>
  </si>
  <si>
    <t>a1V36000002h2cPEAQ</t>
  </si>
  <si>
    <t>a1V36000002h2cQEAQ</t>
  </si>
  <si>
    <t>a1V36000002h2cREAQ</t>
  </si>
  <si>
    <t>a1V36000002h2cSEAQ</t>
  </si>
  <si>
    <t>a1V36000002h2cTEAQ</t>
  </si>
  <si>
    <t>a1V36000002h2cUEAQ</t>
  </si>
  <si>
    <t>a1V36000002h2cVEAQ</t>
  </si>
  <si>
    <t>a1V36000002h2cWEAQ</t>
  </si>
  <si>
    <t>a1V36000002h2cXEAQ</t>
  </si>
  <si>
    <t>a1V36000002h2cYEAQ</t>
  </si>
  <si>
    <t>a1V36000002h2cZEAQ</t>
  </si>
  <si>
    <t>a1V36000002h2caEAA</t>
  </si>
  <si>
    <t>a1V36000002h2cbEAA</t>
  </si>
  <si>
    <t>a1V36000002h2ccEAA</t>
  </si>
  <si>
    <t>a1V36000002h2cdEAA</t>
  </si>
  <si>
    <t>a1V36000002h2ceEAA</t>
  </si>
  <si>
    <t>a1V36000002h2cfEAA</t>
  </si>
  <si>
    <t>a1V36000002h2cgEAA</t>
  </si>
  <si>
    <t>a1V36000002h2chEAA</t>
  </si>
  <si>
    <t>a1V36000002h2ciEAA</t>
  </si>
  <si>
    <t>a1V36000002h2cjEAA</t>
  </si>
  <si>
    <t>a1V36000002h2ckEAA</t>
  </si>
  <si>
    <t>a1V36000002h2clEAA</t>
  </si>
  <si>
    <t>a1V36000002h2cmEAA</t>
  </si>
  <si>
    <t>a1V36000002h2cnEAA</t>
  </si>
  <si>
    <t>a1V36000002h2coEAA</t>
  </si>
  <si>
    <t>a1V36000002h2cpEAA</t>
  </si>
  <si>
    <t>a1V36000002h2cqEAA</t>
  </si>
  <si>
    <t>a1V36000002h2crEAA</t>
  </si>
  <si>
    <t>a1V36000002h2csEAA</t>
  </si>
  <si>
    <t>a1V36000002h2ctEAA</t>
  </si>
  <si>
    <t>a1V36000002h2cuEAA</t>
  </si>
  <si>
    <t>a1V36000002h2cvEAA</t>
  </si>
  <si>
    <t>a1V36000002h2cwEAA</t>
  </si>
  <si>
    <t>a1V36000002h2cxEAA</t>
  </si>
  <si>
    <t>a1V36000002h2cyEAA</t>
  </si>
  <si>
    <t>a1V36000002h2czEAA</t>
  </si>
  <si>
    <t>a1V36000002h2d0EAA</t>
  </si>
  <si>
    <t>a1V36000002h2d1EAA</t>
  </si>
  <si>
    <t>a1V36000002h2d2EAA</t>
  </si>
  <si>
    <t>a1V36000002h2d3EAA</t>
  </si>
  <si>
    <t>a1V36000002h2d4EAA</t>
  </si>
  <si>
    <t>a1V36000002h2d5EAA</t>
  </si>
  <si>
    <t>a1V36000002h2d6EAA</t>
  </si>
  <si>
    <t>a1V36000002h2d7EAA</t>
  </si>
  <si>
    <t>a1V36000002h2d8EAA</t>
  </si>
  <si>
    <t>a1V36000002h2d9EAA</t>
  </si>
  <si>
    <t>a1V36000002h2dAEAQ</t>
  </si>
  <si>
    <t>a1V36000002h2dBEAQ</t>
  </si>
  <si>
    <t>a1V36000002h2dCEAQ</t>
  </si>
  <si>
    <t>a1V36000002h2dDEAQ</t>
  </si>
  <si>
    <t>a1V36000002h2dEEAQ</t>
  </si>
  <si>
    <t>a1V36000002h2dFEAQ</t>
  </si>
  <si>
    <t>a1V36000002h2dGEAQ</t>
  </si>
  <si>
    <t>a1V36000002h2dHEAQ</t>
  </si>
  <si>
    <t>a1V36000002h2dIEAQ</t>
  </si>
  <si>
    <t>a1V36000002h2dJEAQ</t>
  </si>
  <si>
    <t>a1V36000002h2dKEAQ</t>
  </si>
  <si>
    <t>a1V36000002h2dLEAQ</t>
  </si>
  <si>
    <t>a1V36000002h2dMEAQ</t>
  </si>
  <si>
    <t>a1V36000002h2dNEAQ</t>
  </si>
  <si>
    <t>a1V36000002h2dOEAQ</t>
  </si>
  <si>
    <t>a1V36000002h2dPEAQ</t>
  </si>
  <si>
    <t>a1V36000002h2dQEAQ</t>
  </si>
  <si>
    <t>a1V36000002h2dREAQ</t>
  </si>
  <si>
    <t>a1V36000002h2dSEAQ</t>
  </si>
  <si>
    <t>a1V36000002h2dTEAQ</t>
  </si>
  <si>
    <t>a1V36000002h2dUEAQ</t>
  </si>
  <si>
    <t>a1V36000002h2dVEAQ</t>
  </si>
  <si>
    <t>a1V36000002h2dWEAQ</t>
  </si>
  <si>
    <t>a1V36000002h2dXEAQ</t>
  </si>
  <si>
    <t>a1V36000002h2dYEAQ</t>
  </si>
  <si>
    <t>a1V36000002h2dZEAQ</t>
  </si>
  <si>
    <t>a1V36000002h2daEAA</t>
  </si>
  <si>
    <t>a1V36000002h2dbEAA</t>
  </si>
  <si>
    <t>a1V36000002h2dcEAA</t>
  </si>
  <si>
    <t>a1V36000002h2ddEAA</t>
  </si>
  <si>
    <t>a1V36000002h2deEAA</t>
  </si>
  <si>
    <t>a1V36000002h2dfEAA</t>
  </si>
  <si>
    <t>a1V36000002h2dgEAA</t>
  </si>
  <si>
    <t>a1V36000002h2dhEAA</t>
  </si>
  <si>
    <t>a1V36000002h2diEAA</t>
  </si>
  <si>
    <t>a1V36000002h2djEAA</t>
  </si>
  <si>
    <t>a1V36000002h2dkEAA</t>
  </si>
  <si>
    <t>a1V36000002h2dlEAA</t>
  </si>
  <si>
    <t>a1V36000002h2dmEAA</t>
  </si>
  <si>
    <t>a1V36000002h2dnEAA</t>
  </si>
  <si>
    <t>a1V36000002h2doEAA</t>
  </si>
  <si>
    <t>a1636000004UYQVAA4</t>
  </si>
  <si>
    <t>a1636000004UYQWAA4</t>
  </si>
  <si>
    <t>a1636000004UYQXAA4</t>
  </si>
  <si>
    <t>a1636000004UYQYAA4</t>
  </si>
  <si>
    <t>a1636000004UYQZAA4</t>
  </si>
  <si>
    <t>a1636000004UYQaAAO</t>
  </si>
  <si>
    <t>a1636000004UYQbAAO</t>
  </si>
  <si>
    <t>a1636000004UYQcAAO</t>
  </si>
  <si>
    <t>a1636000004UYQdAAO</t>
  </si>
  <si>
    <t>a1636000004UYQeAAO</t>
  </si>
  <si>
    <t>a1636000004UYQfAAO</t>
  </si>
  <si>
    <t>a1636000004UYQgAAO</t>
  </si>
  <si>
    <t>a1636000004UYQhAAO</t>
  </si>
  <si>
    <t>a1636000004UYQiAAO</t>
  </si>
  <si>
    <t>a1636000004UYQjAAO</t>
  </si>
  <si>
    <t>a1636000004UYQkAAO</t>
  </si>
  <si>
    <t>a1636000004UYQlAAO</t>
  </si>
  <si>
    <t>a1636000004UYQmAAO</t>
  </si>
  <si>
    <t>a1636000004UYQnAAO</t>
  </si>
  <si>
    <t>a1636000004UYQoAAO</t>
  </si>
  <si>
    <t>a1636000004UYQpAAO</t>
  </si>
  <si>
    <t>a1636000004UYQqAAO</t>
  </si>
  <si>
    <t>a1636000004UYQrAAO</t>
  </si>
  <si>
    <t>a1636000004UYQsAAO</t>
  </si>
  <si>
    <t>a1636000004UYQtAAO</t>
  </si>
  <si>
    <t>a1636000004UYQuAAO</t>
  </si>
  <si>
    <t>a1636000004UYQvAAO</t>
  </si>
  <si>
    <t>a1636000004UYQwAAO</t>
  </si>
  <si>
    <t>a1636000004UYQxAAO</t>
  </si>
  <si>
    <t>a1636000004UYQyAAO</t>
  </si>
  <si>
    <t>a1636000004UYQzAAO</t>
  </si>
  <si>
    <t>a1636000004UYR0AAO</t>
  </si>
  <si>
    <t>a1636000004UYR1AAO</t>
  </si>
  <si>
    <t>a1636000004UYR2AAO</t>
  </si>
  <si>
    <t>a1636000004UYR3AAO</t>
  </si>
  <si>
    <t>a1636000004UYR4AAO</t>
  </si>
  <si>
    <t>a1636000004UYR5AAO</t>
  </si>
  <si>
    <t>a1636000004UYR6AAO</t>
  </si>
  <si>
    <t>a1636000004UYR7AAO</t>
  </si>
  <si>
    <t>a1636000004UYR8AAO</t>
  </si>
  <si>
    <t>a1636000004UYR9AAO</t>
  </si>
  <si>
    <t>a1636000004UYRAAA4</t>
  </si>
  <si>
    <t>a1636000004UYRBAA4</t>
  </si>
  <si>
    <t>a1636000004UYRCAA4</t>
  </si>
  <si>
    <t>a1636000004UYRDAA4</t>
  </si>
  <si>
    <t>a1636000004UYREAA4</t>
  </si>
  <si>
    <t>a1636000004UYRFAA4</t>
  </si>
  <si>
    <t>a1636000004UYRGAA4</t>
  </si>
  <si>
    <t>a1636000004UYRHAA4</t>
  </si>
  <si>
    <t>a1636000004UYRIAA4</t>
  </si>
  <si>
    <t>a1636000004UYRJAA4</t>
  </si>
  <si>
    <t>a1636000004UYRKAA4</t>
  </si>
  <si>
    <t>a1636000004UYRLAA4</t>
  </si>
  <si>
    <t>a1636000004UYRMAA4</t>
  </si>
  <si>
    <t>a1636000004UYRNAA4</t>
  </si>
  <si>
    <t>a1636000004UYROAA4</t>
  </si>
  <si>
    <t>a1636000004UYRPAA4</t>
  </si>
  <si>
    <t>a1636000004UYRQAA4</t>
  </si>
  <si>
    <t>a1636000004UYRRAA4</t>
  </si>
  <si>
    <t>a1636000004UYRSAA4</t>
  </si>
  <si>
    <t>a1636000004UYRTAA4</t>
  </si>
  <si>
    <t>a1636000004UYRUAA4</t>
  </si>
  <si>
    <t>a1636000004UYRVAA4</t>
  </si>
  <si>
    <t>a1636000004UYRWAA4</t>
  </si>
  <si>
    <t>a1636000004UYRXAA4</t>
  </si>
  <si>
    <t>a1636000004UYRYAA4</t>
  </si>
  <si>
    <t>a1636000004UYRZAA4</t>
  </si>
  <si>
    <t>a1636000004UYRaAAO</t>
  </si>
  <si>
    <t>a1636000004UYRbAAO</t>
  </si>
  <si>
    <t>a1636000004UYRcAAO</t>
  </si>
  <si>
    <t>a1636000004UYRdAAO</t>
  </si>
  <si>
    <t>a1636000004UYReAAO</t>
  </si>
  <si>
    <t>a1636000004UYRfAAO</t>
  </si>
  <si>
    <t>a1636000004UYRgAAO</t>
  </si>
  <si>
    <t>a1636000004UYRhAAO</t>
  </si>
  <si>
    <t>a1636000004UYRiAAO</t>
  </si>
  <si>
    <t>a1636000004UYRjAAO</t>
  </si>
  <si>
    <t>a1636000004UYRkAAO</t>
  </si>
  <si>
    <t>a1636000004UYRlAAO</t>
  </si>
  <si>
    <t>a1636000004UYRmAAO</t>
  </si>
  <si>
    <t>a1636000004UYRnAAO</t>
  </si>
  <si>
    <t>a1636000004UYRoAAO</t>
  </si>
  <si>
    <t>a1636000004UYRpAAO</t>
  </si>
  <si>
    <t>a1636000004UYRqAAO</t>
  </si>
  <si>
    <t>a1636000004UYRrAAO</t>
  </si>
  <si>
    <t>a1636000004UYRsAAO</t>
  </si>
  <si>
    <t>a1636000004UYRtAAO</t>
  </si>
  <si>
    <t>a1636000004UYRuAAO</t>
  </si>
  <si>
    <t>a1636000004UYRvAAO</t>
  </si>
  <si>
    <t>a1636000004UYRwAAO</t>
  </si>
  <si>
    <t>a1636000004UYRxAAO</t>
  </si>
  <si>
    <t>a1636000004UYRyAAO</t>
  </si>
  <si>
    <t>a1636000004UYRzAAO</t>
  </si>
  <si>
    <t>a1636000004UYS0AAO</t>
  </si>
  <si>
    <t>a1636000004UYS1AAO</t>
  </si>
  <si>
    <t>a1636000004UYS2AAO</t>
  </si>
  <si>
    <t>a1636000004UYS3AAO</t>
  </si>
  <si>
    <t>a1636000004UYS4AAO</t>
  </si>
  <si>
    <t>a1636000004UYS5AAO</t>
  </si>
  <si>
    <t>a1636000004UYS6AAO</t>
  </si>
  <si>
    <t>a1636000004UYS7AAO</t>
  </si>
  <si>
    <t>a1636000004UYS8AAO</t>
  </si>
  <si>
    <t>a1636000004UYS9AAO</t>
  </si>
  <si>
    <t>a1636000004UYSAAA4</t>
  </si>
  <si>
    <t>a1636000004UYSBAA4</t>
  </si>
  <si>
    <t>a1636000004UYSCAA4</t>
  </si>
  <si>
    <t>a1636000004UYSDAA4</t>
  </si>
  <si>
    <t>a1636000004UYSEAA4</t>
  </si>
  <si>
    <t>a1636000004UYSFAA4</t>
  </si>
  <si>
    <t>a1636000004UYSGAA4</t>
  </si>
  <si>
    <t>a1636000004UYSHAA4</t>
  </si>
  <si>
    <t>a1636000004UYSIAA4</t>
  </si>
  <si>
    <t>a1636000004UYSJAA4</t>
  </si>
  <si>
    <t>a1636000004UYSKAA4</t>
  </si>
  <si>
    <t>a1636000004UYSLAA4</t>
  </si>
  <si>
    <t>a1636000004UYSMAA4</t>
  </si>
  <si>
    <t>a1636000004UYSNAA4</t>
  </si>
  <si>
    <t>a1636000004UYSOAA4</t>
  </si>
  <si>
    <t>a1636000004UYSPAA4</t>
  </si>
  <si>
    <t>a1636000004UYSQAA4</t>
  </si>
  <si>
    <t>a1636000004UYSRAA4</t>
  </si>
  <si>
    <t>a1636000004UYSSAA4</t>
  </si>
  <si>
    <t>a1636000004UYSTAA4</t>
  </si>
  <si>
    <t>a1636000004UYSUAA4</t>
  </si>
  <si>
    <t>a1636000004UYSVAA4</t>
  </si>
  <si>
    <t>a1636000004UYSWAA4</t>
  </si>
  <si>
    <t>a1636000004UYSXAA4</t>
  </si>
  <si>
    <t>a1636000004UYSYAA4</t>
  </si>
  <si>
    <t>a1636000004UYSaAAO</t>
  </si>
  <si>
    <t>a1636000004UYSbAAO</t>
  </si>
  <si>
    <t>a1636000004UYSZAA4</t>
  </si>
  <si>
    <t>a1636000004UYScAAO</t>
  </si>
  <si>
    <t>a1636000004UYSdAAO</t>
  </si>
  <si>
    <t>a1636000004UYSeAAO</t>
  </si>
  <si>
    <t>a1636000004UYSfAAO</t>
  </si>
  <si>
    <t>a1636000004UYSgAAO</t>
  </si>
  <si>
    <t>a1636000004UYShAAO</t>
  </si>
  <si>
    <t>a1636000004UYSiAAO</t>
  </si>
  <si>
    <t>a1636000004UYSjAAO</t>
  </si>
  <si>
    <t>a1636000004UYSkAAO</t>
  </si>
  <si>
    <t>a1636000004UYSlAAO</t>
  </si>
  <si>
    <t>a1636000004UYSmAAO</t>
  </si>
  <si>
    <t>a1636000004UYSnAAO</t>
  </si>
  <si>
    <t>a1636000004UYSoAAO</t>
  </si>
  <si>
    <t>a1636000004UYSpAAO</t>
  </si>
  <si>
    <t>a1636000004UYSqAAO</t>
  </si>
  <si>
    <t>a1636000004UYSrAAO</t>
  </si>
  <si>
    <t>a1636000004UYSsAAO</t>
  </si>
  <si>
    <t>a1636000004UYStAAO</t>
  </si>
  <si>
    <t>a1636000004UYSuAAO</t>
  </si>
  <si>
    <t>a1636000004UYSvAAO</t>
  </si>
  <si>
    <t>a1636000004UYSwAAO</t>
  </si>
  <si>
    <t>a1636000004UYSxAAO</t>
  </si>
  <si>
    <t>a1636000004UYSyAAO</t>
  </si>
  <si>
    <t>a1636000004UYSzAAO</t>
  </si>
  <si>
    <t>a1636000004UYT0AAO</t>
  </si>
  <si>
    <t>a1636000004UYT1AAO</t>
  </si>
  <si>
    <t>a1636000004UYT2AAO</t>
  </si>
  <si>
    <t>a1636000004UYT3AAO</t>
  </si>
  <si>
    <t>a1636000004UYT4AAO</t>
  </si>
  <si>
    <t>a1636000004UYT5AAO</t>
  </si>
  <si>
    <t>a1636000004UYT6AAO</t>
  </si>
  <si>
    <t>a1636000004UYT7AAO</t>
  </si>
  <si>
    <t>a1636000004UYT8AAO</t>
  </si>
  <si>
    <t>a1636000004UYT9AAO</t>
  </si>
  <si>
    <t>a1636000004UYTAAA4</t>
  </si>
  <si>
    <t>a1636000004UYTBAA4</t>
  </si>
  <si>
    <t>a1636000004UYTCAA4</t>
  </si>
  <si>
    <t>a1636000004UYTDAA4</t>
  </si>
  <si>
    <t>a1636000004UYTEAA4</t>
  </si>
  <si>
    <t>a1636000004UYTFAA4</t>
  </si>
  <si>
    <t>a1636000004UYTGAA4</t>
  </si>
  <si>
    <t>a1636000004UYTHAA4</t>
  </si>
  <si>
    <t>a1636000004UYTIAA4</t>
  </si>
  <si>
    <t>a1636000004UYTJAA4</t>
  </si>
  <si>
    <t>a1636000004UYTKAA4</t>
  </si>
  <si>
    <t>a1636000004UYTLAA4</t>
  </si>
  <si>
    <t>a1636000004UYTMAA4</t>
  </si>
  <si>
    <t>a1636000004UYTNAA4</t>
  </si>
  <si>
    <t>a1636000004UYTOAA4</t>
  </si>
  <si>
    <t>a1636000004UYTPAA4</t>
  </si>
  <si>
    <t>a1636000004UYTQAA4</t>
  </si>
  <si>
    <t>a1636000004UYTRAA4</t>
  </si>
  <si>
    <t>a1636000004UYTSAA4</t>
  </si>
  <si>
    <t>a1636000004UYTTAA4</t>
  </si>
  <si>
    <t>a1636000004UYTUAA4</t>
  </si>
  <si>
    <t>a1636000004UYTVAA4</t>
  </si>
  <si>
    <t>a1636000004UYTWAA4</t>
  </si>
  <si>
    <t>a1636000004UYTXAA4</t>
  </si>
  <si>
    <t>a1636000004UYTYAA4</t>
  </si>
  <si>
    <t>a1636000004UYTZAA4</t>
  </si>
  <si>
    <t>a1636000004UYTaAAO</t>
  </si>
  <si>
    <t>a1636000004UYTbAAO</t>
  </si>
  <si>
    <t>a1636000004UYTcAAO</t>
  </si>
  <si>
    <t>a1636000004UYTdAAO</t>
  </si>
  <si>
    <t>a1636000004UYTeAAO</t>
  </si>
  <si>
    <t>a1636000004UYTfAAO</t>
  </si>
  <si>
    <t>a1636000004UYTgAAO</t>
  </si>
  <si>
    <t>a1636000004UYThAAO</t>
  </si>
  <si>
    <t>a1636000004UYTiAAO</t>
  </si>
  <si>
    <t>a1636000004UYTjAAO</t>
  </si>
  <si>
    <t>a1636000004UYTkAAO</t>
  </si>
  <si>
    <t>a1636000004UYTlAAO</t>
  </si>
  <si>
    <t>a1636000004UYTmAAO</t>
  </si>
  <si>
    <t>a1636000004UYTnAAO</t>
  </si>
  <si>
    <t>a1636000004UYToAAO</t>
  </si>
  <si>
    <t>a1636000004UYTpAAO</t>
  </si>
  <si>
    <t>a1636000004UYTqAAO</t>
  </si>
  <si>
    <t>a1636000004UYTrAAO</t>
  </si>
  <si>
    <t>a1636000004UYTsAAO</t>
  </si>
  <si>
    <t>a1636000004UYTtAAO</t>
  </si>
  <si>
    <t>a1636000004UYTuAAO</t>
  </si>
  <si>
    <t>a1636000004UYTvAAO</t>
  </si>
  <si>
    <t>a1636000004UYTwAAO</t>
  </si>
  <si>
    <t>a1636000004UYTxAAO</t>
  </si>
  <si>
    <t>a1636000004UYTyAAO</t>
  </si>
  <si>
    <t>a1636000004UYTzAAO</t>
  </si>
  <si>
    <t>a1636000004UYU0AAO</t>
  </si>
  <si>
    <t>a1636000004UYU1AAO</t>
  </si>
  <si>
    <t>a1636000004UYU2AAO</t>
  </si>
  <si>
    <t>a1636000004UYU3AAO</t>
  </si>
  <si>
    <t>a1636000004UYU4AAO</t>
  </si>
  <si>
    <t>a1636000004UYU5AAO</t>
  </si>
  <si>
    <t>a1636000004UYU6AAO</t>
  </si>
  <si>
    <t>a1636000004UYU7AAO</t>
  </si>
  <si>
    <t>a1636000004UYU8AAO</t>
  </si>
  <si>
    <t>a1636000004UYU9AAO</t>
  </si>
  <si>
    <t>a1636000004UYUAAA4</t>
  </si>
  <si>
    <t>a1636000004UYUBAA4</t>
  </si>
  <si>
    <t>a1636000004UYUCAA4</t>
  </si>
  <si>
    <t>a1636000004UYUDAA4</t>
  </si>
  <si>
    <t>a1636000004UYUEAA4</t>
  </si>
  <si>
    <t>a1636000004UYUFAA4</t>
  </si>
  <si>
    <t>a1636000004UYUGAA4</t>
  </si>
  <si>
    <t>a1636000004UYUHAA4</t>
  </si>
  <si>
    <t>a1636000004UYUIAA4</t>
  </si>
  <si>
    <t>a1636000004UYUJAA4</t>
  </si>
  <si>
    <t>a1636000004UYUKAA4</t>
  </si>
  <si>
    <t>a1636000004UYULAA4</t>
  </si>
  <si>
    <t>a1636000004UYUMAA4</t>
  </si>
  <si>
    <t>a1636000004UYUNAA4</t>
  </si>
  <si>
    <t>a1636000004UYUOAA4</t>
  </si>
  <si>
    <t>a1636000004UYUPAA4</t>
  </si>
  <si>
    <t>a1636000004UYUQAA4</t>
  </si>
  <si>
    <t>a1636000004UYURAA4</t>
  </si>
  <si>
    <t>a1636000004UYUSAA4</t>
  </si>
  <si>
    <t>a1636000004UYUTAA4</t>
  </si>
  <si>
    <t>a1636000004UYUVAA4</t>
  </si>
  <si>
    <t>a1636000004UYUWAA4</t>
  </si>
  <si>
    <t>a1636000004UYUXAA4</t>
  </si>
  <si>
    <t>a1636000004UYUUAA4</t>
  </si>
  <si>
    <t>a1636000004UYUYAA4</t>
  </si>
  <si>
    <t>a1636000004UYUZAA4</t>
  </si>
  <si>
    <t>a1636000004UYUaAAO</t>
  </si>
  <si>
    <t>a1636000004UYUbAAO</t>
  </si>
  <si>
    <t>a1636000004UYUcAAO</t>
  </si>
  <si>
    <t>a1636000004UYUdAAO</t>
  </si>
  <si>
    <t>a1636000004UYUeAAO</t>
  </si>
  <si>
    <t>a1636000004UYUfAAO</t>
  </si>
  <si>
    <t>a1636000004UYUgAAO</t>
  </si>
  <si>
    <t>a1636000004UYUhAAO</t>
  </si>
  <si>
    <t>a1636000004UYUiAAO</t>
  </si>
  <si>
    <t>a1636000004UYUjAAO</t>
  </si>
  <si>
    <t>a1636000004UYUkAAO</t>
  </si>
  <si>
    <t>a1636000004UYUlAAO</t>
  </si>
  <si>
    <t>a1636000004UYUmAAO</t>
  </si>
  <si>
    <t>a1636000004UYUnAAO</t>
  </si>
  <si>
    <t>a1636000004UYUoAAO</t>
  </si>
  <si>
    <t>a1636000004UYUpAAO</t>
  </si>
  <si>
    <t>a1636000004UYUqAAO</t>
  </si>
  <si>
    <t>a1636000004UYUrAAO</t>
  </si>
  <si>
    <t>a1636000004UYUsAAO</t>
  </si>
  <si>
    <t>a1636000004UYUtAAO</t>
  </si>
  <si>
    <t>a1636000004UYUuAAO</t>
  </si>
  <si>
    <t>a1636000004UYUvAAO</t>
  </si>
  <si>
    <t>a1636000004UYUwAAO</t>
  </si>
  <si>
    <t>a1636000004UYUxAAO</t>
  </si>
  <si>
    <t>a1636000004UYUyAAO</t>
  </si>
  <si>
    <t>a1636000004UYUzAAO</t>
  </si>
  <si>
    <t>a1636000004UYV0AAO</t>
  </si>
  <si>
    <t>a1636000004UYV1AAO</t>
  </si>
  <si>
    <t>a1636000004UYV2AAO</t>
  </si>
  <si>
    <t>a1636000004UYV3AAO</t>
  </si>
  <si>
    <t>a1636000004UYV4AAO</t>
  </si>
  <si>
    <t>a1636000004UYV5AAO</t>
  </si>
  <si>
    <t>a1636000004UYV6AAO</t>
  </si>
  <si>
    <t>a1636000004UYV7AAO</t>
  </si>
  <si>
    <t>a1636000004UYV8AAO</t>
  </si>
  <si>
    <t>a1636000004UYV9AAO</t>
  </si>
  <si>
    <t>a1636000004UYVAAA4</t>
  </si>
  <si>
    <t>a1636000004UYVBAA4</t>
  </si>
  <si>
    <t>a1636000004UYVCAA4</t>
  </si>
  <si>
    <t>a1636000004UYVDAA4</t>
  </si>
  <si>
    <t>a1636000004UYVEAA4</t>
  </si>
  <si>
    <t>a1636000004UYVFAA4</t>
  </si>
  <si>
    <t>a1636000004UYVGAA4</t>
  </si>
  <si>
    <t>a1636000004UYVHAA4</t>
  </si>
  <si>
    <t>a1636000004UYVIAA4</t>
  </si>
  <si>
    <t>a1636000004UYVJAA4</t>
  </si>
  <si>
    <t>a1636000004UYVKAA4</t>
  </si>
  <si>
    <t>HIV/AIDS</t>
  </si>
  <si>
    <t>IOR-00034</t>
  </si>
  <si>
    <t>HIV I-9a(M): Percentage of men who have sex with men who are living with HIV</t>
  </si>
  <si>
    <t>Age</t>
  </si>
  <si>
    <t>U25</t>
  </si>
  <si>
    <t>a1L36000000zoLcEAI</t>
  </si>
  <si>
    <t>25+</t>
  </si>
  <si>
    <t>a1L36000000zoLdEAI</t>
  </si>
  <si>
    <t>IOR-00035</t>
  </si>
  <si>
    <t>HIV I-9b(M): Percentage of transgender people who are living with HIV</t>
  </si>
  <si>
    <t>a1L36000000zoLeEAI</t>
  </si>
  <si>
    <t>a1L36000000zoLfEAI</t>
  </si>
  <si>
    <t>IOR-00036</t>
  </si>
  <si>
    <t>HIV I-10(M): Percentage of sex workers who are living with HIV</t>
  </si>
  <si>
    <t>a1L36000002Nzj2EAC</t>
  </si>
  <si>
    <t>a1L36000002Nzj3EAC</t>
  </si>
  <si>
    <t>IOR-00037</t>
  </si>
  <si>
    <t>HIV I-11(M): Percentage of people who inject drugs who are living with HIV</t>
  </si>
  <si>
    <t>a1L36000002OKmOEAW</t>
  </si>
  <si>
    <t>a1L36000002OKmPEAW</t>
  </si>
  <si>
    <t>IOR-00040</t>
  </si>
  <si>
    <t>Malaria I-4: Malaria test positivity rate</t>
  </si>
  <si>
    <t>Species</t>
  </si>
  <si>
    <t>P. Falciparum</t>
  </si>
  <si>
    <t>a1L36000000zoLwEAI</t>
  </si>
  <si>
    <t>Type of testing</t>
  </si>
  <si>
    <t>Microscopy</t>
  </si>
  <si>
    <t>a1L36000002Nzj4EAC</t>
  </si>
  <si>
    <t>Rapid diagnostic test</t>
  </si>
  <si>
    <t>a1L36000002Nzj5EAC</t>
  </si>
  <si>
    <t>IOR-00041</t>
  </si>
  <si>
    <t>Malaria I-5: Malaria parasite prevalence: Proportion of children aged 6-59 months with malaria infection</t>
  </si>
  <si>
    <t>Gender</t>
  </si>
  <si>
    <t>Male</t>
  </si>
  <si>
    <t>a1L36000000zoLyEAI</t>
  </si>
  <si>
    <t>Female</t>
  </si>
  <si>
    <t>a1L36000000zoLzEAI</t>
  </si>
  <si>
    <t>IOR-00042</t>
  </si>
  <si>
    <t>HIV I-4: Number of AIDS-related deaths per 100,000 population</t>
  </si>
  <si>
    <t>U15</t>
  </si>
  <si>
    <t>a1L36000000zoLaEAI</t>
  </si>
  <si>
    <t>15+</t>
  </si>
  <si>
    <t>a1L36000000zoLbEAI</t>
  </si>
  <si>
    <t>Age | Gender</t>
  </si>
  <si>
    <t>15-19 male</t>
  </si>
  <si>
    <t>a1L36000002Nzj0EAC</t>
  </si>
  <si>
    <t>20-24 male</t>
  </si>
  <si>
    <t>a1L36000002Nzj1EAC</t>
  </si>
  <si>
    <t>15-19 female</t>
  </si>
  <si>
    <t>a1L36000002NzjFEAS</t>
  </si>
  <si>
    <t>20-24 female</t>
  </si>
  <si>
    <t>a1L36000002NzjGEAS</t>
  </si>
  <si>
    <t>a1L36000000zoLXEAY</t>
  </si>
  <si>
    <t>a1L36000000zoLYEAY</t>
  </si>
  <si>
    <t>IOR-00052</t>
  </si>
  <si>
    <t>Malaria I-1(M): Reported malaria cases (presumed and confirmed)</t>
  </si>
  <si>
    <t>U5</t>
  </si>
  <si>
    <t>a1L36000000zoLiEAI</t>
  </si>
  <si>
    <t>5+</t>
  </si>
  <si>
    <t>a1L36000000zoLjEAI</t>
  </si>
  <si>
    <t>Malaria case definition</t>
  </si>
  <si>
    <t>Confirmed</t>
  </si>
  <si>
    <t>a1L36000002NzjDEAS</t>
  </si>
  <si>
    <t>Presumptive</t>
  </si>
  <si>
    <t>a1L36000002NzjEEAS</t>
  </si>
  <si>
    <t>P. Vivax</t>
  </si>
  <si>
    <t>a1L36000002NzjAEAS</t>
  </si>
  <si>
    <t>a1L36000002NzjBEAS</t>
  </si>
  <si>
    <t>Other species</t>
  </si>
  <si>
    <t>a1L36000002NzjCEAS</t>
  </si>
  <si>
    <t>IOR-00054</t>
  </si>
  <si>
    <t>Malaria I-3.1(M): Inpatient malaria deaths per year: rate per 100,000 persons per year</t>
  </si>
  <si>
    <t>a1L36000000zoLtEAI</t>
  </si>
  <si>
    <t>a1L36000000zoLuEAI</t>
  </si>
  <si>
    <t>IOR-00055</t>
  </si>
  <si>
    <t>Malaria I-6: All-cause under-5 mortality rate per 1000 live births</t>
  </si>
  <si>
    <t>a1L36000000zoM0EAI</t>
  </si>
  <si>
    <t>a1L36000000zoM1EAI</t>
  </si>
  <si>
    <t>IOR-00061</t>
  </si>
  <si>
    <t>HIV I-14: Number of new HIV infections per 1000 uninfected population</t>
  </si>
  <si>
    <t>a1L36000002NziwEAC</t>
  </si>
  <si>
    <t>a1L36000002NzixEAC</t>
  </si>
  <si>
    <t>a1L36000002NziyEAC</t>
  </si>
  <si>
    <t>a1L36000002NzizEAC</t>
  </si>
  <si>
    <t>a1L36000002NzjJEAS</t>
  </si>
  <si>
    <t>a1L36000002NzjKEAS</t>
  </si>
  <si>
    <t>a1L36000002NziuEAC</t>
  </si>
  <si>
    <t>a1L36000002NzivEAC</t>
  </si>
  <si>
    <t>IOR-00063</t>
  </si>
  <si>
    <t>Malaria I-10(M): Annual parasite incidence: Confirmed malaria cases (microscopy or RDT): rate per 1000 persons per year (Elimination settings)</t>
  </si>
  <si>
    <t>Source of infection</t>
  </si>
  <si>
    <t>Imported</t>
  </si>
  <si>
    <t>a1L36000002Nzj6EAC</t>
  </si>
  <si>
    <t>Induced</t>
  </si>
  <si>
    <t>a1L36000002Nzj7EAC</t>
  </si>
  <si>
    <t>Local-indigenous</t>
  </si>
  <si>
    <t>a1L36000002Nzj8EAC</t>
  </si>
  <si>
    <t>Local-introduced</t>
  </si>
  <si>
    <t>a1L36000002Nzj9EAC</t>
  </si>
  <si>
    <t>IOR-00076</t>
  </si>
  <si>
    <t>HIV I-13: Number and % of people living with HIV</t>
  </si>
  <si>
    <t>a1L36000002NziqEAC</t>
  </si>
  <si>
    <t>a1L36000002NzirEAC</t>
  </si>
  <si>
    <t>a1L36000002NzisEAC</t>
  </si>
  <si>
    <t>a1L36000002NzitEAC</t>
  </si>
  <si>
    <t>a1L36000002NzjHEAS</t>
  </si>
  <si>
    <t>a1L36000002NzjIEAS</t>
  </si>
  <si>
    <t>a1L36000002NzioEAC</t>
  </si>
  <si>
    <t>a1L36000002NzipEAC</t>
  </si>
  <si>
    <t>IOR-00002</t>
  </si>
  <si>
    <t>HIV O-1(M): Percentage of adults and children with HIV, known to be on treatment 12 months after initiation of antiretroviral therapy</t>
  </si>
  <si>
    <t>a1L36000000zoL4EAI</t>
  </si>
  <si>
    <t>a1L36000000zoL5EAI</t>
  </si>
  <si>
    <t>Duration of treatment</t>
  </si>
  <si>
    <t>24 months after initiation</t>
  </si>
  <si>
    <t>a1L36000000zoL6EAI</t>
  </si>
  <si>
    <t>36 months after initiation</t>
  </si>
  <si>
    <t>a1L36000000zoL7EAI</t>
  </si>
  <si>
    <t>60 months after initiation</t>
  </si>
  <si>
    <t>a1L36000002NzjLEAS</t>
  </si>
  <si>
    <t>a1L36000000zoL1EAI</t>
  </si>
  <si>
    <t>a1L36000000zoL2EAI</t>
  </si>
  <si>
    <t>IOR-00005</t>
  </si>
  <si>
    <t>HIV O-4a(M): Percentage of men reporting the use of a condom the last time they had anal sex with a male partner</t>
  </si>
  <si>
    <t>a1L36000002NzjMEAS</t>
  </si>
  <si>
    <t>a1L36000002NzjNEAS</t>
  </si>
  <si>
    <t>IOR-00007</t>
  </si>
  <si>
    <t>HIV O-5(M): Percentage of sex workers reporting the use of a condom with their most recent client</t>
  </si>
  <si>
    <t>a1L36000002NzjQEAS</t>
  </si>
  <si>
    <t>a1L36000002NzjREAS</t>
  </si>
  <si>
    <t>a1L36000000zoLEEAY</t>
  </si>
  <si>
    <t>a1L36000000zoLFEAY</t>
  </si>
  <si>
    <t>IOR-00008</t>
  </si>
  <si>
    <t>HIV O-6(M): Percentage of people who inject drugs reporting the use of sterile injecting equipment the last time they injected</t>
  </si>
  <si>
    <t>a1L36000000zoM9EAI</t>
  </si>
  <si>
    <t>a1L36000000zoMAEAY</t>
  </si>
  <si>
    <t>a1L36000000zoLHEAY</t>
  </si>
  <si>
    <t>a1L36000000zoLIEAY</t>
  </si>
  <si>
    <t>IOR-00013</t>
  </si>
  <si>
    <t>TB O-4(M): Treatment success rate of RR TB and/or MDR-TB: Percentage of cases with RR and/or MDR-TB successfully treated</t>
  </si>
  <si>
    <t>TB case definition</t>
  </si>
  <si>
    <t>XDR TB</t>
  </si>
  <si>
    <t>a1L36000002NzjYEAS</t>
  </si>
  <si>
    <t>IOR-00014</t>
  </si>
  <si>
    <t>Malaria O-1a: Proportion of population that slept under an insecticide-treated net the previous night</t>
  </si>
  <si>
    <t>a1L36000000zoLNEAY</t>
  </si>
  <si>
    <t>a1L36000000zoLOEAY</t>
  </si>
  <si>
    <t>IOR-00018</t>
  </si>
  <si>
    <t>Malaria O-3: Proportion of population using an insecticide-treated net among those with access to an insecticide-treated net</t>
  </si>
  <si>
    <t>a1L36000000zoLPEAY</t>
  </si>
  <si>
    <t>a1L36000000zoLQEAY</t>
  </si>
  <si>
    <t>IOR-00066</t>
  </si>
  <si>
    <t>HIV O-4.1b(M): Percentage of transgender people reporting the use of a condom the last time they had sex with a partner</t>
  </si>
  <si>
    <t>a1L36000002NzjOEAS</t>
  </si>
  <si>
    <t>a1L36000002NzjPEAS</t>
  </si>
  <si>
    <t>IOR-00067</t>
  </si>
  <si>
    <t>HIV O-9: Percentage of people who inject drugs reporting condom use at the last sexual intercourse</t>
  </si>
  <si>
    <t>a1L36000002NzjUEAS</t>
  </si>
  <si>
    <t>a1L36000002NzjVEAS</t>
  </si>
  <si>
    <t>a1L36000002NzjSEAS</t>
  </si>
  <si>
    <t>a1L36000002NzjTEAS</t>
  </si>
  <si>
    <t>IOR-00068</t>
  </si>
  <si>
    <t>HIV O-11: Percentage of (estimated) people living with HIV who have been tested HIV-positive</t>
  </si>
  <si>
    <t>a1L36000002NzjWEAS</t>
  </si>
  <si>
    <t>a1L36000002NzjXEAS</t>
  </si>
  <si>
    <t>IOR-00075</t>
  </si>
  <si>
    <t>Malaria O-9(M): Annual blood examination rate: per 100 population per year (Elimination settings)</t>
  </si>
  <si>
    <t>Case detection</t>
  </si>
  <si>
    <t>Active</t>
  </si>
  <si>
    <t>a1L36000002NzjZEAS</t>
  </si>
  <si>
    <t>Passive</t>
  </si>
  <si>
    <t>a1L36000002NzjaEAC</t>
  </si>
  <si>
    <t>MCI-00037</t>
  </si>
  <si>
    <t>MDR TB-2(M): Number of TB cases with RR-TB and/or MDR-TB notified</t>
  </si>
  <si>
    <t>a1L36000000zoNGEAY</t>
  </si>
  <si>
    <t>a1L36000000zoNHEAY</t>
  </si>
  <si>
    <t>a1L36000000zoNEEAY</t>
  </si>
  <si>
    <t>a1L36000000zoNFEAY</t>
  </si>
  <si>
    <t>MCI-00038</t>
  </si>
  <si>
    <t>MDR TB-3(M): Number of cases with RR-TB and/or MDR-TB that began second-line treatment</t>
  </si>
  <si>
    <t>a1L36000000zoNKEAY</t>
  </si>
  <si>
    <t>a1L36000000zoNLEAY</t>
  </si>
  <si>
    <t>a1L36000000zoNIEAY</t>
  </si>
  <si>
    <t>a1L36000000zoNJEAY</t>
  </si>
  <si>
    <t>TB regimen</t>
  </si>
  <si>
    <t>New TB drugs</t>
  </si>
  <si>
    <t>a1L36000002Nzk0EAC</t>
  </si>
  <si>
    <t>Short regimens</t>
  </si>
  <si>
    <t>a1L36000002Nzk1EAC</t>
  </si>
  <si>
    <t>MCI-00043</t>
  </si>
  <si>
    <t>VC-3(M): Number of long-lasting insecticidal nets distributed to targeted risk groups through continuous distribution</t>
  </si>
  <si>
    <t>Target / Risk population group</t>
  </si>
  <si>
    <t>Pregnant women</t>
  </si>
  <si>
    <t>a1L36000000zoNMEAY</t>
  </si>
  <si>
    <t>Children 0-5</t>
  </si>
  <si>
    <t>a1L36000000zoNNEAY</t>
  </si>
  <si>
    <t>Migrants/ refugees/ IDPs</t>
  </si>
  <si>
    <t>a1L36000000zoNOEAY</t>
  </si>
  <si>
    <t>Other population group</t>
  </si>
  <si>
    <t>a1L36000000zoNQEAY</t>
  </si>
  <si>
    <t>School children</t>
  </si>
  <si>
    <t>a1L36000002Nzk2EAC</t>
  </si>
  <si>
    <t>MCI-00047</t>
  </si>
  <si>
    <t>CM-1a(M): Proportion of suspected malaria cases that receive a parasitological test at public sector health facilities</t>
  </si>
  <si>
    <t>a1L36000000zoNWEAY</t>
  </si>
  <si>
    <t>a1L36000000zoNXEAY</t>
  </si>
  <si>
    <t>a1L36000000zoNYEAY</t>
  </si>
  <si>
    <t>a1L36000000zoNZEAY</t>
  </si>
  <si>
    <t>MCI-00048</t>
  </si>
  <si>
    <t>CM-1b(M): Proportion of suspected malaria cases that receive a parasitological test in the community</t>
  </si>
  <si>
    <t>a1L36000000zoNaEAI</t>
  </si>
  <si>
    <t>a1L36000000zoNbEAI</t>
  </si>
  <si>
    <t>a1L36000000zoNcEAI</t>
  </si>
  <si>
    <t>a1L36000000zoNdEAI</t>
  </si>
  <si>
    <t>MCI-00049</t>
  </si>
  <si>
    <t>CM-1c(M): Proportion of suspected malaria cases that receive a parasitological test at private sector sites</t>
  </si>
  <si>
    <t>a1L36000000zoNeEAI</t>
  </si>
  <si>
    <t>a1L36000000zoNfEAI</t>
  </si>
  <si>
    <t>a1L36000000zoNgEAI</t>
  </si>
  <si>
    <t>a1L36000000zoNhEAI</t>
  </si>
  <si>
    <t>MCI-00050</t>
  </si>
  <si>
    <t>CM-2a(M): Proportion of confirmed malaria cases that received first-line antimalarial treatment at public sector health facilities</t>
  </si>
  <si>
    <t>a1L36000000zoNiEAI</t>
  </si>
  <si>
    <t>a1L36000000zoNjEAI</t>
  </si>
  <si>
    <t>MCI-00051</t>
  </si>
  <si>
    <t>CM-2b(M): Proportion of confirmed malaria cases that received first-line antimalarial treatment in the community</t>
  </si>
  <si>
    <t>a1L36000000zoNlEAI</t>
  </si>
  <si>
    <t>a1L36000000zoNkEAI</t>
  </si>
  <si>
    <t>MCI-00052</t>
  </si>
  <si>
    <t>CM-2c(M): Proportion of confirmed malaria cases that received first-line antimalarial treatment at private sector sites</t>
  </si>
  <si>
    <t>a1L36000000zoNmEAI</t>
  </si>
  <si>
    <t>a1L36000000zoNnEAI</t>
  </si>
  <si>
    <t>MCI-00053</t>
  </si>
  <si>
    <t>CM-3a: Proportion of malaria cases (presumed and confirmed) that received first line antimalarial treatment at public sector health facilities</t>
  </si>
  <si>
    <t>a1L36000000zoNoEAI</t>
  </si>
  <si>
    <t>a1L36000000zoNpEAI</t>
  </si>
  <si>
    <t>MCI-00054</t>
  </si>
  <si>
    <t>CM-3b: Proportion of malaria cases (presumed and confirmed) that received first line antimalarial treatment in the community</t>
  </si>
  <si>
    <t>a1L36000000zoNqEAI</t>
  </si>
  <si>
    <t>a1L36000000zoNrEAI</t>
  </si>
  <si>
    <t>MCI-00055</t>
  </si>
  <si>
    <t>CM-3c: Proportion of malaria cases (presumed and confirmed) that received first line antimalarial treatment at private sector sites</t>
  </si>
  <si>
    <t>a1L36000000zoNsEAI</t>
  </si>
  <si>
    <t>a1L36000000zoNtEAI</t>
  </si>
  <si>
    <t>MCI-00238</t>
  </si>
  <si>
    <t>TCS-1(M): Percentage of people living with HIV currently receiving antiretroviral therapy</t>
  </si>
  <si>
    <t>a1L36000000zoMsEAI</t>
  </si>
  <si>
    <t>a1L36000000zoMtEAI</t>
  </si>
  <si>
    <t>15-24 male</t>
  </si>
  <si>
    <t>a1L36000000zoO2EAI</t>
  </si>
  <si>
    <t>a1L36000002NzjpEAC</t>
  </si>
  <si>
    <t>a1L36000002NzjqEAC</t>
  </si>
  <si>
    <t>15-24 female</t>
  </si>
  <si>
    <t>a1L36000002Nzk7EAC</t>
  </si>
  <si>
    <t>a1L36000002Nzk8EAC</t>
  </si>
  <si>
    <t>a1L36000002Nzk9EAC</t>
  </si>
  <si>
    <t>a1L36000000zoMpEAI</t>
  </si>
  <si>
    <t>a1L36000000zoMqEAI</t>
  </si>
  <si>
    <t>Transgender</t>
  </si>
  <si>
    <t>a1L36000000zoMrEAI</t>
  </si>
  <si>
    <t>MSM</t>
  </si>
  <si>
    <t>a1L36000002NzjrEAC</t>
  </si>
  <si>
    <t>Sex workers</t>
  </si>
  <si>
    <t>a1L36000002NzjsEAC</t>
  </si>
  <si>
    <t>PWIDs</t>
  </si>
  <si>
    <t>a1L36000002NzjtEAC</t>
  </si>
  <si>
    <t>MCI-00239</t>
  </si>
  <si>
    <t>TCS-2: Percentage of people living with HIV that initiated ART with a CD4 count of &lt;200 cells/mm³</t>
  </si>
  <si>
    <t>a1L36000000zoMuEAI</t>
  </si>
  <si>
    <t>a1L36000000zoMvEAI</t>
  </si>
  <si>
    <t>MCI-00243</t>
  </si>
  <si>
    <t>TCP-1(M): Number of notified cases of all forms of TB-(i.e. bacteriologically confirmed + clinically diagnosed), includes new and relapse cases</t>
  </si>
  <si>
    <t>a1L36000000zoN2EAI</t>
  </si>
  <si>
    <t>a1L36000000zoO8EAI</t>
  </si>
  <si>
    <t>a1L36000000zoMxEAI</t>
  </si>
  <si>
    <t>a1L36000000zoMyEAI</t>
  </si>
  <si>
    <t>HIV test status</t>
  </si>
  <si>
    <t>Positive</t>
  </si>
  <si>
    <t>a1L36000000zoMzEAI</t>
  </si>
  <si>
    <t>Negative</t>
  </si>
  <si>
    <t>a1L36000000zoN0EAI</t>
  </si>
  <si>
    <t>Not documented</t>
  </si>
  <si>
    <t>a1L36000000zoN1EAI</t>
  </si>
  <si>
    <t>Bacteriologically confirmed</t>
  </si>
  <si>
    <t>a1L36000002NzjwEAC</t>
  </si>
  <si>
    <t>MCI-00245</t>
  </si>
  <si>
    <t>TCP-2(M): Treatment success rate- all forms:  Percentage of TB cases, all forms, bacteriologically confirmed plus clinically diagnosed, successfully treated (cured plus treatment completed) among all TB cases registered for treatment during a specified period, new and relapse cases</t>
  </si>
  <si>
    <t>a1L36000000zoN8EAI</t>
  </si>
  <si>
    <t>a1L36000000zoN9EAI</t>
  </si>
  <si>
    <t>a1L36000000zoN3EAI</t>
  </si>
  <si>
    <t>a1L36000000zoN4EAI</t>
  </si>
  <si>
    <t>a1L36000000zoN5EAI</t>
  </si>
  <si>
    <t>a1L36000000zoN6EAI</t>
  </si>
  <si>
    <t>a1L36000000zoN7EAI</t>
  </si>
  <si>
    <t>MCI-00617</t>
  </si>
  <si>
    <t>YP-3: Number of adolescent girls and young women (AGYW) who were tested for HIV and received their results during the reporting period</t>
  </si>
  <si>
    <t>15-19</t>
  </si>
  <si>
    <t>a1L36000002NzjgEAC</t>
  </si>
  <si>
    <t>20-24</t>
  </si>
  <si>
    <t>a1L36000002NzjhEAC</t>
  </si>
  <si>
    <t>15-24</t>
  </si>
  <si>
    <t>a1L36000002NzjiEAC</t>
  </si>
  <si>
    <t>a1L36000002NzjjEAC</t>
  </si>
  <si>
    <t>a1L36000002NzjkEAC</t>
  </si>
  <si>
    <t>MCI-00619</t>
  </si>
  <si>
    <t>HTS-1: Number of people who were tested for HIV and received their results during the reporting period</t>
  </si>
  <si>
    <t>a1L36000002NzjlEAC</t>
  </si>
  <si>
    <t>a1L36000002NzjmEAC</t>
  </si>
  <si>
    <t>a1L36000002NzjnEAC</t>
  </si>
  <si>
    <t>a1L36000002NzjoEAC</t>
  </si>
  <si>
    <t>MCI-00625</t>
  </si>
  <si>
    <t>TCP-6b: Number of TB cases (all forms) notified among key affected populations/ high risk groups (other than prisoners)</t>
  </si>
  <si>
    <t>a1L36000002NzjyEAC</t>
  </si>
  <si>
    <t>a1L36000002NzjzEAC</t>
  </si>
  <si>
    <t>MCI-00630</t>
  </si>
  <si>
    <t>SPI-2: Percentage of children aged 3–59 months who received the full number of courses of SMC (3 or 4) per  transmission season in the targeted areas</t>
  </si>
  <si>
    <t>a1L36000002Nzk3EAC</t>
  </si>
  <si>
    <t>a1L36000002Nzk4EAC</t>
  </si>
  <si>
    <t>MCI-00637</t>
  </si>
  <si>
    <t>TCS-3.1: Percentage of people living with HIV and on ART, who have a suppressed viral load at 12 months (&lt;1000 copies/ml)</t>
  </si>
  <si>
    <t>a1L36000002NzjuEAC</t>
  </si>
  <si>
    <t>a1L36000002NzjvEAC</t>
  </si>
  <si>
    <t>a1L36000002Nzk5EAC</t>
  </si>
  <si>
    <t>a1L36000002Nzk6EAC</t>
  </si>
  <si>
    <t>IOR-00031</t>
  </si>
  <si>
    <t>HIV I-3b: Percentage of men who have sex with men with active syphilis</t>
  </si>
  <si>
    <t>a1J36000002m4ETEAY</t>
  </si>
  <si>
    <t>IOR-00032</t>
  </si>
  <si>
    <t>HIV I-3c: Percentage of sex workers with active syphilis</t>
  </si>
  <si>
    <t>a1J36000002m4EUEAY</t>
  </si>
  <si>
    <t>IOR-00033</t>
  </si>
  <si>
    <t>HIV I-6: Estimated percentage of child HIV infections from HIV-positive women delivering in the past 12 months</t>
  </si>
  <si>
    <t>a1J36000002m4EVEAY</t>
  </si>
  <si>
    <t>a1J36000002m4EWEAY</t>
  </si>
  <si>
    <t>a1J36000002m4EXEAY</t>
  </si>
  <si>
    <t>a1J36000002m4EYEAY</t>
  </si>
  <si>
    <t>a1J36000002m4EZEAY</t>
  </si>
  <si>
    <t>IOR-00038</t>
  </si>
  <si>
    <t>HIV I-12: Percentage of other vulnerable populations (specify) who are living with HIV</t>
  </si>
  <si>
    <t>a1J36000002m4EaEAI</t>
  </si>
  <si>
    <t>Age,Gender,Age | Gender</t>
  </si>
  <si>
    <t>a1J36000002m4EeEAI</t>
  </si>
  <si>
    <t>IOR-00051</t>
  </si>
  <si>
    <t>TB/HIV I-1: TB/HIV mortality rate per 100,000 population</t>
  </si>
  <si>
    <t>a1J36000002m4EnEAI</t>
  </si>
  <si>
    <t>IOR-00058</t>
  </si>
  <si>
    <t>HSS I-1: Under 5 mortality rate per 1000 live births</t>
  </si>
  <si>
    <t>a1J36000002m4EuEAI</t>
  </si>
  <si>
    <t>IOR-00059</t>
  </si>
  <si>
    <t>HSS I-2: Neonatal mortality rate, per 100,000 population</t>
  </si>
  <si>
    <t>a1J36000002m4EvEAI</t>
  </si>
  <si>
    <t>IOR-00060</t>
  </si>
  <si>
    <t>HSS I-3: Maternal mortality ratio, per 100,000 population</t>
  </si>
  <si>
    <t>a1J36000002m4EwEAI</t>
  </si>
  <si>
    <t>Age | Gender,Age,Gender</t>
  </si>
  <si>
    <t>a1J36000003YBHqEAO</t>
  </si>
  <si>
    <t>IOR-00064</t>
  </si>
  <si>
    <t>HIV I-3.1a: Percentage of individuals seropositive for syphilis</t>
  </si>
  <si>
    <t>a1J36000003YBHtEAO</t>
  </si>
  <si>
    <t>Gender,Age,Age | Gender</t>
  </si>
  <si>
    <t>a1J36000003YBIAEA4</t>
  </si>
  <si>
    <t>IOR-00001</t>
  </si>
  <si>
    <t>HSS O-3: Ratio of household out-of-pocket payments for health to total expenditure on health</t>
  </si>
  <si>
    <t>a1J36000002m4DzEAI</t>
  </si>
  <si>
    <t>Duration of treatment,Age,Gender</t>
  </si>
  <si>
    <t>a1J36000002m4E0EAI</t>
  </si>
  <si>
    <t>a1J36000002m4E3EAI</t>
  </si>
  <si>
    <t>Age,Gender</t>
  </si>
  <si>
    <t>a1J36000002m4E5EAI</t>
  </si>
  <si>
    <t>a1J36000002m4E6EAI</t>
  </si>
  <si>
    <t>IOR-00009</t>
  </si>
  <si>
    <t>HIV O-7: Percentage of other vulnerable populations who report the use of a condom at last sexual intercourse</t>
  </si>
  <si>
    <t>a1J36000002m4E7EAI</t>
  </si>
  <si>
    <t>IOR-00022</t>
  </si>
  <si>
    <t>HSS O-1: Percentage of women attending antenatal care</t>
  </si>
  <si>
    <t>a1J36000002m4EKEAY</t>
  </si>
  <si>
    <t>IOR-00023</t>
  </si>
  <si>
    <t>HSS O-2: Percentage of births attended by skilled health professional</t>
  </si>
  <si>
    <t>a1J36000002m4ELEAY</t>
  </si>
  <si>
    <t>IOR-00065</t>
  </si>
  <si>
    <t>HIV O-10: Percentage of women and men with non-regular partner in the past 12 months who report the use of a condom during their last intercourse</t>
  </si>
  <si>
    <t>a1J36000003YBHuEAO</t>
  </si>
  <si>
    <t>a1J36000003YBHvEAO</t>
  </si>
  <si>
    <t>a1J36000003YBHwEAO</t>
  </si>
  <si>
    <t>a1J36000003YBHxEAO</t>
  </si>
  <si>
    <t>IOR-00069</t>
  </si>
  <si>
    <t>HIV O-12: Percentage of people living with HIV and on ART who are virologically suppressed (among all those currently on treatment who received a VL measurement regardless of when they started ART)</t>
  </si>
  <si>
    <t>a1J36000003YBHyEAO</t>
  </si>
  <si>
    <t>IOR-00070</t>
  </si>
  <si>
    <t>HIV O-13: Proportion of ever-married or partnered women aged 15-49 who experienced physical or sexual violence from a male intimate partner in the past 12 months</t>
  </si>
  <si>
    <t>a1J36000003YBHzEAO</t>
  </si>
  <si>
    <t>IOR-00071</t>
  </si>
  <si>
    <t>HIV O-14: Percentage of women and men aged 15–49 who report discriminatory attitudes towards people living with HIV</t>
  </si>
  <si>
    <t>a1J36000003YBI0EAO</t>
  </si>
  <si>
    <t>IOR-00072</t>
  </si>
  <si>
    <t>HIV O-15: Percent of people living with HIV who experienced recent discrimination at health care facilities</t>
  </si>
  <si>
    <t>a1J36000003YBI1EAO</t>
  </si>
  <si>
    <t>Comprehensive prevention programs for MSM</t>
  </si>
  <si>
    <t>MCI-00534</t>
  </si>
  <si>
    <t>a3z360000009C49AAE</t>
  </si>
  <si>
    <t>a1O36000001qZ7vEAE</t>
  </si>
  <si>
    <t>Comprehensive prevention programs for people who inject drugs (PWID) and their partners</t>
  </si>
  <si>
    <t>MCI-00003</t>
  </si>
  <si>
    <t>a3z360000009C1XAAU</t>
  </si>
  <si>
    <t>a1O36000001EGFDEA4</t>
  </si>
  <si>
    <t>Comprehensive prevention programs for sex workers and their clients</t>
  </si>
  <si>
    <t>MCI-00002</t>
  </si>
  <si>
    <t>a3z360000009C1WAAU</t>
  </si>
  <si>
    <t>a1O36000001EGFCEA4</t>
  </si>
  <si>
    <t>Comprehensive prevention programs for TGs</t>
  </si>
  <si>
    <t>MCI-00531</t>
  </si>
  <si>
    <t>a3z360000009C1pAAE</t>
  </si>
  <si>
    <t>a1O36000001qZ7sEAE</t>
  </si>
  <si>
    <t>Comprehensive programs for people in prisons and other closed settings</t>
  </si>
  <si>
    <t>MCI-00532</t>
  </si>
  <si>
    <t>a3z360000009C1qAAE</t>
  </si>
  <si>
    <t>a1O36000001qZ7tEAE</t>
  </si>
  <si>
    <t>HIV Testing Services</t>
  </si>
  <si>
    <t>MCI-00533</t>
  </si>
  <si>
    <t>a3z360000009C1rAAE</t>
  </si>
  <si>
    <t>a1O36000001qZ7uEAE</t>
  </si>
  <si>
    <t>Payment for results</t>
  </si>
  <si>
    <t>MCI-00024</t>
  </si>
  <si>
    <t>a3z360000009C1nAAE</t>
  </si>
  <si>
    <t>a1O36000001EGFYEA4</t>
  </si>
  <si>
    <t>PMTCT</t>
  </si>
  <si>
    <t>MCI-00006</t>
  </si>
  <si>
    <t>a3z360000009C1aAAE</t>
  </si>
  <si>
    <t>a1O36000001EGFGEA4</t>
  </si>
  <si>
    <t>Prevention programs for adolescents and youth, in and out of school</t>
  </si>
  <si>
    <t>MCI-00005</t>
  </si>
  <si>
    <t>a3z360000009C1ZAAU</t>
  </si>
  <si>
    <t>a1O36000001EGFFEA4</t>
  </si>
  <si>
    <t>Prevention programs for general population</t>
  </si>
  <si>
    <t>MCI-00000</t>
  </si>
  <si>
    <t>a3z360000009C1UAAU</t>
  </si>
  <si>
    <t>a1O36000001EGFAEA4</t>
  </si>
  <si>
    <t>Prevention programs for other vulnerable populations</t>
  </si>
  <si>
    <t>MCI-00004</t>
  </si>
  <si>
    <t>a3z360000009C1YAAU</t>
  </si>
  <si>
    <t>a1O36000001EGFEEA4</t>
  </si>
  <si>
    <t>Program management</t>
  </si>
  <si>
    <t>MCI-00023</t>
  </si>
  <si>
    <t>a3z360000009C1mAAE</t>
  </si>
  <si>
    <t>a1O36000001EGFXEA4</t>
  </si>
  <si>
    <t>Programs to reduce human rights-related barriers to HIV services</t>
  </si>
  <si>
    <t>MCI-00535</t>
  </si>
  <si>
    <t>a3z360000009C4AAAU</t>
  </si>
  <si>
    <t>a1O36000001qZ7wEAE</t>
  </si>
  <si>
    <t>RSSH: Community responses and systems</t>
  </si>
  <si>
    <t>MCI-00021</t>
  </si>
  <si>
    <t>a3z360000009C1kAAE</t>
  </si>
  <si>
    <t>a1O36000001EGFVEA4</t>
  </si>
  <si>
    <t>RSSH: Financial management systems</t>
  </si>
  <si>
    <t>MCI-00019</t>
  </si>
  <si>
    <t>a3z360000009C1iAAE</t>
  </si>
  <si>
    <t>a1O36000001EGFTEA4</t>
  </si>
  <si>
    <t>RSSH: Health management information systems and M&amp;E</t>
  </si>
  <si>
    <t>MCI-00022</t>
  </si>
  <si>
    <t>a3z360000009C1lAAE</t>
  </si>
  <si>
    <t>a1O36000001EGFWEA4</t>
  </si>
  <si>
    <t>RSSH: Human resources for health (HRH), including community health workers</t>
  </si>
  <si>
    <t>MCI-00015</t>
  </si>
  <si>
    <t>a3z360000009C1eAAE</t>
  </si>
  <si>
    <t>a1O36000001EGFPEA4</t>
  </si>
  <si>
    <t>RSSH: Integrated service delivery and quality improvement</t>
  </si>
  <si>
    <t>MCI-00014</t>
  </si>
  <si>
    <t>a3z360000009C1dAAE</t>
  </si>
  <si>
    <t>a1O36000001EGFOEA4</t>
  </si>
  <si>
    <t>RSSH: National health strategies</t>
  </si>
  <si>
    <t>MCI-00536</t>
  </si>
  <si>
    <t>a3z360000009C4BAAU</t>
  </si>
  <si>
    <t>a1O36000001qZ7xEAE</t>
  </si>
  <si>
    <t>RSSH: Procurement and supply chain management systems</t>
  </si>
  <si>
    <t>MCI-00016</t>
  </si>
  <si>
    <t>a3z360000009C1fAAE</t>
  </si>
  <si>
    <t>a1O36000001EGFQEA4</t>
  </si>
  <si>
    <t>TB/HIV</t>
  </si>
  <si>
    <t>MCI-00009</t>
  </si>
  <si>
    <t>a3z360000009C1cAAE</t>
  </si>
  <si>
    <t>a1O36000001EGFJEA4</t>
  </si>
  <si>
    <t>Treatment, care and support</t>
  </si>
  <si>
    <t>MCI-00007</t>
  </si>
  <si>
    <t>a3z360000009C1bAAE</t>
  </si>
  <si>
    <t>a1O36000001EGFHEA4</t>
  </si>
  <si>
    <t>MCI-00214</t>
  </si>
  <si>
    <t>GP-4: Percentage of antenatal care attendees tested for syphilis</t>
  </si>
  <si>
    <t>a1O36000001EGIcEAO</t>
  </si>
  <si>
    <t>MCI-00215</t>
  </si>
  <si>
    <t>GP-5: Number of medical male circumcisions performed according to national standards</t>
  </si>
  <si>
    <t>a1O36000001EGIdEAO</t>
  </si>
  <si>
    <t>MCI-00216</t>
  </si>
  <si>
    <t>GP-6: Percentage of orphaned and vulnerable children aged 0–17 years whose households received free basic external support in caring for the child according to national guidelines</t>
  </si>
  <si>
    <t>a1O36000001EGIeEAO</t>
  </si>
  <si>
    <t>MCI-00223</t>
  </si>
  <si>
    <t>KP-1c(M): Percentage of sex workers reached with HIV prevention programs - defined package of services</t>
  </si>
  <si>
    <t>a1O36000001EGIlEAO</t>
  </si>
  <si>
    <t>MCI-00225</t>
  </si>
  <si>
    <t>KP-3c(M): Percentage of sex workers that have received an HIV test during the reporting period and know their results</t>
  </si>
  <si>
    <t>a1O36000001EGInEAO</t>
  </si>
  <si>
    <t>MCI-00615</t>
  </si>
  <si>
    <t>KP-6c: Percentage of sex workers using PrEP in priority sex workers PrEP populations</t>
  </si>
  <si>
    <t>a1O36000001qZ9EEAU</t>
  </si>
  <si>
    <t>MCI-00226</t>
  </si>
  <si>
    <t>KP-1d(M): Percentage of people who inject drugs reached with HIV prevention programs - defined package of services</t>
  </si>
  <si>
    <t>a1O36000001EGIoEAO</t>
  </si>
  <si>
    <t>MCI-00228</t>
  </si>
  <si>
    <t>KP-3d(M): Percentage of people who inject drugs that have received an HIV test during the reporting period and know their results</t>
  </si>
  <si>
    <t>a1O36000001EGIqEAO</t>
  </si>
  <si>
    <t>MCI-00229</t>
  </si>
  <si>
    <t>KP-4: Number of needles and syringes distributed per person who injects drugs per year by needle and syringe programs</t>
  </si>
  <si>
    <t>a1O36000001EGIrEAO</t>
  </si>
  <si>
    <t>MCI-00230</t>
  </si>
  <si>
    <t>KP-5: Percentage of individuals receiving Opioid Substitution Therapy who received treatment for at least 6 months</t>
  </si>
  <si>
    <t>a1O36000001EGIsEAO</t>
  </si>
  <si>
    <t>MCI-00231</t>
  </si>
  <si>
    <t>KP-1e: Percentage of other vulnerable populations reached with HIV prevention programs - defined package of services</t>
  </si>
  <si>
    <t>a1O36000001EGItEAO</t>
  </si>
  <si>
    <t>MCI-00233</t>
  </si>
  <si>
    <t>KP-3e: Percentage of other vulnerable populations that have received an HIV test during the reporting period and know their results</t>
  </si>
  <si>
    <t>a1O36000001EGIvEAO</t>
  </si>
  <si>
    <t>MCI-00234</t>
  </si>
  <si>
    <t>YP-1: Percentage of young people aged 10–24 years reached by life skills–based HIV education in schools</t>
  </si>
  <si>
    <t>a1O36000001EGIwEAO</t>
  </si>
  <si>
    <t>MCI-00616</t>
  </si>
  <si>
    <t>YP-2: Percentage of adolescent girls and young women (AGYW) reached with HIV prevention programs- defined package of services</t>
  </si>
  <si>
    <t>a1O36000001qZ9FEAU</t>
  </si>
  <si>
    <t>HIV test status,Age</t>
  </si>
  <si>
    <t>a1O36000001qZ9GEAU</t>
  </si>
  <si>
    <t>MCI-00618</t>
  </si>
  <si>
    <t>YP-4: Percentage of adolescent girls and young women (AGYW) using PrEP</t>
  </si>
  <si>
    <t>a1O36000001qZ9HEAU</t>
  </si>
  <si>
    <t>MCI-00235</t>
  </si>
  <si>
    <t>PMTCT-1: Percentage of pregnant women who know their HIV status</t>
  </si>
  <si>
    <t>a1O36000001EGIxEAO</t>
  </si>
  <si>
    <t>MCI-00642</t>
  </si>
  <si>
    <t>PMTCT-2.1: Percentage of HIV-positive pregnant women who received ART during pregnancy</t>
  </si>
  <si>
    <t>a1O36000001qZ9fEAE</t>
  </si>
  <si>
    <t>MCI-00636</t>
  </si>
  <si>
    <t>PMTCT-3.1: Percentage of HIV-exposed infants receiving a virological test for HIV within 2 months of birth</t>
  </si>
  <si>
    <t>a1O36000001qZ9ZEAU</t>
  </si>
  <si>
    <t>Age | Gender,Age,Target / Risk population group,Gender</t>
  </si>
  <si>
    <t>a1O36000001EGJ0EAO</t>
  </si>
  <si>
    <t>a1O36000001EGJ1EAO</t>
  </si>
  <si>
    <t>a1O36000001qZ9aEAE</t>
  </si>
  <si>
    <t>MCI-00621</t>
  </si>
  <si>
    <t>TCS-6: Percentage of ART sites that had a stock-out of any antiretroviral drugs during the reporting period</t>
  </si>
  <si>
    <t>a1O36000001qZ9KEAU</t>
  </si>
  <si>
    <t>MCI-00620</t>
  </si>
  <si>
    <t>TCS-7: Percentage of newly diagnosed people linked to HIV care (individual linkage)</t>
  </si>
  <si>
    <t>a1O36000001qZ9JEAU</t>
  </si>
  <si>
    <t>MCI-00643</t>
  </si>
  <si>
    <t>TB/HIV-3.1: Percentage of people living with HIV in care (including PMTCT) who are screened for TB in HIV care or treatment settings</t>
  </si>
  <si>
    <t>a1O36000001qZ9gEAE</t>
  </si>
  <si>
    <t>MCI-00644</t>
  </si>
  <si>
    <t>TB/HIV-4.1: Percentage of people living with HIV newly enrolled in HIV care started on TB preventive therapy</t>
  </si>
  <si>
    <t>a1O36000001qZ9hEAE</t>
  </si>
  <si>
    <t>MCI-00622</t>
  </si>
  <si>
    <t>TB/HIV-5: Percentage of registered new and relapse TB patients with documented HIV status</t>
  </si>
  <si>
    <t>a1O36000001qZ9LEAU</t>
  </si>
  <si>
    <t>MCI-00623</t>
  </si>
  <si>
    <t>TB/HIV-6(M): Percentage of HIV-positive new and relapse TB patients on ART during TB treatment</t>
  </si>
  <si>
    <t>a1O36000001qZ9MEAU</t>
  </si>
  <si>
    <t>MCI-00060</t>
  </si>
  <si>
    <t>SD-1: Number of health facilities per 10,000 population</t>
  </si>
  <si>
    <t>a1O36000001EGG8EAO</t>
  </si>
  <si>
    <t>MCI-00634</t>
  </si>
  <si>
    <t>SD-3: Number of outpatient department visits per person per year</t>
  </si>
  <si>
    <t>a1O36000001qZ9XEAU</t>
  </si>
  <si>
    <t>MCI-00062</t>
  </si>
  <si>
    <t>HW-1: Number of health workers per 10,000 population (report on community health workers as applicable)</t>
  </si>
  <si>
    <t>a1O36000001EGGAEA4</t>
  </si>
  <si>
    <t>MCI-00063</t>
  </si>
  <si>
    <t>HW-2: Distribution of health workers</t>
  </si>
  <si>
    <t>a1O36000001EGGBEA4</t>
  </si>
  <si>
    <t>MCI-00064</t>
  </si>
  <si>
    <t>HW-3: Number of health workers newly recruited at primary health care facilities in the past 12 months, expressed as a percentage of planned recruitment targets</t>
  </si>
  <si>
    <t>a1O36000001EGGCEA4</t>
  </si>
  <si>
    <t>MCI-00065</t>
  </si>
  <si>
    <t>HW-4: Annual rate of retention of service providers at primary health care facilities</t>
  </si>
  <si>
    <t>a1O36000001EGGDEA4</t>
  </si>
  <si>
    <t>MCI-00633</t>
  </si>
  <si>
    <t>HW-5: Number of graduates from health workforce training institutions during the last academic year per 1000 population</t>
  </si>
  <si>
    <t>a1O36000001qZ9WEAU</t>
  </si>
  <si>
    <t>MCI-00631</t>
  </si>
  <si>
    <t>PSM-2: Percentage of health facilities with essential medicines and life-saving commodities in stock</t>
  </si>
  <si>
    <t>a1O36000001qZ9UEAU</t>
  </si>
  <si>
    <t>MCI-00632</t>
  </si>
  <si>
    <t>PSM-3: Percentage of facilities providing diagnostic services with tracer items on the day of the assessment</t>
  </si>
  <si>
    <t>a1O36000001qZ9VEAU</t>
  </si>
  <si>
    <t>MCI-00067</t>
  </si>
  <si>
    <t>HF-1: Government expenditure on health as percentage of general government expenditure</t>
  </si>
  <si>
    <t>a1O36000001EGGFEA4</t>
  </si>
  <si>
    <t>MCI-00068</t>
  </si>
  <si>
    <t>M&amp;E-1: Percentage of HMIS or other routine reporting units submitting timely reports according to national guidelines</t>
  </si>
  <si>
    <t>a1O36000001EGGGEA4</t>
  </si>
  <si>
    <t>MCI-00069</t>
  </si>
  <si>
    <t>M&amp;E-2: Proportion of facility reports received over the reports expected during the reporting period</t>
  </si>
  <si>
    <t>a1O36000001EGGHEA4</t>
  </si>
  <si>
    <t>MCI-00070</t>
  </si>
  <si>
    <t>M&amp;E-3: Percentage of deaths registered (as reported by civil or sample registration systems, hospitals, community-based reporting systems) among the total estimated deaths for the same period and geographical region</t>
  </si>
  <si>
    <t>a1O36000001EGGIEA4</t>
  </si>
  <si>
    <t>MCI-00640</t>
  </si>
  <si>
    <t>KP-1b(M): Percentage of transgender people reached with HIV prevention programs - defined package of services</t>
  </si>
  <si>
    <t>a1O36000001qZ9dEAE</t>
  </si>
  <si>
    <t>MCI-00641</t>
  </si>
  <si>
    <t>KP-3b(M): Percentage of transgender people that have received an HIV test during the reporting period and know their results</t>
  </si>
  <si>
    <t>a1O36000001qZ9eEAE</t>
  </si>
  <si>
    <t>MCI-00614</t>
  </si>
  <si>
    <t>KP-6b: Percentage of transgender people using PrEP in priority TG PrEP populations</t>
  </si>
  <si>
    <t>a1O36000001qZ9DEAU</t>
  </si>
  <si>
    <t>HIV test status,Gender</t>
  </si>
  <si>
    <t>a1O36000001qZ9IEAU</t>
  </si>
  <si>
    <t>MCI-00638</t>
  </si>
  <si>
    <t>KP-1a(M): Percentage of men who have sex with men reached with HIV prevention programs - defined package of services</t>
  </si>
  <si>
    <t>a1O36000001qZ9bEAE</t>
  </si>
  <si>
    <t>MCI-00639</t>
  </si>
  <si>
    <t>KP-3a(M): Percentage of men who have sex with men that have received an HIV test during the reporting period and know their results</t>
  </si>
  <si>
    <t>a1O36000001qZ9cEAE</t>
  </si>
  <si>
    <t>MCI-00613</t>
  </si>
  <si>
    <t>KP-6a: Percentage of men who have sex with men using PrEP in priority men who have sex with men PrEP populations</t>
  </si>
  <si>
    <t>a1O36000001qZ9CEAU</t>
  </si>
  <si>
    <t>MCI-00072</t>
  </si>
  <si>
    <t>Behavioral interventions as part of programs for general population</t>
  </si>
  <si>
    <t>a1O36000001EGGKEA4</t>
  </si>
  <si>
    <t>MCI-00073</t>
  </si>
  <si>
    <t>Condoms as part of programs for general population</t>
  </si>
  <si>
    <t>a1O36000001EGGLEA4</t>
  </si>
  <si>
    <t>MCI-00076</t>
  </si>
  <si>
    <t>Diagnosis and treatment of STIs and other sexual health services for general population</t>
  </si>
  <si>
    <t>a1O36000001EGGOEA4</t>
  </si>
  <si>
    <t>MCI-00079</t>
  </si>
  <si>
    <t>Gender-based violence prevention and treatment programs for general population</t>
  </si>
  <si>
    <t>a1O36000001EGGREA4</t>
  </si>
  <si>
    <t>MCI-00537</t>
  </si>
  <si>
    <t>Linkages between HIV programs and RMNCH</t>
  </si>
  <si>
    <t>a1O36000001qZ7yEAE</t>
  </si>
  <si>
    <t>MCI-00074</t>
  </si>
  <si>
    <t>Male circumcision</t>
  </si>
  <si>
    <t>a1O36000001EGGMEA4</t>
  </si>
  <si>
    <t>MCI-00078</t>
  </si>
  <si>
    <t>Orphan and vulnerable children (OVC) package</t>
  </si>
  <si>
    <t>a1O36000001EGGQEA4</t>
  </si>
  <si>
    <t>MCI-00080</t>
  </si>
  <si>
    <t>Other intervention(s) for general population</t>
  </si>
  <si>
    <t>a1O36000001EGGSEA4</t>
  </si>
  <si>
    <t>MCI-00544</t>
  </si>
  <si>
    <t>Addressing stigma, discrimination and violence against sex workers</t>
  </si>
  <si>
    <t>a1O36000001qZ85EAE</t>
  </si>
  <si>
    <t>MCI-00087</t>
  </si>
  <si>
    <t>Behavioral interventions for sex workers</t>
  </si>
  <si>
    <t>a1O36000001EGGZEA4</t>
  </si>
  <si>
    <t>MCI-00543</t>
  </si>
  <si>
    <t>Community empowerment for sex workers</t>
  </si>
  <si>
    <t>a1O36000001qZ84EAE</t>
  </si>
  <si>
    <t>MCI-00088</t>
  </si>
  <si>
    <t>Condoms and lubricant programming for sex workers</t>
  </si>
  <si>
    <t>a1O36000001EGGaEAO</t>
  </si>
  <si>
    <t>MCI-00090</t>
  </si>
  <si>
    <t>Diagnosis and treatment of STIs and other sexual and reproductive health services for sex workers</t>
  </si>
  <si>
    <t>a1O36000001EGGcEAO</t>
  </si>
  <si>
    <t>MCI-00091</t>
  </si>
  <si>
    <t>Harm reduction interventions for sex workers who inject drugs</t>
  </si>
  <si>
    <t>a1O36000001EGGdEAO</t>
  </si>
  <si>
    <t>MCI-00089</t>
  </si>
  <si>
    <t>HIV testing services for sex workers</t>
  </si>
  <si>
    <t>a1O36000001EGGbEAO</t>
  </si>
  <si>
    <t>MCI-00547</t>
  </si>
  <si>
    <t>Interventions for young people who sell sex</t>
  </si>
  <si>
    <t>a1O36000001qZ88EAE</t>
  </si>
  <si>
    <t>MCI-00092</t>
  </si>
  <si>
    <t>Other intervention(s) for sex workers and their clients</t>
  </si>
  <si>
    <t>a1O36000001EGGeEAO</t>
  </si>
  <si>
    <t>MCI-00545</t>
  </si>
  <si>
    <t>Pre-exposure prophylaxis (PrEP) for sex workers</t>
  </si>
  <si>
    <t>a1O36000001qZ86EAE</t>
  </si>
  <si>
    <t>MCI-00546</t>
  </si>
  <si>
    <t>Prevention and management of coinfections and co-morbidities for sex workers</t>
  </si>
  <si>
    <t>a1O36000001qZ87EAE</t>
  </si>
  <si>
    <t>MCI-00549</t>
  </si>
  <si>
    <t>Addressing stigma, discrimination and violence against PWID</t>
  </si>
  <si>
    <t>a1O36000001qZ8AEAU</t>
  </si>
  <si>
    <t>MCI-00093</t>
  </si>
  <si>
    <t>Behavioral interventions for PWID</t>
  </si>
  <si>
    <t>a1O36000001EGGfEAO</t>
  </si>
  <si>
    <t>MCI-00548</t>
  </si>
  <si>
    <t>Community empowerment for PWID</t>
  </si>
  <si>
    <t>a1O36000001qZ89EAE</t>
  </si>
  <si>
    <t>MCI-00094</t>
  </si>
  <si>
    <t>Condoms and lubricant programming for PWID</t>
  </si>
  <si>
    <t>a1O36000001EGGgEAO</t>
  </si>
  <si>
    <t>MCI-00096</t>
  </si>
  <si>
    <t>Diagnosis and treatment of STIs and other sexual health services for PWID</t>
  </si>
  <si>
    <t>a1O36000001EGGiEAO</t>
  </si>
  <si>
    <t>MCI-00095</t>
  </si>
  <si>
    <t>HIV testing services for PWID</t>
  </si>
  <si>
    <t>a1O36000001EGGhEAO</t>
  </si>
  <si>
    <t>MCI-00551</t>
  </si>
  <si>
    <t>Interventions for young people who inject drugs</t>
  </si>
  <si>
    <t>a1O36000001qZ8CEAU</t>
  </si>
  <si>
    <t>MCI-00097</t>
  </si>
  <si>
    <t>Needle and Syringe programs for PWID and their partners</t>
  </si>
  <si>
    <t>a1O36000001EGGjEAO</t>
  </si>
  <si>
    <t>MCI-00098</t>
  </si>
  <si>
    <t>OST and other drug dependence treatment for PWID</t>
  </si>
  <si>
    <t>a1O36000001EGGkEAO</t>
  </si>
  <si>
    <t>MCI-00100</t>
  </si>
  <si>
    <t>Other intervention(s) for IDUs and their partners</t>
  </si>
  <si>
    <t>a1O36000001EGGmEAO</t>
  </si>
  <si>
    <t>MCI-00550</t>
  </si>
  <si>
    <t>Overdose prevention and management</t>
  </si>
  <si>
    <t>a1O36000001qZ8BEAU</t>
  </si>
  <si>
    <t>MCI-00099</t>
  </si>
  <si>
    <t>Prevention and management of coinfections and co-morbidities for PWID</t>
  </si>
  <si>
    <t>a1O36000001EGGlEAO</t>
  </si>
  <si>
    <t>MCI-00101</t>
  </si>
  <si>
    <t>Behavioral interventions for other vulnerable populations</t>
  </si>
  <si>
    <t>a1O36000001EGGnEAO</t>
  </si>
  <si>
    <t>MCI-00104</t>
  </si>
  <si>
    <t>Diagnosis and treatment of STIs and other sexual health services for other vulnerable populations</t>
  </si>
  <si>
    <t>a1O36000001EGGqEAO</t>
  </si>
  <si>
    <t>MCI-00103</t>
  </si>
  <si>
    <t>HIV testing services for other vulnerable populations</t>
  </si>
  <si>
    <t>a1O36000001EGGpEAO</t>
  </si>
  <si>
    <t>MCI-00102</t>
  </si>
  <si>
    <t>Male and female condoms for other vulnerable populations</t>
  </si>
  <si>
    <t>a1O36000001EGGoEAO</t>
  </si>
  <si>
    <t>MCI-00105</t>
  </si>
  <si>
    <t>Other intervention(s) for other vulnerable populations</t>
  </si>
  <si>
    <t>a1O36000001EGGrEAO</t>
  </si>
  <si>
    <t>MCI-00576</t>
  </si>
  <si>
    <t>Addressing stigma, discrimination and legal barriers to care for adolescents and youth</t>
  </si>
  <si>
    <t>a1O36000001qZ8bEAE</t>
  </si>
  <si>
    <t>MCI-00106</t>
  </si>
  <si>
    <t>Behavioral change as part of programs for adolescent and youth</t>
  </si>
  <si>
    <t>a1O36000001EGGsEAO</t>
  </si>
  <si>
    <t>MCI-00575</t>
  </si>
  <si>
    <t>Community mobilization and norms change</t>
  </si>
  <si>
    <t>a1O36000001qZ8aEAE</t>
  </si>
  <si>
    <t>MCI-00573</t>
  </si>
  <si>
    <t>Gender-based violence prevention and treatment programs for adolescents and youth</t>
  </si>
  <si>
    <t>a1O36000001qZ8YEAU</t>
  </si>
  <si>
    <t>MCI-00108</t>
  </si>
  <si>
    <t>HIV testing services for adolescents and youth, in and out of school</t>
  </si>
  <si>
    <t>a1O36000001EGGuEAO</t>
  </si>
  <si>
    <t>MCI-00578</t>
  </si>
  <si>
    <t>Keeping girls in school</t>
  </si>
  <si>
    <t>a1O36000001qZ8dEAE</t>
  </si>
  <si>
    <t>MCI-00109</t>
  </si>
  <si>
    <t>Linkages of HIV, RMNCH, and TB programs for adolescents, girls, and young women</t>
  </si>
  <si>
    <t>a1O36000001EGGvEAO</t>
  </si>
  <si>
    <t>MCI-00107</t>
  </si>
  <si>
    <t>Male and Female condoms for adolescents and youth, in and out of school</t>
  </si>
  <si>
    <t>a1O36000001EGGtEAO</t>
  </si>
  <si>
    <t>MCI-00111</t>
  </si>
  <si>
    <t>Other intervention(s) for adolescent and youth</t>
  </si>
  <si>
    <t>a1O36000001EGGxEAO</t>
  </si>
  <si>
    <t>MCI-00574</t>
  </si>
  <si>
    <t>Pre-exposure prophylaxis (PrEP) for adolescents and youth</t>
  </si>
  <si>
    <t>a1O36000001qZ8ZEAU</t>
  </si>
  <si>
    <t>MCI-00577</t>
  </si>
  <si>
    <t>Socioeconomic approaches</t>
  </si>
  <si>
    <t>a1O36000001qZ8cEAE</t>
  </si>
  <si>
    <t>MCI-00116</t>
  </si>
  <si>
    <t>Other intervention(s) for PMTCT</t>
  </si>
  <si>
    <t>a1O36000001EGH2EAO</t>
  </si>
  <si>
    <t>MCI-00112</t>
  </si>
  <si>
    <t>Prong 1: Primary prevention of HIV infection among women of childbearing age</t>
  </si>
  <si>
    <t>a1O36000001EGGyEAO</t>
  </si>
  <si>
    <t>MCI-00113</t>
  </si>
  <si>
    <t>Prong 2: Preventing unintended pregnancies among women living with HIV</t>
  </si>
  <si>
    <t>a1O36000001EGGzEAO</t>
  </si>
  <si>
    <t>MCI-00114</t>
  </si>
  <si>
    <t>Prong 3: Preventing vertical HIV transmission</t>
  </si>
  <si>
    <t>a1O36000001EGH0EAO</t>
  </si>
  <si>
    <t>MCI-00115</t>
  </si>
  <si>
    <t>Prong 4: Treatment, care and support to mothers living with HIV, their children and families</t>
  </si>
  <si>
    <t>a1O36000001EGH1EAO</t>
  </si>
  <si>
    <t>MCI-00122</t>
  </si>
  <si>
    <t>Counseling and psycho-social support</t>
  </si>
  <si>
    <t>a1O36000001EGH8EAO</t>
  </si>
  <si>
    <t>MCI-00118</t>
  </si>
  <si>
    <t>Differentiated ART service delivery</t>
  </si>
  <si>
    <t>a1O36000001EGH4EAO</t>
  </si>
  <si>
    <t>MCI-00117</t>
  </si>
  <si>
    <t>HIV care</t>
  </si>
  <si>
    <t>a1O36000001EGH3EAO</t>
  </si>
  <si>
    <t>MCI-00125</t>
  </si>
  <si>
    <t>Other intervention(s) for treatment</t>
  </si>
  <si>
    <t>a1O36000001EGHBEA4</t>
  </si>
  <si>
    <t>MCI-00121</t>
  </si>
  <si>
    <t>Prevention, diagnosis and treatment of opportunistic infections</t>
  </si>
  <si>
    <t>a1O36000001EGH7EAO</t>
  </si>
  <si>
    <t>MCI-00120</t>
  </si>
  <si>
    <t>Treatment adherence</t>
  </si>
  <si>
    <t>a1O36000001EGH6EAO</t>
  </si>
  <si>
    <t>MCI-00119</t>
  </si>
  <si>
    <t>Treatment monitoring - Drug resistance surveillance</t>
  </si>
  <si>
    <t>a1O36000001EGH5EAO</t>
  </si>
  <si>
    <t>MCI-00580</t>
  </si>
  <si>
    <t>Treatment monitoring - Viral load</t>
  </si>
  <si>
    <t>a1O36000001qZ8fEAE</t>
  </si>
  <si>
    <t>MCI-00138</t>
  </si>
  <si>
    <t>Collaborative activities with other programs and sectors (TB/HIV)</t>
  </si>
  <si>
    <t>a1O36000001EGHOEA4</t>
  </si>
  <si>
    <t>MCI-00136</t>
  </si>
  <si>
    <t>Community TB/HIV care delivery</t>
  </si>
  <si>
    <t>a1O36000001EGHMEA4</t>
  </si>
  <si>
    <t>MCI-00135</t>
  </si>
  <si>
    <t>Engaging all care providers (TB/HIV)</t>
  </si>
  <si>
    <t>a1O36000001EGHLEA4</t>
  </si>
  <si>
    <t>MCI-00137</t>
  </si>
  <si>
    <t>Key populations (TB/HIV) - Others</t>
  </si>
  <si>
    <t>a1O36000001EGHNEA4</t>
  </si>
  <si>
    <t>MCI-00581</t>
  </si>
  <si>
    <t>Key populations (TB/HIV) - Prisoners</t>
  </si>
  <si>
    <t>a1O36000001qZ8gEAE</t>
  </si>
  <si>
    <t>MCI-00139</t>
  </si>
  <si>
    <t>Other TB/HIV intervention(s)</t>
  </si>
  <si>
    <t>a1O36000001EGHPEA4</t>
  </si>
  <si>
    <t>MCI-00582</t>
  </si>
  <si>
    <t>Removing human rights and gender related barriers to TB/HIV collaborative programming</t>
  </si>
  <si>
    <t>a1O36000001qZ8hEAE</t>
  </si>
  <si>
    <t>MCI-00134</t>
  </si>
  <si>
    <t>TB/HIV collaborative interventions</t>
  </si>
  <si>
    <t>a1O36000001EGHKEA4</t>
  </si>
  <si>
    <t>MCI-00172</t>
  </si>
  <si>
    <t>Improving service delivery infrastructure</t>
  </si>
  <si>
    <t>a1O36000001EGHwEAO</t>
  </si>
  <si>
    <t>MCI-00171</t>
  </si>
  <si>
    <t>Laboratory systems for disease prevention, control, treatment and disease surveillance</t>
  </si>
  <si>
    <t>a1O36000001EGHvEAO</t>
  </si>
  <si>
    <t>MCI-00173</t>
  </si>
  <si>
    <t>Other service delivery intervention(s)</t>
  </si>
  <si>
    <t>a1O36000001EGHxEAO</t>
  </si>
  <si>
    <t>MCI-00602</t>
  </si>
  <si>
    <t>Provider initiated feedback mechanisms</t>
  </si>
  <si>
    <t>a1O36000001qZ91EAE</t>
  </si>
  <si>
    <t>MCI-00170</t>
  </si>
  <si>
    <t>Service organization and facility management</t>
  </si>
  <si>
    <t>a1O36000001EGHuEAO</t>
  </si>
  <si>
    <t>MCI-00601</t>
  </si>
  <si>
    <t>Supportive policy and programmatic environment</t>
  </si>
  <si>
    <t>a1O36000001qZ90EAE</t>
  </si>
  <si>
    <t>MCI-00174</t>
  </si>
  <si>
    <t>Capacity building for health workers, including those at community level</t>
  </si>
  <si>
    <t>a1O36000001EGHyEAO</t>
  </si>
  <si>
    <t>MCI-00177</t>
  </si>
  <si>
    <t>Other health and community workforce intervention(s)</t>
  </si>
  <si>
    <t>a1O36000001EGI1EAO</t>
  </si>
  <si>
    <t>MCI-00175</t>
  </si>
  <si>
    <t>Retention and scale-up of health workers, including for community health workers</t>
  </si>
  <si>
    <t>a1O36000001EGHzEAO</t>
  </si>
  <si>
    <t>MCI-00178</t>
  </si>
  <si>
    <t>National costed supply chain master plan, and implementation</t>
  </si>
  <si>
    <t>a1O36000001EGI2EAO</t>
  </si>
  <si>
    <t>MCI-00599</t>
  </si>
  <si>
    <t>National product selection, registration and quality monitoring</t>
  </si>
  <si>
    <t>a1O36000001qZ8yEAE</t>
  </si>
  <si>
    <t>MCI-00180</t>
  </si>
  <si>
    <t>Other procurement supply chain management intervention(s)</t>
  </si>
  <si>
    <t>a1O36000001EGI4EAO</t>
  </si>
  <si>
    <t>MCI-00598</t>
  </si>
  <si>
    <t>Procurement strategy</t>
  </si>
  <si>
    <t>a1O36000001qZ8xEAE</t>
  </si>
  <si>
    <t>MCI-00179</t>
  </si>
  <si>
    <t>Supply chain infrastructure and development of tools</t>
  </si>
  <si>
    <t>a1O36000001EGI3EAO</t>
  </si>
  <si>
    <t>MCI-00188</t>
  </si>
  <si>
    <t>Other financial management intervention(s)</t>
  </si>
  <si>
    <t>a1O36000001EGICEA4</t>
  </si>
  <si>
    <t>MCI-00187</t>
  </si>
  <si>
    <t>Public financial management (PFM) strengthening</t>
  </si>
  <si>
    <t>a1O36000001EGIBEA4</t>
  </si>
  <si>
    <t>MCI-00603</t>
  </si>
  <si>
    <t>Routine financial management improvement (non-PFM)</t>
  </si>
  <si>
    <t>a1O36000001qZ92EAE</t>
  </si>
  <si>
    <t>MCI-00196</t>
  </si>
  <si>
    <t>Community led advocacy</t>
  </si>
  <si>
    <t>a1O36000001EGIKEA4</t>
  </si>
  <si>
    <t>MCI-00195</t>
  </si>
  <si>
    <t>Community-based monitoring</t>
  </si>
  <si>
    <t>a1O36000001EGIJEA4</t>
  </si>
  <si>
    <t>MCI-00198</t>
  </si>
  <si>
    <t>Institutional capacity building, planning and leadership development</t>
  </si>
  <si>
    <t>a1O36000001EGIMEA4</t>
  </si>
  <si>
    <t>MCI-00199</t>
  </si>
  <si>
    <t>Other community responses and systems intervention(s)</t>
  </si>
  <si>
    <t>a1O36000001EGINEA4</t>
  </si>
  <si>
    <t>MCI-00197</t>
  </si>
  <si>
    <t>Social mobilization, building community linkages, collaboration and coordination</t>
  </si>
  <si>
    <t>a1O36000001EGILEA4</t>
  </si>
  <si>
    <t>MCI-00203</t>
  </si>
  <si>
    <t>Administrative and finance data sources</t>
  </si>
  <si>
    <t>a1O36000001EGIREA4</t>
  </si>
  <si>
    <t>MCI-00201</t>
  </si>
  <si>
    <t>Analysis, review and transparency</t>
  </si>
  <si>
    <t>a1O36000001EGIPEA4</t>
  </si>
  <si>
    <t>MCI-00205</t>
  </si>
  <si>
    <t>Other health information systems and M&amp;E intervention(s)</t>
  </si>
  <si>
    <t>a1O36000001EGITEA4</t>
  </si>
  <si>
    <t>MCI-00600</t>
  </si>
  <si>
    <t>Program and data quality</t>
  </si>
  <si>
    <t>a1O36000001qZ8zEAE</t>
  </si>
  <si>
    <t>MCI-00200</t>
  </si>
  <si>
    <t>Routine reporting</t>
  </si>
  <si>
    <t>a1O36000001EGIOEA4</t>
  </si>
  <si>
    <t>MCI-00202</t>
  </si>
  <si>
    <t>Surveys</t>
  </si>
  <si>
    <t>a1O36000001EGIQEA4</t>
  </si>
  <si>
    <t>MCI-00204</t>
  </si>
  <si>
    <t>Vital registration system</t>
  </si>
  <si>
    <t>a1O36000001EGISEA4</t>
  </si>
  <si>
    <t>MCI-00207</t>
  </si>
  <si>
    <t>Grant management</t>
  </si>
  <si>
    <t>a1O36000001EGIVEA4</t>
  </si>
  <si>
    <t>MCI-00209</t>
  </si>
  <si>
    <t>Other program management intervention(s)</t>
  </si>
  <si>
    <t>a1O36000001EGIXEA4</t>
  </si>
  <si>
    <t>MCI-00206</t>
  </si>
  <si>
    <t>Policy, planning, coordination and management of national disease control programs</t>
  </si>
  <si>
    <t>a1O36000001EGIUEA4</t>
  </si>
  <si>
    <t>MCI-00210</t>
  </si>
  <si>
    <t>a1O36000001EGIYEA4</t>
  </si>
  <si>
    <t>MCI-00553</t>
  </si>
  <si>
    <t>Addressing stigma, discrimination and violence against TGs</t>
  </si>
  <si>
    <t>a1O36000001qZ8EEAU</t>
  </si>
  <si>
    <t>MCI-00554</t>
  </si>
  <si>
    <t>Behavioral interventions for TGs</t>
  </si>
  <si>
    <t>a1O36000001qZ8FEAU</t>
  </si>
  <si>
    <t>MCI-00552</t>
  </si>
  <si>
    <t>Community empowerment for TGs</t>
  </si>
  <si>
    <t>a1O36000001qZ8DEAU</t>
  </si>
  <si>
    <t>MCI-00555</t>
  </si>
  <si>
    <t>Condoms and lubricant programming for TGs</t>
  </si>
  <si>
    <t>a1O36000001qZ8GEAU</t>
  </si>
  <si>
    <t>MCI-00559</t>
  </si>
  <si>
    <t>Diagnosis and treatment of STIs and sexual health services for TGs</t>
  </si>
  <si>
    <t>a1O36000001qZ8KEAU</t>
  </si>
  <si>
    <t>MCI-00557</t>
  </si>
  <si>
    <t>Harm reduction interventions for TGs with substance use</t>
  </si>
  <si>
    <t>a1O36000001qZ8IEAU</t>
  </si>
  <si>
    <t>MCI-00558</t>
  </si>
  <si>
    <t>HIV testing services for TGs</t>
  </si>
  <si>
    <t>a1O36000001qZ8JEAU</t>
  </si>
  <si>
    <t>MCI-00561</t>
  </si>
  <si>
    <t>Interventions for young transgender people</t>
  </si>
  <si>
    <t>a1O36000001qZ8MEAU</t>
  </si>
  <si>
    <t>MCI-00562</t>
  </si>
  <si>
    <t>Other intervention(s) for TGs</t>
  </si>
  <si>
    <t>a1O36000001qZ8NEAU</t>
  </si>
  <si>
    <t>MCI-00556</t>
  </si>
  <si>
    <t>Pre-exposure prophylaxis (PrEP) and other biomedical interventions for TGs</t>
  </si>
  <si>
    <t>a1O36000001qZ8HEAU</t>
  </si>
  <si>
    <t>MCI-00560</t>
  </si>
  <si>
    <t>Prevention and management of coinfections and co-morbidities for TGs</t>
  </si>
  <si>
    <t>a1O36000001qZ8LEAU</t>
  </si>
  <si>
    <t>MCI-00564</t>
  </si>
  <si>
    <t>Addressing stigma, discrimination and violence against people in prisons and other closed settings</t>
  </si>
  <si>
    <t>a1O36000001qZ8PEAU</t>
  </si>
  <si>
    <t>MCI-00565</t>
  </si>
  <si>
    <t>Behavioral interventions for people in prisons and other closed settings</t>
  </si>
  <si>
    <t>a1O36000001qZ8QEAU</t>
  </si>
  <si>
    <t>MCI-00563</t>
  </si>
  <si>
    <t>Community empowerment for people in prisons and other closed settings</t>
  </si>
  <si>
    <t>a1O36000001qZ8OEAU</t>
  </si>
  <si>
    <t>MCI-00566</t>
  </si>
  <si>
    <t>Condoms and lubricant programming for people in prisons and other closed settings</t>
  </si>
  <si>
    <t>a1O36000001qZ8REAU</t>
  </si>
  <si>
    <t>MCI-00570</t>
  </si>
  <si>
    <t>Diagnosis and treatment of STIs and other sexual and reproductive health services for people in prisons and other closed settings</t>
  </si>
  <si>
    <t>a1O36000001qZ8VEAU</t>
  </si>
  <si>
    <t>MCI-00568</t>
  </si>
  <si>
    <t>Harm reduction interventions for people in prisons and other closed settings</t>
  </si>
  <si>
    <t>a1O36000001qZ8TEAU</t>
  </si>
  <si>
    <t>MCI-00569</t>
  </si>
  <si>
    <t>HIV testing services for people in prisons and other closed settings</t>
  </si>
  <si>
    <t>a1O36000001qZ8UEAU</t>
  </si>
  <si>
    <t>MCI-00572</t>
  </si>
  <si>
    <t>Other intervention(s) for people in prisons and other closed settings</t>
  </si>
  <si>
    <t>a1O36000001qZ8XEAU</t>
  </si>
  <si>
    <t>MCI-00567</t>
  </si>
  <si>
    <t>Pre-exposure prophylaxis (PrEP) for people in prisons and other closed settings</t>
  </si>
  <si>
    <t>a1O36000001qZ8SEAU</t>
  </si>
  <si>
    <t>MCI-00571</t>
  </si>
  <si>
    <t>Prevention and management of coinfections and co-morbidities for people in prisons and other closed settings</t>
  </si>
  <si>
    <t>a1O36000001qZ8WEAU</t>
  </si>
  <si>
    <t>MCI-00579</t>
  </si>
  <si>
    <t>Differentiated HIV testing services</t>
  </si>
  <si>
    <t>a1O36000001qZ8eEAE</t>
  </si>
  <si>
    <t>MCI-00539</t>
  </si>
  <si>
    <t>Addressing stigma, discrimination and violence against MSM</t>
  </si>
  <si>
    <t>a1O36000001qZ80EAE</t>
  </si>
  <si>
    <t>MCI-00605</t>
  </si>
  <si>
    <t>Behavioral interventions for MSM</t>
  </si>
  <si>
    <t>a1O36000001qZ94EAE</t>
  </si>
  <si>
    <t>MCI-00538</t>
  </si>
  <si>
    <t>Community empowerment for MSM</t>
  </si>
  <si>
    <t>a1O36000001qZ7zEAE</t>
  </si>
  <si>
    <t>MCI-00606</t>
  </si>
  <si>
    <t>Condoms and lubricant programming for MSM</t>
  </si>
  <si>
    <t>a1O36000001qZ95EAE</t>
  </si>
  <si>
    <t>MCI-00608</t>
  </si>
  <si>
    <t>Diagnosis and treatment of STIs and other sexual health services for MSM</t>
  </si>
  <si>
    <t>a1O36000001qZ97EAE</t>
  </si>
  <si>
    <t>MCI-00541</t>
  </si>
  <si>
    <t>Harm reduction interventions for MSM who inject drugs</t>
  </si>
  <si>
    <t>a1O36000001qZ82EAE</t>
  </si>
  <si>
    <t>MCI-00607</t>
  </si>
  <si>
    <t>HIV testing services for MSM</t>
  </si>
  <si>
    <t>a1O36000001qZ96EAE</t>
  </si>
  <si>
    <t>MCI-00542</t>
  </si>
  <si>
    <t>Interventions for young men who have sex with men</t>
  </si>
  <si>
    <t>a1O36000001qZ83EAE</t>
  </si>
  <si>
    <t>MCI-00610</t>
  </si>
  <si>
    <t>Other intervention(s) for MSM</t>
  </si>
  <si>
    <t>a1O36000001qZ99EAE</t>
  </si>
  <si>
    <t>MCI-00540</t>
  </si>
  <si>
    <t>Pre-exposure prophylaxis (PrEP) for MSM</t>
  </si>
  <si>
    <t>a1O36000001qZ81EAE</t>
  </si>
  <si>
    <t>MCI-00609</t>
  </si>
  <si>
    <t>Prevention and management of coinfections and co-morbidities for MSM</t>
  </si>
  <si>
    <t>a1O36000001qZ98EAE</t>
  </si>
  <si>
    <t>MCI-00586</t>
  </si>
  <si>
    <t>HIV and HIV/TB-related legal services</t>
  </si>
  <si>
    <t>a1O36000001qZ8lEAE</t>
  </si>
  <si>
    <t>MCI-00588</t>
  </si>
  <si>
    <t>Improving laws, regulations and polices relating to HIV and HIV/TB</t>
  </si>
  <si>
    <t>a1O36000001qZ8nEAE</t>
  </si>
  <si>
    <t>MCI-00584</t>
  </si>
  <si>
    <t>Legal Literacy (“Know Your Rights")</t>
  </si>
  <si>
    <t>a1O36000001qZ8jEAE</t>
  </si>
  <si>
    <t>MCI-00604</t>
  </si>
  <si>
    <t>Other intervention(s) to reduce human rights-related barriers to HIV services</t>
  </si>
  <si>
    <t>a1O36000001qZ93EAE</t>
  </si>
  <si>
    <t>MCI-00589</t>
  </si>
  <si>
    <t>Reducing HIV-related gender discrimination, harmful gender norms and violence against women and girls in all their diversity</t>
  </si>
  <si>
    <t>a1O36000001qZ8oEAE</t>
  </si>
  <si>
    <t>MCI-00587</t>
  </si>
  <si>
    <t>Sensitisation of law-makers and law-enforcement agents</t>
  </si>
  <si>
    <t>a1O36000001qZ8mEAE</t>
  </si>
  <si>
    <t>MCI-00583</t>
  </si>
  <si>
    <t>Stigma and discrimination reduction</t>
  </si>
  <si>
    <t>a1O36000001qZ8iEAE</t>
  </si>
  <si>
    <t>MCI-00585</t>
  </si>
  <si>
    <t>Training of health care providers on human rights and medical ethics related to HIV and HIV/TB</t>
  </si>
  <si>
    <t>a1O36000001qZ8kEAE</t>
  </si>
  <si>
    <t>MCI-00611</t>
  </si>
  <si>
    <t>National health strategies, alignment with disease-specific plans, health sector governance and financing</t>
  </si>
  <si>
    <t>a1O36000001qZ9AEAU</t>
  </si>
  <si>
    <t>MCI-00612</t>
  </si>
  <si>
    <t>Other policy and governance intervention(s)</t>
  </si>
  <si>
    <t>a1O36000001qZ9BEAU</t>
  </si>
  <si>
    <t>AR-01455</t>
  </si>
  <si>
    <t>0013600000xoEHUAA2</t>
  </si>
  <si>
    <t>AR-01452</t>
  </si>
  <si>
    <t>AR-01454</t>
  </si>
  <si>
    <t>AR-01453</t>
  </si>
  <si>
    <t>AR-02574</t>
  </si>
  <si>
    <t>AR-04328</t>
  </si>
  <si>
    <t>AR-03267</t>
  </si>
  <si>
    <t>ID-50786</t>
  </si>
  <si>
    <t>II-07467</t>
  </si>
  <si>
    <t>ID-50787</t>
  </si>
  <si>
    <t>ID-50788</t>
  </si>
  <si>
    <t>ID-50789</t>
  </si>
  <si>
    <t>ID-50790</t>
  </si>
  <si>
    <t>ID-50791</t>
  </si>
  <si>
    <t>ID-50792</t>
  </si>
  <si>
    <t>ID-50793</t>
  </si>
  <si>
    <t>ID-50794</t>
  </si>
  <si>
    <t>ID-50795</t>
  </si>
  <si>
    <t>ID-50796</t>
  </si>
  <si>
    <t>II-07468</t>
  </si>
  <si>
    <t>ID-50797</t>
  </si>
  <si>
    <t>ID-50798</t>
  </si>
  <si>
    <t>ID-50799</t>
  </si>
  <si>
    <t>ID-50800</t>
  </si>
  <si>
    <t>ID-50801</t>
  </si>
  <si>
    <t>ID-50802</t>
  </si>
  <si>
    <t>ID-50803</t>
  </si>
  <si>
    <t>ID-50804</t>
  </si>
  <si>
    <t>ID-50805</t>
  </si>
  <si>
    <t>ID-50806</t>
  </si>
  <si>
    <t>II-07469</t>
  </si>
  <si>
    <t>ID-50807</t>
  </si>
  <si>
    <t>ID-50808</t>
  </si>
  <si>
    <t>ID-50809</t>
  </si>
  <si>
    <t>ID-50810</t>
  </si>
  <si>
    <t>ID-50811</t>
  </si>
  <si>
    <t>ID-50812</t>
  </si>
  <si>
    <t>ID-50813</t>
  </si>
  <si>
    <t>ID-50814</t>
  </si>
  <si>
    <t>ID-50815</t>
  </si>
  <si>
    <t>ID-50816</t>
  </si>
  <si>
    <t>II-07470</t>
  </si>
  <si>
    <t>ID-50817</t>
  </si>
  <si>
    <t>ID-50818</t>
  </si>
  <si>
    <t>ID-50819</t>
  </si>
  <si>
    <t>ID-50820</t>
  </si>
  <si>
    <t>ID-50821</t>
  </si>
  <si>
    <t>ID-50822</t>
  </si>
  <si>
    <t>ID-50823</t>
  </si>
  <si>
    <t>ID-50824</t>
  </si>
  <si>
    <t>ID-50825</t>
  </si>
  <si>
    <t>ID-50826</t>
  </si>
  <si>
    <t>II-07471</t>
  </si>
  <si>
    <t>ID-50827</t>
  </si>
  <si>
    <t>ID-50828</t>
  </si>
  <si>
    <t>ID-50829</t>
  </si>
  <si>
    <t>ID-50830</t>
  </si>
  <si>
    <t>ID-50831</t>
  </si>
  <si>
    <t>ID-50832</t>
  </si>
  <si>
    <t>ID-50833</t>
  </si>
  <si>
    <t>ID-50834</t>
  </si>
  <si>
    <t>ID-50835</t>
  </si>
  <si>
    <t>ID-50836</t>
  </si>
  <si>
    <t>II-07472</t>
  </si>
  <si>
    <t>ID-50837</t>
  </si>
  <si>
    <t>ID-50838</t>
  </si>
  <si>
    <t>ID-50839</t>
  </si>
  <si>
    <t>ID-50840</t>
  </si>
  <si>
    <t>ID-50841</t>
  </si>
  <si>
    <t>ID-50842</t>
  </si>
  <si>
    <t>ID-50843</t>
  </si>
  <si>
    <t>ID-50844</t>
  </si>
  <si>
    <t>ID-50845</t>
  </si>
  <si>
    <t>ID-50846</t>
  </si>
  <si>
    <t>II-07473</t>
  </si>
  <si>
    <t>ID-50847</t>
  </si>
  <si>
    <t>ID-50848</t>
  </si>
  <si>
    <t>ID-50849</t>
  </si>
  <si>
    <t>ID-50850</t>
  </si>
  <si>
    <t>ID-50851</t>
  </si>
  <si>
    <t>ID-50852</t>
  </si>
  <si>
    <t>ID-50853</t>
  </si>
  <si>
    <t>ID-50854</t>
  </si>
  <si>
    <t>ID-50855</t>
  </si>
  <si>
    <t>ID-50856</t>
  </si>
  <si>
    <t>II-07474</t>
  </si>
  <si>
    <t>ID-50857</t>
  </si>
  <si>
    <t>ID-50858</t>
  </si>
  <si>
    <t>ID-50859</t>
  </si>
  <si>
    <t>ID-50860</t>
  </si>
  <si>
    <t>ID-50861</t>
  </si>
  <si>
    <t>ID-50862</t>
  </si>
  <si>
    <t>ID-50863</t>
  </si>
  <si>
    <t>ID-50865</t>
  </si>
  <si>
    <t>ID-50866</t>
  </si>
  <si>
    <t>ID-50864</t>
  </si>
  <si>
    <t>II-07475</t>
  </si>
  <si>
    <t>ID-50867</t>
  </si>
  <si>
    <t>ID-50868</t>
  </si>
  <si>
    <t>ID-50869</t>
  </si>
  <si>
    <t>ID-50870</t>
  </si>
  <si>
    <t>ID-50871</t>
  </si>
  <si>
    <t>ID-50872</t>
  </si>
  <si>
    <t>ID-50873</t>
  </si>
  <si>
    <t>ID-50874</t>
  </si>
  <si>
    <t>ID-50875</t>
  </si>
  <si>
    <t>ID-50876</t>
  </si>
  <si>
    <t>II-07476</t>
  </si>
  <si>
    <t>ID-50877</t>
  </si>
  <si>
    <t>ID-50878</t>
  </si>
  <si>
    <t>ID-50879</t>
  </si>
  <si>
    <t>ID-50880</t>
  </si>
  <si>
    <t>ID-50881</t>
  </si>
  <si>
    <t>ID-50882</t>
  </si>
  <si>
    <t>ID-50883</t>
  </si>
  <si>
    <t>ID-50884</t>
  </si>
  <si>
    <t>ID-50885</t>
  </si>
  <si>
    <t>ID-50886</t>
  </si>
  <si>
    <t>II-07477</t>
  </si>
  <si>
    <t>ID-50887</t>
  </si>
  <si>
    <t>ID-50888</t>
  </si>
  <si>
    <t>ID-50889</t>
  </si>
  <si>
    <t>ID-50890</t>
  </si>
  <si>
    <t>ID-50891</t>
  </si>
  <si>
    <t>ID-50892</t>
  </si>
  <si>
    <t>ID-50893</t>
  </si>
  <si>
    <t>ID-50894</t>
  </si>
  <si>
    <t>ID-50895</t>
  </si>
  <si>
    <t>ID-50896</t>
  </si>
  <si>
    <t>II-07478</t>
  </si>
  <si>
    <t>ID-50897</t>
  </si>
  <si>
    <t>ID-50898</t>
  </si>
  <si>
    <t>ID-50899</t>
  </si>
  <si>
    <t>ID-50900</t>
  </si>
  <si>
    <t>ID-50901</t>
  </si>
  <si>
    <t>ID-50902</t>
  </si>
  <si>
    <t>ID-50903</t>
  </si>
  <si>
    <t>ID-50904</t>
  </si>
  <si>
    <t>ID-50905</t>
  </si>
  <si>
    <t>ID-50906</t>
  </si>
  <si>
    <t>II-07479</t>
  </si>
  <si>
    <t>ID-50907</t>
  </si>
  <si>
    <t>ID-50908</t>
  </si>
  <si>
    <t>ID-50909</t>
  </si>
  <si>
    <t>ID-50910</t>
  </si>
  <si>
    <t>ID-50911</t>
  </si>
  <si>
    <t>ID-50912</t>
  </si>
  <si>
    <t>ID-50913</t>
  </si>
  <si>
    <t>ID-50914</t>
  </si>
  <si>
    <t>ID-50915</t>
  </si>
  <si>
    <t>ID-50916</t>
  </si>
  <si>
    <t>II-07480</t>
  </si>
  <si>
    <t>ID-50917</t>
  </si>
  <si>
    <t>ID-50918</t>
  </si>
  <si>
    <t>ID-50919</t>
  </si>
  <si>
    <t>ID-50920</t>
  </si>
  <si>
    <t>ID-50921</t>
  </si>
  <si>
    <t>ID-50922</t>
  </si>
  <si>
    <t>ID-50923</t>
  </si>
  <si>
    <t>ID-50924</t>
  </si>
  <si>
    <t>ID-50925</t>
  </si>
  <si>
    <t>ID-50926</t>
  </si>
  <si>
    <t>II-07481</t>
  </si>
  <si>
    <t>ID-50927</t>
  </si>
  <si>
    <t>ID-50928</t>
  </si>
  <si>
    <t>ID-50929</t>
  </si>
  <si>
    <t>ID-50930</t>
  </si>
  <si>
    <t>ID-50931</t>
  </si>
  <si>
    <t>ID-50932</t>
  </si>
  <si>
    <t>ID-50933</t>
  </si>
  <si>
    <t>ID-50934</t>
  </si>
  <si>
    <t>ID-50935</t>
  </si>
  <si>
    <t>ODN-50168</t>
  </si>
  <si>
    <t>OI-6648</t>
  </si>
  <si>
    <t>ODN-50169</t>
  </si>
  <si>
    <t>ODN-50170</t>
  </si>
  <si>
    <t>ODN-50171</t>
  </si>
  <si>
    <t>ODN-50172</t>
  </si>
  <si>
    <t>ODN-50173</t>
  </si>
  <si>
    <t>ODN-50174</t>
  </si>
  <si>
    <t>ODN-50175</t>
  </si>
  <si>
    <t>ODN-50176</t>
  </si>
  <si>
    <t>ODN-50177</t>
  </si>
  <si>
    <t>ODN-50178</t>
  </si>
  <si>
    <t>OI-6649</t>
  </si>
  <si>
    <t>ODN-50179</t>
  </si>
  <si>
    <t>ODN-50180</t>
  </si>
  <si>
    <t>ODN-50181</t>
  </si>
  <si>
    <t>ODN-50182</t>
  </si>
  <si>
    <t>ODN-50183</t>
  </si>
  <si>
    <t>ODN-50184</t>
  </si>
  <si>
    <t>ODN-50185</t>
  </si>
  <si>
    <t>ODN-50186</t>
  </si>
  <si>
    <t>ODN-50187</t>
  </si>
  <si>
    <t>ODN-50188</t>
  </si>
  <si>
    <t>OI-6650</t>
  </si>
  <si>
    <t>ODN-50189</t>
  </si>
  <si>
    <t>ODN-50190</t>
  </si>
  <si>
    <t>ODN-50191</t>
  </si>
  <si>
    <t>ODN-50192</t>
  </si>
  <si>
    <t>ODN-50193</t>
  </si>
  <si>
    <t>ODN-50194</t>
  </si>
  <si>
    <t>ODN-50195</t>
  </si>
  <si>
    <t>ODN-50196</t>
  </si>
  <si>
    <t>ODN-50197</t>
  </si>
  <si>
    <t>ODN-50198</t>
  </si>
  <si>
    <t>OI-6651</t>
  </si>
  <si>
    <t>ODN-50199</t>
  </si>
  <si>
    <t>ODN-50200</t>
  </si>
  <si>
    <t>ODN-50201</t>
  </si>
  <si>
    <t>ODN-50202</t>
  </si>
  <si>
    <t>ODN-50203</t>
  </si>
  <si>
    <t>ODN-50204</t>
  </si>
  <si>
    <t>ODN-50205</t>
  </si>
  <si>
    <t>ODN-50206</t>
  </si>
  <si>
    <t>ODN-50207</t>
  </si>
  <si>
    <t>ODN-50208</t>
  </si>
  <si>
    <t>OI-6652</t>
  </si>
  <si>
    <t>ODN-50209</t>
  </si>
  <si>
    <t>ODN-50210</t>
  </si>
  <si>
    <t>ODN-50211</t>
  </si>
  <si>
    <t>ODN-50212</t>
  </si>
  <si>
    <t>ODN-50213</t>
  </si>
  <si>
    <t>ODN-50214</t>
  </si>
  <si>
    <t>ODN-50215</t>
  </si>
  <si>
    <t>ODN-50216</t>
  </si>
  <si>
    <t>ODN-50217</t>
  </si>
  <si>
    <t>ODN-50218</t>
  </si>
  <si>
    <t>OI-6653</t>
  </si>
  <si>
    <t>ODN-50219</t>
  </si>
  <si>
    <t>ODN-50220</t>
  </si>
  <si>
    <t>ODN-50221</t>
  </si>
  <si>
    <t>ODN-50222</t>
  </si>
  <si>
    <t>ODN-50223</t>
  </si>
  <si>
    <t>ODN-50224</t>
  </si>
  <si>
    <t>ODN-50225</t>
  </si>
  <si>
    <t>ODN-50226</t>
  </si>
  <si>
    <t>ODN-50227</t>
  </si>
  <si>
    <t>ODN-50228</t>
  </si>
  <si>
    <t>OI-6654</t>
  </si>
  <si>
    <t>ODN-50229</t>
  </si>
  <si>
    <t>ODN-50230</t>
  </si>
  <si>
    <t>ODN-50231</t>
  </si>
  <si>
    <t>ODN-50232</t>
  </si>
  <si>
    <t>ODN-50233</t>
  </si>
  <si>
    <t>ODN-50234</t>
  </si>
  <si>
    <t>ODN-50235</t>
  </si>
  <si>
    <t>ODN-50236</t>
  </si>
  <si>
    <t>ODN-50237</t>
  </si>
  <si>
    <t>ODN-50238</t>
  </si>
  <si>
    <t>OI-6655</t>
  </si>
  <si>
    <t>ODN-50239</t>
  </si>
  <si>
    <t>ODN-50240</t>
  </si>
  <si>
    <t>ODN-50241</t>
  </si>
  <si>
    <t>ODN-50242</t>
  </si>
  <si>
    <t>ODN-50243</t>
  </si>
  <si>
    <t>ODN-50244</t>
  </si>
  <si>
    <t>ODN-50245</t>
  </si>
  <si>
    <t>ODN-50246</t>
  </si>
  <si>
    <t>ODN-50247</t>
  </si>
  <si>
    <t>ODN-50248</t>
  </si>
  <si>
    <t>OI-6656</t>
  </si>
  <si>
    <t>ODN-50249</t>
  </si>
  <si>
    <t>ODN-50250</t>
  </si>
  <si>
    <t>ODN-50251</t>
  </si>
  <si>
    <t>ODN-50252</t>
  </si>
  <si>
    <t>ODN-50253</t>
  </si>
  <si>
    <t>ODN-50254</t>
  </si>
  <si>
    <t>ODN-50255</t>
  </si>
  <si>
    <t>ODN-50256</t>
  </si>
  <si>
    <t>ODN-50257</t>
  </si>
  <si>
    <t>ODN-50258</t>
  </si>
  <si>
    <t>OI-6657</t>
  </si>
  <si>
    <t>ODN-50259</t>
  </si>
  <si>
    <t>ODN-50260</t>
  </si>
  <si>
    <t>ODN-50261</t>
  </si>
  <si>
    <t>ODN-50262</t>
  </si>
  <si>
    <t>ODN-50263</t>
  </si>
  <si>
    <t>ODN-50264</t>
  </si>
  <si>
    <t>ODN-50265</t>
  </si>
  <si>
    <t>ODN-50266</t>
  </si>
  <si>
    <t>ODN-50267</t>
  </si>
  <si>
    <t>ODN-50268</t>
  </si>
  <si>
    <t>OI-6658</t>
  </si>
  <si>
    <t>ODN-50269</t>
  </si>
  <si>
    <t>ODN-50270</t>
  </si>
  <si>
    <t>ODN-50271</t>
  </si>
  <si>
    <t>ODN-50272</t>
  </si>
  <si>
    <t>ODN-50273</t>
  </si>
  <si>
    <t>ODN-50274</t>
  </si>
  <si>
    <t>ODN-50275</t>
  </si>
  <si>
    <t>ODN-50276</t>
  </si>
  <si>
    <t>ODN-50277</t>
  </si>
  <si>
    <t>ODN-50278</t>
  </si>
  <si>
    <t>OI-6659</t>
  </si>
  <si>
    <t>ODN-50279</t>
  </si>
  <si>
    <t>ODN-50280</t>
  </si>
  <si>
    <t>ODN-50281</t>
  </si>
  <si>
    <t>ODN-50282</t>
  </si>
  <si>
    <t>ODN-50283</t>
  </si>
  <si>
    <t>ODN-50284</t>
  </si>
  <si>
    <t>ODN-50285</t>
  </si>
  <si>
    <t>ODN-50286</t>
  </si>
  <si>
    <t>ODN-50287</t>
  </si>
  <si>
    <t>ODN-50288</t>
  </si>
  <si>
    <t>OI-6660</t>
  </si>
  <si>
    <t>ODN-50289</t>
  </si>
  <si>
    <t>ODN-50290</t>
  </si>
  <si>
    <t>ODN-50291</t>
  </si>
  <si>
    <t>ODN-50292</t>
  </si>
  <si>
    <t>ODN-50293</t>
  </si>
  <si>
    <t>ODN-50294</t>
  </si>
  <si>
    <t>ODN-50295</t>
  </si>
  <si>
    <t>ODN-50296</t>
  </si>
  <si>
    <t>ODN-50297</t>
  </si>
  <si>
    <t>ODN-50298</t>
  </si>
  <si>
    <t>OI-6661</t>
  </si>
  <si>
    <t>ODN-50299</t>
  </si>
  <si>
    <t>ODN-50300</t>
  </si>
  <si>
    <t>ODN-50301</t>
  </si>
  <si>
    <t>ODN-50302</t>
  </si>
  <si>
    <t>ODN-50303</t>
  </si>
  <si>
    <t>ODN-50304</t>
  </si>
  <si>
    <t>ODN-50305</t>
  </si>
  <si>
    <t>ODN-50306</t>
  </si>
  <si>
    <t>ODN-50307</t>
  </si>
  <si>
    <t>ODN-50308</t>
  </si>
  <si>
    <t>OI-6662</t>
  </si>
  <si>
    <t>ODN-50309</t>
  </si>
  <si>
    <t>ODN-50310</t>
  </si>
  <si>
    <t>ODN-50311</t>
  </si>
  <si>
    <t>ODN-50312</t>
  </si>
  <si>
    <t>ODN-50313</t>
  </si>
  <si>
    <t>ODN-50314</t>
  </si>
  <si>
    <t>ODN-50315</t>
  </si>
  <si>
    <t>ODN-50316</t>
  </si>
  <si>
    <t>ODN-50317</t>
  </si>
  <si>
    <t>CD-85597</t>
  </si>
  <si>
    <t>CI-12995</t>
  </si>
  <si>
    <t>CD-85598</t>
  </si>
  <si>
    <t>CD-85599</t>
  </si>
  <si>
    <t>CD-85600</t>
  </si>
  <si>
    <t>CD-85601</t>
  </si>
  <si>
    <t>CD-85602</t>
  </si>
  <si>
    <t>CD-85603</t>
  </si>
  <si>
    <t>CD-85604</t>
  </si>
  <si>
    <t>CD-85605</t>
  </si>
  <si>
    <t>CD-85606</t>
  </si>
  <si>
    <t>CD-85607</t>
  </si>
  <si>
    <t>CI-12996</t>
  </si>
  <si>
    <t>CD-85608</t>
  </si>
  <si>
    <t>CD-85609</t>
  </si>
  <si>
    <t>CD-85610</t>
  </si>
  <si>
    <t>CD-85611</t>
  </si>
  <si>
    <t>CD-85612</t>
  </si>
  <si>
    <t>CD-85613</t>
  </si>
  <si>
    <t>CD-85614</t>
  </si>
  <si>
    <t>CD-85615</t>
  </si>
  <si>
    <t>CD-85616</t>
  </si>
  <si>
    <t>CD-85617</t>
  </si>
  <si>
    <t>CI-12997</t>
  </si>
  <si>
    <t>CD-85618</t>
  </si>
  <si>
    <t>CD-85619</t>
  </si>
  <si>
    <t>CD-85620</t>
  </si>
  <si>
    <t>CD-85621</t>
  </si>
  <si>
    <t>CD-85622</t>
  </si>
  <si>
    <t>CD-85623</t>
  </si>
  <si>
    <t>CD-85624</t>
  </si>
  <si>
    <t>CD-85625</t>
  </si>
  <si>
    <t>CD-85626</t>
  </si>
  <si>
    <t>CD-85627</t>
  </si>
  <si>
    <t>CI-12998</t>
  </si>
  <si>
    <t>CD-85628</t>
  </si>
  <si>
    <t>CD-85629</t>
  </si>
  <si>
    <t>CD-85630</t>
  </si>
  <si>
    <t>CD-85631</t>
  </si>
  <si>
    <t>CD-85632</t>
  </si>
  <si>
    <t>CD-85633</t>
  </si>
  <si>
    <t>CD-85634</t>
  </si>
  <si>
    <t>CD-85635</t>
  </si>
  <si>
    <t>CD-85636</t>
  </si>
  <si>
    <t>CD-85637</t>
  </si>
  <si>
    <t>CI-12999</t>
  </si>
  <si>
    <t>CD-85638</t>
  </si>
  <si>
    <t>CD-85639</t>
  </si>
  <si>
    <t>CD-85640</t>
  </si>
  <si>
    <t>CD-85641</t>
  </si>
  <si>
    <t>CD-85642</t>
  </si>
  <si>
    <t>CD-85643</t>
  </si>
  <si>
    <t>CD-85644</t>
  </si>
  <si>
    <t>CD-85645</t>
  </si>
  <si>
    <t>CD-85646</t>
  </si>
  <si>
    <t>CD-85647</t>
  </si>
  <si>
    <t>CI-13000</t>
  </si>
  <si>
    <t>CD-85648</t>
  </si>
  <si>
    <t>CD-85649</t>
  </si>
  <si>
    <t>CD-85650</t>
  </si>
  <si>
    <t>CD-85651</t>
  </si>
  <si>
    <t>CD-85652</t>
  </si>
  <si>
    <t>CD-85653</t>
  </si>
  <si>
    <t>CD-85654</t>
  </si>
  <si>
    <t>CD-85655</t>
  </si>
  <si>
    <t>CD-85656</t>
  </si>
  <si>
    <t>CD-85657</t>
  </si>
  <si>
    <t>CI-13001</t>
  </si>
  <si>
    <t>CD-85658</t>
  </si>
  <si>
    <t>CD-85659</t>
  </si>
  <si>
    <t>CD-85660</t>
  </si>
  <si>
    <t>CD-85661</t>
  </si>
  <si>
    <t>CD-85662</t>
  </si>
  <si>
    <t>CD-85663</t>
  </si>
  <si>
    <t>CD-85664</t>
  </si>
  <si>
    <t>CD-85665</t>
  </si>
  <si>
    <t>CD-85666</t>
  </si>
  <si>
    <t>CD-85667</t>
  </si>
  <si>
    <t>CI-13002</t>
  </si>
  <si>
    <t>CD-85668</t>
  </si>
  <si>
    <t>CD-85669</t>
  </si>
  <si>
    <t>CD-85670</t>
  </si>
  <si>
    <t>CD-85671</t>
  </si>
  <si>
    <t>CD-85672</t>
  </si>
  <si>
    <t>CD-85673</t>
  </si>
  <si>
    <t>CD-85674</t>
  </si>
  <si>
    <t>CD-85675</t>
  </si>
  <si>
    <t>CD-85676</t>
  </si>
  <si>
    <t>CD-85677</t>
  </si>
  <si>
    <t>CI-13003</t>
  </si>
  <si>
    <t>CD-85678</t>
  </si>
  <si>
    <t>CD-85679</t>
  </si>
  <si>
    <t>CD-85680</t>
  </si>
  <si>
    <t>CD-85681</t>
  </si>
  <si>
    <t>CD-85682</t>
  </si>
  <si>
    <t>CD-85683</t>
  </si>
  <si>
    <t>CD-85684</t>
  </si>
  <si>
    <t>CD-85685</t>
  </si>
  <si>
    <t>CD-85686</t>
  </si>
  <si>
    <t>CD-85687</t>
  </si>
  <si>
    <t>CI-13004</t>
  </si>
  <si>
    <t>CD-85688</t>
  </si>
  <si>
    <t>CD-85689</t>
  </si>
  <si>
    <t>CD-85690</t>
  </si>
  <si>
    <t>CD-85691</t>
  </si>
  <si>
    <t>CD-85692</t>
  </si>
  <si>
    <t>CD-85693</t>
  </si>
  <si>
    <t>CD-85694</t>
  </si>
  <si>
    <t>CD-85695</t>
  </si>
  <si>
    <t>CD-85696</t>
  </si>
  <si>
    <t>CD-85697</t>
  </si>
  <si>
    <t>CI-13005</t>
  </si>
  <si>
    <t>CD-85698</t>
  </si>
  <si>
    <t>CD-85699</t>
  </si>
  <si>
    <t>CD-85700</t>
  </si>
  <si>
    <t>CD-85701</t>
  </si>
  <si>
    <t>CD-85702</t>
  </si>
  <si>
    <t>CD-85703</t>
  </si>
  <si>
    <t>CD-85704</t>
  </si>
  <si>
    <t>CD-85705</t>
  </si>
  <si>
    <t>CD-85706</t>
  </si>
  <si>
    <t>CD-85707</t>
  </si>
  <si>
    <t>CI-13006</t>
  </si>
  <si>
    <t>CD-85708</t>
  </si>
  <si>
    <t>CD-85709</t>
  </si>
  <si>
    <t>CD-85710</t>
  </si>
  <si>
    <t>CD-85711</t>
  </si>
  <si>
    <t>CD-85712</t>
  </si>
  <si>
    <t>CD-85713</t>
  </si>
  <si>
    <t>CD-85714</t>
  </si>
  <si>
    <t>CD-85715</t>
  </si>
  <si>
    <t>CD-85716</t>
  </si>
  <si>
    <t>CD-85717</t>
  </si>
  <si>
    <t>CI-13007</t>
  </si>
  <si>
    <t>CD-85718</t>
  </si>
  <si>
    <t>CD-85719</t>
  </si>
  <si>
    <t>CD-85720</t>
  </si>
  <si>
    <t>CD-85721</t>
  </si>
  <si>
    <t>CD-85722</t>
  </si>
  <si>
    <t>CD-85723</t>
  </si>
  <si>
    <t>CD-85724</t>
  </si>
  <si>
    <t>CD-85726</t>
  </si>
  <si>
    <t>CD-85727</t>
  </si>
  <si>
    <t>CD-85725</t>
  </si>
  <si>
    <t>CI-13008</t>
  </si>
  <si>
    <t>CD-85728</t>
  </si>
  <si>
    <t>CD-85729</t>
  </si>
  <si>
    <t>CD-85730</t>
  </si>
  <si>
    <t>CD-85731</t>
  </si>
  <si>
    <t>CD-85732</t>
  </si>
  <si>
    <t>CD-85733</t>
  </si>
  <si>
    <t>CD-85734</t>
  </si>
  <si>
    <t>CD-85735</t>
  </si>
  <si>
    <t>CD-85736</t>
  </si>
  <si>
    <t>CD-85737</t>
  </si>
  <si>
    <t>CI-13009</t>
  </si>
  <si>
    <t>CD-85738</t>
  </si>
  <si>
    <t>CD-85739</t>
  </si>
  <si>
    <t>CD-85740</t>
  </si>
  <si>
    <t>CD-85741</t>
  </si>
  <si>
    <t>CD-85742</t>
  </si>
  <si>
    <t>CD-85743</t>
  </si>
  <si>
    <t>CD-85744</t>
  </si>
  <si>
    <t>CD-85745</t>
  </si>
  <si>
    <t>CD-85746</t>
  </si>
  <si>
    <t>CD-85747</t>
  </si>
  <si>
    <t>CI-13010</t>
  </si>
  <si>
    <t>CD-85748</t>
  </si>
  <si>
    <t>CD-85749</t>
  </si>
  <si>
    <t>CD-85750</t>
  </si>
  <si>
    <t>CD-85751</t>
  </si>
  <si>
    <t>CD-85752</t>
  </si>
  <si>
    <t>CD-85753</t>
  </si>
  <si>
    <t>CD-85754</t>
  </si>
  <si>
    <t>CD-85755</t>
  </si>
  <si>
    <t>CD-85756</t>
  </si>
  <si>
    <t>CD-85757</t>
  </si>
  <si>
    <t>CI-13011</t>
  </si>
  <si>
    <t>CD-85758</t>
  </si>
  <si>
    <t>CD-85759</t>
  </si>
  <si>
    <t>CD-85760</t>
  </si>
  <si>
    <t>CD-85761</t>
  </si>
  <si>
    <t>CD-85762</t>
  </si>
  <si>
    <t>CD-85763</t>
  </si>
  <si>
    <t>CD-85764</t>
  </si>
  <si>
    <t>CD-85765</t>
  </si>
  <si>
    <t>CD-85766</t>
  </si>
  <si>
    <t>CD-85767</t>
  </si>
  <si>
    <t>CI-13012</t>
  </si>
  <si>
    <t>CD-85768</t>
  </si>
  <si>
    <t>CD-85769</t>
  </si>
  <si>
    <t>CD-85770</t>
  </si>
  <si>
    <t>CD-85771</t>
  </si>
  <si>
    <t>CD-85772</t>
  </si>
  <si>
    <t>CD-85773</t>
  </si>
  <si>
    <t>CD-85774</t>
  </si>
  <si>
    <t>CD-85775</t>
  </si>
  <si>
    <t>CD-85776</t>
  </si>
  <si>
    <t>CD-85777</t>
  </si>
  <si>
    <t>CI-13013</t>
  </si>
  <si>
    <t>CD-85778</t>
  </si>
  <si>
    <t>CD-85779</t>
  </si>
  <si>
    <t>CD-85780</t>
  </si>
  <si>
    <t>CD-85781</t>
  </si>
  <si>
    <t>CD-85782</t>
  </si>
  <si>
    <t>CD-85783</t>
  </si>
  <si>
    <t>CD-85784</t>
  </si>
  <si>
    <t>CD-85785</t>
  </si>
  <si>
    <t>CD-85786</t>
  </si>
  <si>
    <t>CD-85787</t>
  </si>
  <si>
    <t>CI-13014</t>
  </si>
  <si>
    <t>CD-85788</t>
  </si>
  <si>
    <t>CD-85789</t>
  </si>
  <si>
    <t>CD-85790</t>
  </si>
  <si>
    <t>CD-85791</t>
  </si>
  <si>
    <t>CD-85792</t>
  </si>
  <si>
    <t>CD-85793</t>
  </si>
  <si>
    <t>CD-85794</t>
  </si>
  <si>
    <t>CD-85795</t>
  </si>
  <si>
    <t>CD-85796</t>
  </si>
  <si>
    <t>CD-85797</t>
  </si>
  <si>
    <t>CI-13015</t>
  </si>
  <si>
    <t>CD-85798</t>
  </si>
  <si>
    <t>CD-85799</t>
  </si>
  <si>
    <t>CD-85800</t>
  </si>
  <si>
    <t>CD-85801</t>
  </si>
  <si>
    <t>CD-85802</t>
  </si>
  <si>
    <t>CD-85803</t>
  </si>
  <si>
    <t>CD-85804</t>
  </si>
  <si>
    <t>CD-85805</t>
  </si>
  <si>
    <t>CD-85806</t>
  </si>
  <si>
    <t>CD-85807</t>
  </si>
  <si>
    <t>CI-13016</t>
  </si>
  <si>
    <t>CD-85808</t>
  </si>
  <si>
    <t>CD-85809</t>
  </si>
  <si>
    <t>CD-85810</t>
  </si>
  <si>
    <t>CD-85811</t>
  </si>
  <si>
    <t>CD-85812</t>
  </si>
  <si>
    <t>CD-85813</t>
  </si>
  <si>
    <t>CD-85814</t>
  </si>
  <si>
    <t>CD-85815</t>
  </si>
  <si>
    <t>CD-85816</t>
  </si>
  <si>
    <t>CD-85817</t>
  </si>
  <si>
    <t>CI-13017</t>
  </si>
  <si>
    <t>CD-85818</t>
  </si>
  <si>
    <t>CD-85819</t>
  </si>
  <si>
    <t>CD-85820</t>
  </si>
  <si>
    <t>CD-85821</t>
  </si>
  <si>
    <t>CD-85822</t>
  </si>
  <si>
    <t>CD-85823</t>
  </si>
  <si>
    <t>CD-85824</t>
  </si>
  <si>
    <t>CD-85825</t>
  </si>
  <si>
    <t>CD-85826</t>
  </si>
  <si>
    <t>CD-85827</t>
  </si>
  <si>
    <t>CI-13018</t>
  </si>
  <si>
    <t>CD-85828</t>
  </si>
  <si>
    <t>CD-85829</t>
  </si>
  <si>
    <t>CD-85830</t>
  </si>
  <si>
    <t>CD-85831</t>
  </si>
  <si>
    <t>CD-85832</t>
  </si>
  <si>
    <t>CD-85833</t>
  </si>
  <si>
    <t>CD-85834</t>
  </si>
  <si>
    <t>CD-85835</t>
  </si>
  <si>
    <t>CD-85836</t>
  </si>
  <si>
    <t>CD-85837</t>
  </si>
  <si>
    <t>CI-13019</t>
  </si>
  <si>
    <t>CD-85838</t>
  </si>
  <si>
    <t>CD-85839</t>
  </si>
  <si>
    <t>CD-85840</t>
  </si>
  <si>
    <t>CD-85841</t>
  </si>
  <si>
    <t>CD-85842</t>
  </si>
  <si>
    <t>CD-85843</t>
  </si>
  <si>
    <t>CD-85845</t>
  </si>
  <si>
    <t>CD-85846</t>
  </si>
  <si>
    <t>CD-85847</t>
  </si>
  <si>
    <t>CD-85844</t>
  </si>
  <si>
    <t>CI-13020</t>
  </si>
  <si>
    <t>CD-85848</t>
  </si>
  <si>
    <t>CD-85849</t>
  </si>
  <si>
    <t>CD-85850</t>
  </si>
  <si>
    <t>CD-85851</t>
  </si>
  <si>
    <t>CD-85852</t>
  </si>
  <si>
    <t>CD-85853</t>
  </si>
  <si>
    <t>CD-85854</t>
  </si>
  <si>
    <t>CD-85855</t>
  </si>
  <si>
    <t>CD-85856</t>
  </si>
  <si>
    <t>CD-85857</t>
  </si>
  <si>
    <t>CI-13021</t>
  </si>
  <si>
    <t>CD-85858</t>
  </si>
  <si>
    <t>CD-85859</t>
  </si>
  <si>
    <t>CD-85860</t>
  </si>
  <si>
    <t>CD-85861</t>
  </si>
  <si>
    <t>CD-85862</t>
  </si>
  <si>
    <t>CD-85863</t>
  </si>
  <si>
    <t>CD-85864</t>
  </si>
  <si>
    <t>CD-85865</t>
  </si>
  <si>
    <t>CD-85866</t>
  </si>
  <si>
    <t>CD-85867</t>
  </si>
  <si>
    <t>CI-13022</t>
  </si>
  <si>
    <t>CD-85868</t>
  </si>
  <si>
    <t>CD-85869</t>
  </si>
  <si>
    <t>CD-85870</t>
  </si>
  <si>
    <t>CD-85871</t>
  </si>
  <si>
    <t>CD-85872</t>
  </si>
  <si>
    <t>CD-85873</t>
  </si>
  <si>
    <t>CD-85874</t>
  </si>
  <si>
    <t>CD-85875</t>
  </si>
  <si>
    <t>CD-85876</t>
  </si>
  <si>
    <t>CD-85877</t>
  </si>
  <si>
    <t>CI-13023</t>
  </si>
  <si>
    <t>CD-85878</t>
  </si>
  <si>
    <t>CD-85879</t>
  </si>
  <si>
    <t>CD-85880</t>
  </si>
  <si>
    <t>CD-85881</t>
  </si>
  <si>
    <t>CD-85882</t>
  </si>
  <si>
    <t>CD-85883</t>
  </si>
  <si>
    <t>CD-85884</t>
  </si>
  <si>
    <t>CD-85885</t>
  </si>
  <si>
    <t>CD-85886</t>
  </si>
  <si>
    <t>CD-85887</t>
  </si>
  <si>
    <t>CI-13024</t>
  </si>
  <si>
    <t>CD-85888</t>
  </si>
  <si>
    <t>CD-85889</t>
  </si>
  <si>
    <t>CD-85890</t>
  </si>
  <si>
    <t>CD-85891</t>
  </si>
  <si>
    <t>CD-85892</t>
  </si>
  <si>
    <t>CD-85893</t>
  </si>
  <si>
    <t>CD-85894</t>
  </si>
  <si>
    <t>CD-85895</t>
  </si>
  <si>
    <t>CD-85896</t>
  </si>
  <si>
    <t>IP-2348</t>
  </si>
  <si>
    <t>AR-04118</t>
  </si>
  <si>
    <t>United Nations Development Programme</t>
  </si>
  <si>
    <t>0013600000xoEKQAA2</t>
  </si>
  <si>
    <t>AR-03501</t>
  </si>
  <si>
    <t>United Nations Office for Project Services</t>
  </si>
  <si>
    <t>0013600000xoEIfAAM</t>
  </si>
  <si>
    <t>IOR-00028</t>
  </si>
  <si>
    <t>HIV I-1: Percentage of young people aged 15–24 who are living with HIV</t>
  </si>
  <si>
    <t>a3z360000009C2UAAU</t>
  </si>
  <si>
    <t>IOR-00029</t>
  </si>
  <si>
    <t>HIV I-2: HIV incidence among 15-49 age group</t>
  </si>
  <si>
    <t>a3z360000009C2VAAU</t>
  </si>
  <si>
    <t>IOR-00030</t>
  </si>
  <si>
    <t>HIV I-3a: Percentage of antenatal care attendees who were positive for syphilis</t>
  </si>
  <si>
    <t>a3z360000009C2WAAU</t>
  </si>
  <si>
    <t>a3z360000009C2XAAU</t>
  </si>
  <si>
    <t>IOR-00043</t>
  </si>
  <si>
    <t>HIV I-5: New HIV infections among children</t>
  </si>
  <si>
    <t>a3z360000009C2aAAE</t>
  </si>
  <si>
    <t>a3z360000009C2bAAE</t>
  </si>
  <si>
    <t>IOR-00044</t>
  </si>
  <si>
    <t>HIV I-7: Modelled lives saved based on latest epidemiological data</t>
  </si>
  <si>
    <t>a3z360000009C2cAAE</t>
  </si>
  <si>
    <t>IOR-00045</t>
  </si>
  <si>
    <t>HIV I-8: Modelled infections averted based on latest epidemiological data</t>
  </si>
  <si>
    <t>a3z360000009C2dAAE</t>
  </si>
  <si>
    <t>a3z360000009C2eAAE</t>
  </si>
  <si>
    <t>a3z360000009C2YAAU</t>
  </si>
  <si>
    <t>a3z360000009C2ZAAU</t>
  </si>
  <si>
    <t>a3z360000009C2fAAE</t>
  </si>
  <si>
    <t>a3z360000009C2gAAE</t>
  </si>
  <si>
    <t>a3z360000009C2hAAE</t>
  </si>
  <si>
    <t>a3z360000009C2iAAE</t>
  </si>
  <si>
    <t>a3z360000009C2jAAE</t>
  </si>
  <si>
    <t>a3z360000009C2kAAE</t>
  </si>
  <si>
    <t>a3z360000009C2lAAE</t>
  </si>
  <si>
    <t>a3z360000009C2mAAE</t>
  </si>
  <si>
    <t>a3z360000009C2nAAE</t>
  </si>
  <si>
    <t>a3z360000009C2oAAE</t>
  </si>
  <si>
    <t>a3z360000009C4FAAU</t>
  </si>
  <si>
    <t>a3z360000009C3FAAU</t>
  </si>
  <si>
    <t>IOR-00003</t>
  </si>
  <si>
    <t>HIV O-2: Percentage of women and men aged 15-49 who have had sexual intercourse with more than one partner in the past 12 months</t>
  </si>
  <si>
    <t>a3z360000009C3GAAU</t>
  </si>
  <si>
    <t>IOR-00004</t>
  </si>
  <si>
    <t>HIV O-3: Percentage of women and men aged 15-49 who had more than one partner in the past 12 months who used a condom during their last sexual intercourse</t>
  </si>
  <si>
    <t>a3z360000009C3HAAU</t>
  </si>
  <si>
    <t>a3z360000009C3IAAU</t>
  </si>
  <si>
    <t>IOR-00006</t>
  </si>
  <si>
    <t>HIV O-4b: Percentage of transgender people who sell sex reporting the use of a condom with their most recent client</t>
  </si>
  <si>
    <t>a3z360000009C3JAAU</t>
  </si>
  <si>
    <t>a3z360000009C3KAAU</t>
  </si>
  <si>
    <t>a3z360000009C3LAAU</t>
  </si>
  <si>
    <t>a3z360000009C3MAAU</t>
  </si>
  <si>
    <t>IOR-00000</t>
  </si>
  <si>
    <t>HIV O-8: Current school attendance rate among orphans compared to non-orphans</t>
  </si>
  <si>
    <t>a3z360000009C3NAAU</t>
  </si>
  <si>
    <t>a3z360000009C3OAAU</t>
  </si>
  <si>
    <t>a3z360000009C3PAAU</t>
  </si>
  <si>
    <t>a3z360000009C3QAAU</t>
  </si>
  <si>
    <t>IOR-00026</t>
  </si>
  <si>
    <t>HSS O-5: Specific services readiness score for health facilities</t>
  </si>
  <si>
    <t>a3z360000009C3RAAU</t>
  </si>
  <si>
    <t>IOR-00027</t>
  </si>
  <si>
    <t>HSS O-4: General service readiness score for health facilities</t>
  </si>
  <si>
    <t>a3z360000009C3SAAU</t>
  </si>
  <si>
    <t>a3z360000009C3TAAU</t>
  </si>
  <si>
    <t>a3z360000009C3UAAU</t>
  </si>
  <si>
    <t>a3z360000009C3VAAU</t>
  </si>
  <si>
    <t>a3z360000009C3WAAU</t>
  </si>
  <si>
    <t>a3z360000009C3XAAU</t>
  </si>
  <si>
    <t>a3z360000009C3YAAU</t>
  </si>
  <si>
    <t>a3z360000009C3ZAAU</t>
  </si>
  <si>
    <t>a3z360000009C3aAAE</t>
  </si>
  <si>
    <t>MCI-00001</t>
  </si>
  <si>
    <t>Prevention programs for MSM and TGs</t>
  </si>
  <si>
    <t>a3z360000009C1VAAU</t>
  </si>
  <si>
    <t>MCI-00017</t>
  </si>
  <si>
    <t>HSS - Policy and governance</t>
  </si>
  <si>
    <t>a3z360000009C1gAAE</t>
  </si>
  <si>
    <t>MCI-00018</t>
  </si>
  <si>
    <t>HSS - Healthcare financing</t>
  </si>
  <si>
    <t>a3z360000009C1hAAE</t>
  </si>
  <si>
    <t>MCI-00020</t>
  </si>
  <si>
    <t>Removing legal barriers to access</t>
  </si>
  <si>
    <t>a3z360000009C1jAAE</t>
  </si>
  <si>
    <t>MCI-00071</t>
  </si>
  <si>
    <t>Other module</t>
  </si>
  <si>
    <t>a3z360000009C1oAAE</t>
  </si>
  <si>
    <t>MCI-00221</t>
  </si>
  <si>
    <t>KP-3a(M): Percentage of MSM that have received an HIV test during the reporting period and know their results</t>
  </si>
  <si>
    <t>a1O36000001EGIjEAO</t>
  </si>
  <si>
    <t>MCI-00222</t>
  </si>
  <si>
    <t>KP-3b(M): Percentage of TG that have received an HIV test during the reporting period and know their results</t>
  </si>
  <si>
    <t>a1O36000001EGIkEAO</t>
  </si>
  <si>
    <t>MCI-00224</t>
  </si>
  <si>
    <t>KP-2c: Percentage of sex workers reached with HIV prevention programs - individual and/or smaller group level interventions</t>
  </si>
  <si>
    <t>a1O36000001EGImEAO</t>
  </si>
  <si>
    <t>MCI-00227</t>
  </si>
  <si>
    <t>KP-2d: Percentage of people who inject drugs reached with HIV prevention programs - individual and/or smaller group level interventions</t>
  </si>
  <si>
    <t>a1O36000001EGIpEAO</t>
  </si>
  <si>
    <t>MCI-00232</t>
  </si>
  <si>
    <t>KP-2e: Percentage of other vulnerable populations reached with HIV prevention programs - individual and/or smaller group level interventions</t>
  </si>
  <si>
    <t>a1O36000001EGIuEAO</t>
  </si>
  <si>
    <t>MCI-00236</t>
  </si>
  <si>
    <t>PMTCT-2: Percentage of HIV-positive pregnant women who received antiretrovirals to reduce the risk of mother-to-child transmission</t>
  </si>
  <si>
    <t>a1O36000001EGIyEAO</t>
  </si>
  <si>
    <t>MCI-00237</t>
  </si>
  <si>
    <t>PMTCT-3: Percentage of infants born to HIV-positive women receiving a virological test for HIV within 2 months of birth</t>
  </si>
  <si>
    <t>a1O36000001EGIzEAO</t>
  </si>
  <si>
    <t>MCI-00211</t>
  </si>
  <si>
    <t>GP-1: Number of women and men aged 15+ who received an HIV test and know their results</t>
  </si>
  <si>
    <t>a1O36000001EGIZEA4</t>
  </si>
  <si>
    <t>MCI-00240</t>
  </si>
  <si>
    <t>TCS-3: Percentage of adults and children that initiated ART, with an undetectable viral load at 12 months (&lt;1000 copies/ml)</t>
  </si>
  <si>
    <t>a1O36000001EGJ2EAO</t>
  </si>
  <si>
    <t>MCI-00241</t>
  </si>
  <si>
    <t>TCS-4: Percentage of health facilities dispensing antiretroviral therapy that experienced a stock-out of at least one required antiretroviral drug in the last 12 month</t>
  </si>
  <si>
    <t>a1O36000001EGJ3EAO</t>
  </si>
  <si>
    <t>MCI-00242</t>
  </si>
  <si>
    <t>TCS-5: Proportion of undernourished PLHIV that received therapeutic or supplementary food at any point during the reporting period</t>
  </si>
  <si>
    <t>a1O36000001EGJ4EAO</t>
  </si>
  <si>
    <t>MCI-00212</t>
  </si>
  <si>
    <t>GP-2: Percentage of individuals from targeted population reached through community outreach with standardized HIV prevention interventions</t>
  </si>
  <si>
    <t>a1O36000001EGIaEAO</t>
  </si>
  <si>
    <t>MCI-00213</t>
  </si>
  <si>
    <t>GP-3: Proportion of new individuals who test positive for HIV, enrolled in care (pre-ART or ART) services</t>
  </si>
  <si>
    <t>a1O36000001EGIbEAO</t>
  </si>
  <si>
    <t>MCI-00217</t>
  </si>
  <si>
    <t>KP-1a(M): Percentage of MSM reached with HIV prevention programs - defined package of services</t>
  </si>
  <si>
    <t>a1O36000001EGIfEAO</t>
  </si>
  <si>
    <t>MCI-00218</t>
  </si>
  <si>
    <t>KP-1b(M): Percentage of TG reached with HIV prevention programs - defined package of services</t>
  </si>
  <si>
    <t>a1O36000001EGIgEAO</t>
  </si>
  <si>
    <t>MCI-00219</t>
  </si>
  <si>
    <t>KP-2a: Percentage of MSM reached with HIV prevention programs - individual and/or smaller group level interventions</t>
  </si>
  <si>
    <t>a1O36000001EGIhEAO</t>
  </si>
  <si>
    <t>MCI-00220</t>
  </si>
  <si>
    <t>KP-2b: Percentage of TG reached with HIV prevention programs - individual and/or smaller group level interventions</t>
  </si>
  <si>
    <t>a1O36000001EGIiEAO</t>
  </si>
  <si>
    <t>MCI-00034</t>
  </si>
  <si>
    <t>TB/HIV-3: Percentage of HIV-positive patients who were screened for TB in HIV care or treatment settings</t>
  </si>
  <si>
    <t>a1O36000001EGFiEAO</t>
  </si>
  <si>
    <t>MCI-00035</t>
  </si>
  <si>
    <t>TB/HIV-4: Percentage of new HIV-positive patients starting IPT during the reporting period</t>
  </si>
  <si>
    <t>a1O36000001EGFjEAO</t>
  </si>
  <si>
    <t>MCI-00061</t>
  </si>
  <si>
    <t>SD-2: Number of outpatients visits per 10,000 population</t>
  </si>
  <si>
    <t>a1O36000001EGG9EAO</t>
  </si>
  <si>
    <t>MCI-00066</t>
  </si>
  <si>
    <t>PSM-1: Percentage of health facilities reporting no stock-outs of essential drugs</t>
  </si>
  <si>
    <t>a1O36000001EGGEEA4</t>
  </si>
  <si>
    <t>MCI-00032</t>
  </si>
  <si>
    <t>TB/HIV-1: Percentage of TB patients who had an HIV test result recorded in the TB register</t>
  </si>
  <si>
    <t>a1O36000001EGFgEAO</t>
  </si>
  <si>
    <t>MCI-00033</t>
  </si>
  <si>
    <t>TB/HIV-2: Percentage of HIV-positive registered TB patients given anti-retroviral therapy during TB treatment</t>
  </si>
  <si>
    <t>a1O36000001EGFhEAO</t>
  </si>
  <si>
    <t>MCI-00081</t>
  </si>
  <si>
    <t>Behavioral change as part of programs for MSM and TGs</t>
  </si>
  <si>
    <t>a1O36000001EGGTEA4</t>
  </si>
  <si>
    <t>MCI-00082</t>
  </si>
  <si>
    <t>Condoms as part of programs for MSM and TGs</t>
  </si>
  <si>
    <t>a1O36000001EGGUEA4</t>
  </si>
  <si>
    <t>MCI-00083</t>
  </si>
  <si>
    <t>HIV testing and counseling as part of programs for MSM and TGs</t>
  </si>
  <si>
    <t>a1O36000001EGGVEA4</t>
  </si>
  <si>
    <t>MCI-00084</t>
  </si>
  <si>
    <t>Diagnosis and treatment of STIs as part of programs for MSM and TGs</t>
  </si>
  <si>
    <t>a1O36000001EGGWEA4</t>
  </si>
  <si>
    <t>MCI-00085</t>
  </si>
  <si>
    <t>Diagnosis and treatment of viral hepatitis as part of programs for MSM and TGs</t>
  </si>
  <si>
    <t>a1O36000001EGGXEA4</t>
  </si>
  <si>
    <t>MCI-00086</t>
  </si>
  <si>
    <t>Other interventions for MSM and TGs</t>
  </si>
  <si>
    <t>a1O36000001EGGYEA4</t>
  </si>
  <si>
    <t>MCI-00075</t>
  </si>
  <si>
    <t>HIV testing and counseling as part of programs for general population</t>
  </si>
  <si>
    <t>a1O36000001EGGNEA4</t>
  </si>
  <si>
    <t>MCI-00077</t>
  </si>
  <si>
    <t>Blood safety</t>
  </si>
  <si>
    <t>a1O36000001EGGPEA4</t>
  </si>
  <si>
    <t>MCI-00110</t>
  </si>
  <si>
    <t>Young Key Population interventions as part of programs for adolescent and youth</t>
  </si>
  <si>
    <t>a1O36000001EGGwEAO</t>
  </si>
  <si>
    <t>MCI-00123</t>
  </si>
  <si>
    <t>Out-patient care</t>
  </si>
  <si>
    <t>a1O36000001EGH9EAO</t>
  </si>
  <si>
    <t>MCI-00124</t>
  </si>
  <si>
    <t>In-patient care</t>
  </si>
  <si>
    <t>a1O36000001EGHAEA4</t>
  </si>
  <si>
    <t>MCI-00176</t>
  </si>
  <si>
    <t>Retention and distribution of health and community workers</t>
  </si>
  <si>
    <t>a1O36000001EGI0EAO</t>
  </si>
  <si>
    <t>MCI-00181</t>
  </si>
  <si>
    <t>Development and implementation of health legislation, strategies and policies</t>
  </si>
  <si>
    <t>a1O36000001EGI5EAO</t>
  </si>
  <si>
    <t>MCI-00182</t>
  </si>
  <si>
    <t>Monitoring and reporting implementation of laws and policies</t>
  </si>
  <si>
    <t>a1O36000001EGI6EAO</t>
  </si>
  <si>
    <t>MCI-00183</t>
  </si>
  <si>
    <t>a1O36000001EGI7EAO</t>
  </si>
  <si>
    <t>MCI-00184</t>
  </si>
  <si>
    <t>Financial sustainability</t>
  </si>
  <si>
    <t>a1O36000001EGI8EAO</t>
  </si>
  <si>
    <t>MCI-00194</t>
  </si>
  <si>
    <t>Other removing legal barriers interventions</t>
  </si>
  <si>
    <t>a1O36000001EGIIEA4</t>
  </si>
  <si>
    <t>MCI-00185</t>
  </si>
  <si>
    <t>Equity of healthcare financing</t>
  </si>
  <si>
    <t>a1O36000001EGI9EAO</t>
  </si>
  <si>
    <t>MCI-00186</t>
  </si>
  <si>
    <t>Other healthcare financing intervention(s)</t>
  </si>
  <si>
    <t>a1O36000001EGIAEA4</t>
  </si>
  <si>
    <t>MCI-00189</t>
  </si>
  <si>
    <t>Legal and policy environment assessment and law reform</t>
  </si>
  <si>
    <t>a1O36000001EGIDEA4</t>
  </si>
  <si>
    <t>MCI-00190</t>
  </si>
  <si>
    <t>Legal aid services and legal literacy</t>
  </si>
  <si>
    <t>a1O36000001EGIEEA4</t>
  </si>
  <si>
    <t>MCI-00191</t>
  </si>
  <si>
    <t>Training on rights for officials, health workers and police</t>
  </si>
  <si>
    <t>a1O36000001EGIFEA4</t>
  </si>
  <si>
    <t>MCI-00192</t>
  </si>
  <si>
    <t>Community-based monitoring of legal rights</t>
  </si>
  <si>
    <t>a1O36000001EGIGEA4</t>
  </si>
  <si>
    <t>MCI-00193</t>
  </si>
  <si>
    <t>Policy advocacy on legal rights</t>
  </si>
  <si>
    <t>a1O36000001EGIHEA4</t>
  </si>
  <si>
    <t>MCI-00208</t>
  </si>
  <si>
    <t>Supporting procurement and supply management</t>
  </si>
  <si>
    <t>a1O36000001EGIWEA4</t>
  </si>
  <si>
    <t>MCI-00247</t>
  </si>
  <si>
    <t>Any intervention</t>
  </si>
  <si>
    <t>a1O36000001EGJ9EAO</t>
  </si>
  <si>
    <t>To end the transmission of HIV and alleviate the impact of AIDS in LaoPDR</t>
  </si>
  <si>
    <t xml:space="preserve">To prevent and reduce the further transmission of HIV infection particularly among women sex workers and men who have sex with men, in priority provinces </t>
  </si>
  <si>
    <t xml:space="preserve">To increase coverage and improve quality of treatment, care and support services for people living with HIV </t>
  </si>
  <si>
    <t>1.4%</t>
  </si>
  <si>
    <t>IBBS</t>
  </si>
  <si>
    <t>The last IBBS was conducted in 2014 and this indicator is from the 2014 IBBS. A new IBBS will be conducted in 2017. The 2014 IBBS says that the prevalence of sex workers living with HIV is 1.4%. The trends of HIV among sex workers have been inconsistent in the last 20 years. The target is to reduce the percentage of PLHIV among sex workers. The AEM (2017) projection predicts 182 new infections for the year 2018. The target is to maintain 1.4% by the year 2018. The next IBBS is planned in 2020 and this data will be updated once the information is finalised. IBBS for sex workers was done in 6 sites.</t>
  </si>
  <si>
    <t>1.6%</t>
  </si>
  <si>
    <t xml:space="preserve">The last IBBS was conducted in 2014 and this indicator is taken from the 2014 IBBS. A new IBBS will be conducted in 2017. The 2014 IBBS shows the prevalence of MSM living with HIV to be 1.6% by the year 2018. The next IBBS is planned in 2020 and this data will be updated once the information is finalised. IBBS for MSM was done in 4 sites. </t>
  </si>
  <si>
    <t>The next IBBS is planned in 2020 and the reporting will be due in March 2021.</t>
  </si>
  <si>
    <t>92.7%</t>
  </si>
  <si>
    <t>According to the IBBS conducted in 2014, 93% of sex workers used a condom while having sex with the last client. For outcome indictor 1, IBBS will be conducted in 2017 and the target will be set henceforth. The plan is to improve condom use to 95%.</t>
  </si>
  <si>
    <t>44.4%</t>
  </si>
  <si>
    <t xml:space="preserve">The IBBS conducted in 2014 for MSM was in 4 provinces, however, the two sites which are part of this concept note were not part of the IBBS conducted in 2014. This is a nationally representative indicator and the IBBS is planned to be conducted in 2017 again. The site selection will depend on the availability of resources. </t>
  </si>
  <si>
    <t>83.53%</t>
  </si>
  <si>
    <t>HIVCAM</t>
  </si>
  <si>
    <t xml:space="preserve">This data is taken from the latest PUDRof HIV NFM (July-Dec 2016). Baseline can be updated with Dec 2017 data during grant making. According to this document 83.53% of adults and children living with HIV are known to be on treatment 12 months after the initiation of ART. The target is to reach at least 85% of adults and children, considering the scale up of effort by both Government and CSO partners for early initiation, rigorous follow-up and peer counselling. Given the constrained resources, we believe a target of 85% is realistic. </t>
  </si>
  <si>
    <t>The result will be obtained only after the IBBS survey which will be carried out in 2020 as Lao plans to conduct IBBS survey in each 3 year duration. As it is the survey, the actual data for the N and D could be reported only after the survey and those actual data will be reported accordingly to the GF and the target set for that indicator is 95%.</t>
  </si>
  <si>
    <t>The result will be obtained only after the IBBS survey which will be carried out in 2020 as Lao plans to conduct IBBS survey in each 3 year duration. As it is the survey, the actual data for the N and D could be reported only after the survey and those actual data will be reported accordingly to the GF and the target set for that indicator is 75%.</t>
  </si>
  <si>
    <t>PUDR Jan-June 2016
PUDR July-Dec 2016</t>
  </si>
  <si>
    <t xml:space="preserve">The baseline considered is the 2016 annual numbers from two PUDR (i.e. Jan-July and July-Dec, 2016) which is 624. The interventions for this year will only be in 2 provinces - Vientiane Province and Khammouane. The denominator of these 2 provinces has been derived using the workbook method (Annex 40 sheet MSM national target). The denominator considered for those who are self-identified MSM. NSAP recommended a target of 80%. However, due to constrained resources, the target is 70%, 75% and 80% each year. </t>
  </si>
  <si>
    <t xml:space="preserve">Denominator = AEM_Spectrum 2017 
Numerator = Current number of PLHIV on ARV enrolled from HIVCAM (last updated 2016) 
Currently, there are 11 ART sites nationally and the funding request covers 100%. The target to treat is based on the enrollment in each ART site. Therefore, specific provincial target can't be set but can be reported in the PUDR. </t>
  </si>
  <si>
    <t xml:space="preserve">The baseline considered is the 2016 annual numbers from two PUDR (i.e. Jan-July and July-Dec, 2016) which is 867. The interventions for this year will only be in 2 provinces - Vientiane Province and Khammouane. The denominator of these 2 provinces has been derived using the workbook method (Annex 20 sheet MSM national target). The denominator considered for those who are self-identified MSM. NSAP recommended a target of 80%. The target is 90% each year. 
</t>
  </si>
  <si>
    <t>The baseline considered is the 2016 annual numbers from two PUDR (i.e. Jan-July and July-Dec, 2016) which is 8908. The interventions for this year will only be in 5 provinces - Vientiane Province, Vientiane Capital, Khammouane, Champasak, Savanakit. The denominator for these 5 provinces has been derived using the workbook method from the mapping conducted in 2015 (Annex 20 sheet FSW target). NSAP recommended a target of 80%. The target is 90% each year.</t>
  </si>
  <si>
    <t>The baseline considered is the 2016 annual numbers from two PUDR (i.e. Jan-July and July-Dec, 2016) which is 7017. The interventions for this year will only be in 5 provinces - Vientiane Province, Vientiane Capital, Khammouane, Champasak, Savanakit. The denominator for these 5 provinces has been derived using the workbook method from the mapping conducted in 2015 (Annex 20 sheet FSW target). NSAP recommended a target of 80%. The target is 90% each year.</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</si>
</sst>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409]d\-mmm\-yy;@"/>
    <numFmt numFmtId="165" formatCode="0.00##\%;[Red]\(0.00##\%\)"/>
    <numFmt numFmtId="166" formatCode="#.00\%;[Red]\(#.00\%\)"/>
    <numFmt numFmtId="167" formatCode="#,##0.00000"/>
    <numFmt numFmtId="168" formatCode="#.0\%;[Red]\(#.0\%\)"/>
    <numFmt numFmtId="169" formatCode="_(* #,##0_);_(* \(#,##0\);_(@_)"/>
    <numFmt numFmtId="170" formatCode="_(* #,##0.00_);_(* \(#,##0.00\);_(@_)"/>
    <numFmt numFmtId="171" formatCode="_(* #,##0.0_);_(* \(#,##0.0\);_(@_)"/>
    <numFmt numFmtId="172" formatCode="_(* #,##0.000000_);_(* \(#,##0.000000\);_(@_)"/>
    <numFmt numFmtId="173" formatCode="0.0%"/>
  </numFmts>
  <fonts count="43" x14ac:knownFonts="1">
    <font>
      <sz val="12"/>
      <color theme="1"/>
      <name val="Calibri"/>
      <family val="2"/>
      <scheme val="minor"/>
    </font>
    <font>
      <b/>
      <sz val="14"/>
      <color theme="1"/>
      <name val="Calibri"/>
      <family val="2"/>
      <scheme val="minor"/>
    </font>
    <font>
      <u/>
      <sz val="12"/>
      <color theme="10"/>
      <name val="Calibri"/>
      <family val="2"/>
      <scheme val="minor"/>
    </font>
    <font>
      <sz val="10"/>
      <name val="Arial"/>
      <family val="2"/>
    </font>
    <font>
      <b/>
      <sz val="10"/>
      <name val="Arial"/>
      <family val="2"/>
    </font>
    <font>
      <sz val="12"/>
      <name val="Calibri"/>
      <family val="2"/>
      <scheme val="minor"/>
    </font>
    <font>
      <sz val="12"/>
      <color theme="0"/>
      <name val="Calibri"/>
      <family val="2"/>
      <scheme val="minor"/>
    </font>
    <font>
      <b/>
      <sz val="9"/>
      <color theme="1"/>
      <name val="Calibri"/>
      <family val="2"/>
      <scheme val="minor"/>
    </font>
    <font>
      <sz val="9"/>
      <color theme="1"/>
      <name val="Calibri"/>
      <family val="2"/>
      <scheme val="minor"/>
    </font>
    <font>
      <sz val="9"/>
      <name val="Calibri"/>
      <family val="2"/>
      <scheme val="minor"/>
    </font>
    <font>
      <u/>
      <sz val="9"/>
      <color theme="10"/>
      <name val="Calibri"/>
      <family val="2"/>
      <scheme val="minor"/>
    </font>
    <font>
      <b/>
      <sz val="12"/>
      <color theme="1"/>
      <name val="Calibri"/>
      <family val="2"/>
      <scheme val="minor"/>
    </font>
    <font>
      <u/>
      <sz val="14"/>
      <color theme="10"/>
      <name val="Calibri"/>
      <family val="2"/>
      <scheme val="minor"/>
    </font>
    <font>
      <b/>
      <sz val="12"/>
      <name val="Calibri"/>
      <family val="2"/>
      <scheme val="minor"/>
    </font>
    <font>
      <b/>
      <sz val="12"/>
      <color theme="0"/>
      <name val="Calibri"/>
      <family val="2"/>
      <scheme val="minor"/>
    </font>
    <font>
      <b/>
      <sz val="16"/>
      <color theme="1"/>
      <name val="Calibri"/>
      <family val="2"/>
      <scheme val="minor"/>
    </font>
    <font>
      <b/>
      <sz val="12"/>
      <color rgb="FFFF0000"/>
      <name val="Calibri"/>
      <family val="2"/>
      <scheme val="minor"/>
    </font>
    <font>
      <sz val="12"/>
      <color rgb="FFFF0000"/>
      <name val="Calibri"/>
      <family val="2"/>
      <scheme val="minor"/>
    </font>
    <font>
      <sz val="16"/>
      <color theme="1"/>
      <name val="Calibri"/>
      <family val="2"/>
      <scheme val="minor"/>
    </font>
    <font>
      <sz val="9"/>
      <color rgb="FFFF0000"/>
      <name val="Calibri"/>
      <family val="2"/>
      <scheme val="minor"/>
    </font>
    <font>
      <b/>
      <sz val="12"/>
      <color theme="0" tint="-0.499984740745262"/>
      <name val="Calibri"/>
      <family val="2"/>
      <scheme val="minor"/>
    </font>
    <font>
      <sz val="12"/>
      <color theme="0" tint="-0.34998626667073579"/>
      <name val="Calibri"/>
      <family val="2"/>
      <scheme val="minor"/>
    </font>
    <font>
      <b/>
      <sz val="12"/>
      <color theme="0" tint="-0.34998626667073579"/>
      <name val="Calibri"/>
      <family val="2"/>
      <scheme val="minor"/>
    </font>
    <font>
      <b/>
      <sz val="12"/>
      <color theme="4" tint="0.39997558519241921"/>
      <name val="Calibri"/>
      <family val="2"/>
      <scheme val="minor"/>
    </font>
    <font>
      <sz val="9"/>
      <color theme="0"/>
      <name val="Calibri"/>
      <family val="2"/>
      <scheme val="minor"/>
    </font>
    <font>
      <sz val="18"/>
      <color rgb="FFFF0000"/>
      <name val="Calibri"/>
      <family val="2"/>
      <scheme val="minor"/>
    </font>
    <font>
      <sz val="16"/>
      <color rgb="FFFF0000"/>
      <name val="Calibri"/>
      <family val="2"/>
      <scheme val="minor"/>
    </font>
    <font>
      <sz val="22"/>
      <color theme="1"/>
      <name val="Calibri"/>
      <family val="2"/>
      <scheme val="minor"/>
    </font>
    <font>
      <b/>
      <sz val="22"/>
      <color theme="0"/>
      <name val="Georgia"/>
      <family val="1"/>
    </font>
    <font>
      <b/>
      <sz val="22"/>
      <color rgb="FFFFFFFF"/>
      <name val="Georgia"/>
      <family val="1"/>
    </font>
    <font>
      <b/>
      <sz val="36"/>
      <color rgb="FFFFFFFF"/>
      <name val="Georgia"/>
      <family val="1"/>
    </font>
    <font>
      <b/>
      <sz val="22"/>
      <name val="Calibri"/>
      <family val="2"/>
      <scheme val="minor"/>
    </font>
    <font>
      <b/>
      <sz val="22"/>
      <name val="Georgia"/>
      <family val="1"/>
    </font>
    <font>
      <b/>
      <sz val="18"/>
      <color rgb="FFFFFFFF"/>
      <name val="Georgia"/>
      <family val="1"/>
    </font>
    <font>
      <sz val="22"/>
      <name val="Georgia"/>
      <family val="1"/>
    </font>
    <font>
      <sz val="22"/>
      <name val="Calibri"/>
      <family val="2"/>
      <scheme val="minor"/>
    </font>
    <font>
      <sz val="22"/>
      <color rgb="FFFF0000"/>
      <name val="Calibri"/>
      <family val="2"/>
      <scheme val="minor"/>
    </font>
    <font>
      <sz val="22"/>
      <color theme="1"/>
      <name val="Georgia"/>
      <family val="1"/>
    </font>
    <font>
      <b/>
      <sz val="28"/>
      <name val="Calibri"/>
      <family val="2"/>
      <scheme val="minor"/>
    </font>
    <font>
      <sz val="16"/>
      <color theme="0"/>
      <name val="Calibri"/>
      <family val="2"/>
      <scheme val="minor"/>
    </font>
    <font>
      <sz val="12"/>
      <name val="Calibri"/>
      <scheme val="minor"/>
    </font>
    <font>
      <sz val="12"/>
      <color theme="0"/>
      <name val="Calibri"/>
      <scheme val="minor"/>
    </font>
    <font>
      <sz val="12"/>
      <color theme="1"/>
      <name val="Calibri"/>
      <family val="2"/>
      <scheme val="minor"/>
    </font>
  </fonts>
  <fills count="24">
    <fill>
      <patternFill patternType="none"/>
    </fill>
    <fill>
      <patternFill patternType="gray125"/>
    </fill>
    <fill>
      <patternFill patternType="solid">
        <fgColor theme="0" tint="-0.249977111117893"/>
        <bgColor indexed="64"/>
      </patternFill>
    </fill>
    <fill>
      <patternFill patternType="solid">
        <fgColor rgb="FFE2EFDA"/>
        <bgColor indexed="64"/>
      </patternFill>
    </fill>
    <fill>
      <patternFill patternType="solid">
        <fgColor theme="0"/>
        <bgColor indexed="64"/>
      </patternFill>
    </fill>
    <fill>
      <patternFill patternType="solid">
        <fgColor theme="5" tint="0.59999389629810485"/>
        <bgColor indexed="64"/>
      </patternFill>
    </fill>
    <fill>
      <patternFill patternType="solid">
        <fgColor rgb="FF8DB4E2"/>
        <bgColor indexed="64"/>
      </patternFill>
    </fill>
    <fill>
      <patternFill patternType="solid">
        <fgColor rgb="FFB6E4E6"/>
        <bgColor indexed="64"/>
      </patternFill>
    </fill>
    <fill>
      <patternFill patternType="solid">
        <fgColor rgb="FFDAEEF3"/>
        <bgColor indexed="64"/>
      </patternFill>
    </fill>
    <fill>
      <patternFill patternType="solid">
        <fgColor theme="4" tint="0.39997558519241921"/>
        <bgColor indexed="64"/>
      </patternFill>
    </fill>
    <fill>
      <patternFill patternType="solid">
        <fgColor rgb="FF9BC2E6"/>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DDEBF7"/>
        <bgColor theme="4" tint="0.79998168889431442"/>
      </patternFill>
    </fill>
    <fill>
      <patternFill patternType="solid">
        <fgColor rgb="FFDDEBF7"/>
        <bgColor indexed="64"/>
      </patternFill>
    </fill>
    <fill>
      <patternFill patternType="solid">
        <fgColor rgb="FF5B9BD5"/>
        <bgColor theme="4"/>
      </patternFill>
    </fill>
    <fill>
      <patternFill patternType="solid">
        <fgColor rgb="FF5B9BD5"/>
        <bgColor indexed="64"/>
      </patternFill>
    </fill>
    <fill>
      <patternFill patternType="solid">
        <fgColor theme="0"/>
        <bgColor theme="4" tint="0.79998168889431442"/>
      </patternFill>
    </fill>
    <fill>
      <patternFill patternType="solid">
        <fgColor theme="4" tint="0.79998168889431442"/>
        <bgColor indexed="64"/>
      </patternFill>
    </fill>
    <fill>
      <patternFill patternType="lightGray">
        <bgColor theme="0" tint="-0.14996795556505021"/>
      </patternFill>
    </fill>
    <fill>
      <patternFill patternType="mediumGray"/>
    </fill>
    <fill>
      <patternFill patternType="lightGray">
        <bgColor rgb="FFDDEBF7"/>
      </patternFill>
    </fill>
    <fill>
      <patternFill patternType="solid">
        <fgColor rgb="FFFFFFFF"/>
        <bgColor indexed="64"/>
      </patternFill>
    </fill>
    <fill>
      <patternFill patternType="solid">
        <fgColor rgb="FFFFFFFF"/>
        <bgColor theme="4" tint="0.79998168889431442"/>
      </patternFill>
    </fill>
  </fills>
  <borders count="120">
    <border>
      <left/>
      <right/>
      <top/>
      <bottom/>
      <diagonal/>
    </border>
    <border>
      <left style="medium">
        <color auto="1"/>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hair">
        <color rgb="FF00B0F0"/>
      </left>
      <right style="hair">
        <color rgb="FF00B0F0"/>
      </right>
      <top style="hair">
        <color rgb="FF00B0F0"/>
      </top>
      <bottom style="hair">
        <color rgb="FF00B0F0"/>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hair">
        <color rgb="FF00B0F0"/>
      </left>
      <right style="hair">
        <color rgb="FF00B0F0"/>
      </right>
      <top/>
      <bottom style="hair">
        <color rgb="FF00B0F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hair">
        <color rgb="FF00B0F0"/>
      </left>
      <right style="hair">
        <color rgb="FF00B0F0"/>
      </right>
      <top style="medium">
        <color indexed="64"/>
      </top>
      <bottom style="hair">
        <color rgb="FF00B0F0"/>
      </bottom>
      <diagonal/>
    </border>
    <border>
      <left style="hair">
        <color rgb="FF00B0F0"/>
      </left>
      <right style="hair">
        <color rgb="FF00B0F0"/>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auto="1"/>
      </top>
      <bottom/>
      <diagonal/>
    </border>
    <border>
      <left style="thin">
        <color indexed="64"/>
      </left>
      <right/>
      <top style="medium">
        <color indexed="64"/>
      </top>
      <bottom style="medium">
        <color indexed="64"/>
      </bottom>
      <diagonal/>
    </border>
    <border>
      <left style="hair">
        <color rgb="FF00B0F0"/>
      </left>
      <right/>
      <top style="hair">
        <color rgb="FF00B0F0"/>
      </top>
      <bottom style="hair">
        <color rgb="FF00B0F0"/>
      </bottom>
      <diagonal/>
    </border>
    <border>
      <left style="medium">
        <color auto="1"/>
      </left>
      <right/>
      <top style="hair">
        <color rgb="FF00B0F0"/>
      </top>
      <bottom style="medium">
        <color auto="1"/>
      </bottom>
      <diagonal/>
    </border>
    <border>
      <left/>
      <right/>
      <top style="hair">
        <color rgb="FF00B0F0"/>
      </top>
      <bottom style="medium">
        <color auto="1"/>
      </bottom>
      <diagonal/>
    </border>
    <border>
      <left/>
      <right style="thin">
        <color indexed="64"/>
      </right>
      <top/>
      <bottom style="medium">
        <color indexed="64"/>
      </bottom>
      <diagonal/>
    </border>
    <border>
      <left style="hair">
        <color rgb="FF00B0F0"/>
      </left>
      <right/>
      <top style="medium">
        <color indexed="64"/>
      </top>
      <bottom/>
      <diagonal/>
    </border>
    <border>
      <left style="medium">
        <color auto="1"/>
      </left>
      <right/>
      <top style="hair">
        <color rgb="FF00B0F0"/>
      </top>
      <bottom style="hair">
        <color rgb="FF00B0F0"/>
      </bottom>
      <diagonal/>
    </border>
    <border>
      <left style="hair">
        <color rgb="FF00B0F0"/>
      </left>
      <right/>
      <top style="medium">
        <color indexed="64"/>
      </top>
      <bottom style="hair">
        <color rgb="FF00B0F0"/>
      </bottom>
      <diagonal/>
    </border>
    <border>
      <left/>
      <right style="hair">
        <color rgb="FF00B0F0"/>
      </right>
      <top style="hair">
        <color rgb="FF00B0F0"/>
      </top>
      <bottom style="hair">
        <color rgb="FF00B0F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theme="8"/>
      </left>
      <right style="hair">
        <color theme="8"/>
      </right>
      <top style="hair">
        <color theme="8"/>
      </top>
      <bottom style="hair">
        <color theme="8"/>
      </bottom>
      <diagonal/>
    </border>
    <border>
      <left style="medium">
        <color theme="4" tint="-0.24994659260841701"/>
      </left>
      <right style="thin">
        <color theme="4" tint="-0.24994659260841701"/>
      </right>
      <top style="medium">
        <color theme="4" tint="-0.24994659260841701"/>
      </top>
      <bottom style="thin">
        <color theme="4" tint="-0.24994659260841701"/>
      </bottom>
      <diagonal/>
    </border>
    <border>
      <left style="thin">
        <color theme="4" tint="-0.24994659260841701"/>
      </left>
      <right style="thin">
        <color theme="4" tint="-0.24994659260841701"/>
      </right>
      <top style="medium">
        <color theme="4" tint="-0.24994659260841701"/>
      </top>
      <bottom style="thin">
        <color theme="4" tint="-0.24994659260841701"/>
      </bottom>
      <diagonal/>
    </border>
    <border>
      <left style="thin">
        <color theme="4" tint="-0.24994659260841701"/>
      </left>
      <right style="medium">
        <color theme="4" tint="-0.24994659260841701"/>
      </right>
      <top style="medium">
        <color theme="4" tint="-0.24994659260841701"/>
      </top>
      <bottom style="thin">
        <color theme="4" tint="-0.24994659260841701"/>
      </bottom>
      <diagonal/>
    </border>
    <border>
      <left style="medium">
        <color theme="4" tint="-0.24994659260841701"/>
      </left>
      <right style="thin">
        <color theme="4" tint="-0.24994659260841701"/>
      </right>
      <top style="thin">
        <color theme="4" tint="-0.24994659260841701"/>
      </top>
      <bottom style="thin">
        <color theme="4" tint="-0.24994659260841701"/>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thin">
        <color theme="4" tint="-0.24994659260841701"/>
      </left>
      <right style="medium">
        <color theme="4" tint="-0.24994659260841701"/>
      </right>
      <top style="thin">
        <color theme="4" tint="-0.24994659260841701"/>
      </top>
      <bottom style="thin">
        <color theme="4" tint="-0.24994659260841701"/>
      </bottom>
      <diagonal/>
    </border>
    <border>
      <left style="medium">
        <color theme="4" tint="-0.24994659260841701"/>
      </left>
      <right style="thin">
        <color theme="4" tint="-0.24994659260841701"/>
      </right>
      <top style="thin">
        <color theme="4" tint="-0.24994659260841701"/>
      </top>
      <bottom style="medium">
        <color theme="4" tint="-0.24994659260841701"/>
      </bottom>
      <diagonal/>
    </border>
    <border>
      <left style="thin">
        <color theme="4" tint="-0.24994659260841701"/>
      </left>
      <right style="thin">
        <color theme="4" tint="-0.24994659260841701"/>
      </right>
      <top style="thin">
        <color theme="4" tint="-0.24994659260841701"/>
      </top>
      <bottom style="medium">
        <color theme="4" tint="-0.24994659260841701"/>
      </bottom>
      <diagonal/>
    </border>
    <border>
      <left style="thin">
        <color theme="4" tint="-0.24994659260841701"/>
      </left>
      <right style="medium">
        <color theme="4" tint="-0.24994659260841701"/>
      </right>
      <top style="thin">
        <color theme="4" tint="-0.24994659260841701"/>
      </top>
      <bottom style="medium">
        <color theme="4" tint="-0.24994659260841701"/>
      </bottom>
      <diagonal/>
    </border>
    <border>
      <left style="thin">
        <color theme="4" tint="-0.24994659260841701"/>
      </left>
      <right style="thin">
        <color theme="4" tint="-0.24994659260841701"/>
      </right>
      <top style="thin">
        <color theme="4" tint="-0.24994659260841701"/>
      </top>
      <bottom/>
      <diagonal/>
    </border>
    <border>
      <left style="thin">
        <color theme="4" tint="-0.24994659260841701"/>
      </left>
      <right style="thin">
        <color theme="4" tint="-0.24994659260841701"/>
      </right>
      <top/>
      <bottom style="thin">
        <color theme="4" tint="-0.24994659260841701"/>
      </bottom>
      <diagonal/>
    </border>
    <border>
      <left style="medium">
        <color theme="4" tint="-0.24994659260841701"/>
      </left>
      <right/>
      <top style="medium">
        <color theme="4" tint="-0.24994659260841701"/>
      </top>
      <bottom/>
      <diagonal/>
    </border>
    <border>
      <left/>
      <right/>
      <top style="medium">
        <color theme="4" tint="-0.24994659260841701"/>
      </top>
      <bottom/>
      <diagonal/>
    </border>
    <border>
      <left style="thin">
        <color indexed="64"/>
      </left>
      <right style="thin">
        <color indexed="64"/>
      </right>
      <top style="medium">
        <color theme="4" tint="-0.24994659260841701"/>
      </top>
      <bottom/>
      <diagonal/>
    </border>
    <border>
      <left style="thin">
        <color theme="4" tint="-0.24994659260841701"/>
      </left>
      <right/>
      <top style="thin">
        <color theme="4" tint="-0.24994659260841701"/>
      </top>
      <bottom style="thin">
        <color theme="4" tint="-0.24994659260841701"/>
      </bottom>
      <diagonal/>
    </border>
    <border>
      <left/>
      <right style="thin">
        <color theme="4" tint="-0.24994659260841701"/>
      </right>
      <top style="thin">
        <color theme="4" tint="-0.24994659260841701"/>
      </top>
      <bottom style="thin">
        <color theme="4" tint="-0.24994659260841701"/>
      </bottom>
      <diagonal/>
    </border>
    <border>
      <left style="medium">
        <color theme="4" tint="-0.24994659260841701"/>
      </left>
      <right style="thin">
        <color indexed="64"/>
      </right>
      <top style="medium">
        <color theme="4" tint="-0.24994659260841701"/>
      </top>
      <bottom/>
      <diagonal/>
    </border>
    <border>
      <left style="thin">
        <color indexed="64"/>
      </left>
      <right style="medium">
        <color theme="4" tint="-0.24994659260841701"/>
      </right>
      <top style="medium">
        <color theme="4" tint="-0.24994659260841701"/>
      </top>
      <bottom/>
      <diagonal/>
    </border>
    <border>
      <left style="thin">
        <color theme="4" tint="-0.24994659260841701"/>
      </left>
      <right/>
      <top style="medium">
        <color theme="4" tint="-0.24994659260841701"/>
      </top>
      <bottom style="thin">
        <color indexed="64"/>
      </bottom>
      <diagonal/>
    </border>
    <border>
      <left/>
      <right/>
      <top style="medium">
        <color theme="4" tint="-0.24994659260841701"/>
      </top>
      <bottom style="thin">
        <color indexed="64"/>
      </bottom>
      <diagonal/>
    </border>
    <border>
      <left style="medium">
        <color theme="4" tint="-0.24994659260841701"/>
      </left>
      <right/>
      <top style="medium">
        <color theme="4" tint="-0.24994659260841701"/>
      </top>
      <bottom style="thin">
        <color indexed="64"/>
      </bottom>
      <diagonal/>
    </border>
    <border>
      <left/>
      <right style="medium">
        <color theme="4" tint="-0.24994659260841701"/>
      </right>
      <top style="medium">
        <color theme="4" tint="-0.24994659260841701"/>
      </top>
      <bottom style="thin">
        <color indexed="64"/>
      </bottom>
      <diagonal/>
    </border>
    <border>
      <left style="medium">
        <color theme="4" tint="-0.24994659260841701"/>
      </left>
      <right style="thin">
        <color indexed="64"/>
      </right>
      <top style="thin">
        <color indexed="64"/>
      </top>
      <bottom style="thin">
        <color indexed="64"/>
      </bottom>
      <diagonal/>
    </border>
    <border>
      <left style="thin">
        <color indexed="64"/>
      </left>
      <right style="medium">
        <color theme="4" tint="-0.24994659260841701"/>
      </right>
      <top style="thin">
        <color indexed="64"/>
      </top>
      <bottom style="thin">
        <color indexed="64"/>
      </bottom>
      <diagonal/>
    </border>
    <border>
      <left style="thin">
        <color theme="4" tint="-0.24994659260841701"/>
      </left>
      <right style="medium">
        <color theme="4" tint="-0.24994659260841701"/>
      </right>
      <top style="thin">
        <color theme="4" tint="-0.24994659260841701"/>
      </top>
      <bottom/>
      <diagonal/>
    </border>
    <border>
      <left style="thin">
        <color theme="4" tint="-0.24994659260841701"/>
      </left>
      <right style="medium">
        <color theme="4" tint="-0.24994659260841701"/>
      </right>
      <top/>
      <bottom style="thin">
        <color theme="4" tint="-0.24994659260841701"/>
      </bottom>
      <diagonal/>
    </border>
    <border>
      <left style="thin">
        <color theme="4" tint="-0.24994659260841701"/>
      </left>
      <right/>
      <top style="medium">
        <color theme="4" tint="-0.24994659260841701"/>
      </top>
      <bottom/>
      <diagonal/>
    </border>
    <border>
      <left style="medium">
        <color theme="4" tint="-0.24994659260841701"/>
      </left>
      <right/>
      <top/>
      <bottom/>
      <diagonal/>
    </border>
    <border>
      <left/>
      <right/>
      <top/>
      <bottom style="medium">
        <color theme="4" tint="-0.24994659260841701"/>
      </bottom>
      <diagonal/>
    </border>
    <border>
      <left style="thin">
        <color theme="4" tint="-0.24994659260841701"/>
      </left>
      <right/>
      <top style="thin">
        <color theme="4" tint="-0.24994659260841701"/>
      </top>
      <bottom style="medium">
        <color theme="4" tint="-0.24994659260841701"/>
      </bottom>
      <diagonal/>
    </border>
    <border>
      <left style="medium">
        <color theme="4" tint="-0.24994659260841701"/>
      </left>
      <right/>
      <top style="thin">
        <color theme="4" tint="-0.24994659260841701"/>
      </top>
      <bottom style="medium">
        <color theme="4" tint="-0.24994659260841701"/>
      </bottom>
      <diagonal/>
    </border>
    <border>
      <left style="medium">
        <color theme="4" tint="-0.24994659260841701"/>
      </left>
      <right/>
      <top style="thin">
        <color theme="4" tint="-0.24994659260841701"/>
      </top>
      <bottom style="thin">
        <color theme="4" tint="-0.24994659260841701"/>
      </bottom>
      <diagonal/>
    </border>
    <border>
      <left style="medium">
        <color theme="4" tint="-0.24994659260841701"/>
      </left>
      <right style="medium">
        <color theme="4" tint="-0.24994659260841701"/>
      </right>
      <top style="thin">
        <color theme="4" tint="-0.24994659260841701"/>
      </top>
      <bottom style="thin">
        <color theme="4" tint="-0.24994659260841701"/>
      </bottom>
      <diagonal/>
    </border>
    <border>
      <left style="thin">
        <color theme="4" tint="-0.24994659260841701"/>
      </left>
      <right style="medium">
        <color theme="4" tint="-0.24994659260841701"/>
      </right>
      <top style="medium">
        <color theme="4" tint="-0.24994659260841701"/>
      </top>
      <bottom/>
      <diagonal/>
    </border>
    <border>
      <left style="thin">
        <color theme="4" tint="-0.24994659260841701"/>
      </left>
      <right style="thin">
        <color theme="4" tint="-0.24994659260841701"/>
      </right>
      <top style="medium">
        <color theme="4" tint="-0.24994659260841701"/>
      </top>
      <bottom/>
      <diagonal/>
    </border>
    <border>
      <left style="medium">
        <color theme="4" tint="-0.24994659260841701"/>
      </left>
      <right style="thin">
        <color theme="4" tint="-0.24994659260841701"/>
      </right>
      <top style="medium">
        <color theme="4" tint="-0.24994659260841701"/>
      </top>
      <bottom/>
      <diagonal/>
    </border>
    <border>
      <left/>
      <right style="medium">
        <color theme="4" tint="-0.24994659260841701"/>
      </right>
      <top style="medium">
        <color theme="4" tint="-0.24994659260841701"/>
      </top>
      <bottom style="medium">
        <color theme="4" tint="-0.24994659260841701"/>
      </bottom>
      <diagonal/>
    </border>
    <border>
      <left/>
      <right/>
      <top style="medium">
        <color theme="4" tint="-0.24994659260841701"/>
      </top>
      <bottom style="medium">
        <color theme="4" tint="-0.24994659260841701"/>
      </bottom>
      <diagonal/>
    </border>
    <border>
      <left style="medium">
        <color theme="4" tint="-0.24994659260841701"/>
      </left>
      <right/>
      <top style="medium">
        <color theme="4" tint="-0.24994659260841701"/>
      </top>
      <bottom style="medium">
        <color theme="4" tint="-0.24994659260841701"/>
      </bottom>
      <diagonal/>
    </border>
    <border>
      <left style="medium">
        <color theme="4" tint="-0.24994659260841701"/>
      </left>
      <right style="medium">
        <color theme="4" tint="-0.24994659260841701"/>
      </right>
      <top style="medium">
        <color theme="4" tint="-0.24994659260841701"/>
      </top>
      <bottom style="thin">
        <color theme="4" tint="-0.24994659260841701"/>
      </bottom>
      <diagonal/>
    </border>
    <border>
      <left style="medium">
        <color theme="4" tint="-0.24994659260841701"/>
      </left>
      <right style="medium">
        <color theme="4" tint="-0.24994659260841701"/>
      </right>
      <top style="medium">
        <color theme="4" tint="-0.24994659260841701"/>
      </top>
      <bottom style="medium">
        <color theme="4" tint="-0.24994659260841701"/>
      </bottom>
      <diagonal/>
    </border>
    <border>
      <left style="medium">
        <color theme="4" tint="-0.24994659260841701"/>
      </left>
      <right style="thin">
        <color indexed="64"/>
      </right>
      <top style="medium">
        <color theme="4" tint="-0.24994659260841701"/>
      </top>
      <bottom style="medium">
        <color theme="4" tint="-0.24994659260841701"/>
      </bottom>
      <diagonal/>
    </border>
    <border>
      <left style="thin">
        <color indexed="64"/>
      </left>
      <right style="thin">
        <color indexed="64"/>
      </right>
      <top style="medium">
        <color theme="4" tint="-0.24994659260841701"/>
      </top>
      <bottom style="medium">
        <color theme="4" tint="-0.24994659260841701"/>
      </bottom>
      <diagonal/>
    </border>
    <border>
      <left style="thin">
        <color indexed="64"/>
      </left>
      <right style="medium">
        <color theme="4" tint="-0.24994659260841701"/>
      </right>
      <top style="medium">
        <color theme="4" tint="-0.24994659260841701"/>
      </top>
      <bottom style="medium">
        <color theme="4" tint="-0.24994659260841701"/>
      </bottom>
      <diagonal/>
    </border>
    <border>
      <left style="medium">
        <color theme="4" tint="-0.24994659260841701"/>
      </left>
      <right/>
      <top/>
      <bottom style="medium">
        <color theme="4" tint="-0.24994659260841701"/>
      </bottom>
      <diagonal/>
    </border>
    <border>
      <left/>
      <right style="medium">
        <color theme="4" tint="-0.24994659260841701"/>
      </right>
      <top style="medium">
        <color theme="4" tint="-0.24994659260841701"/>
      </top>
      <bottom/>
      <diagonal/>
    </border>
    <border>
      <left style="medium">
        <color theme="4" tint="-0.24994659260841701"/>
      </left>
      <right style="thin">
        <color indexed="64"/>
      </right>
      <top style="thin">
        <color indexed="64"/>
      </top>
      <bottom style="medium">
        <color theme="4" tint="-0.24994659260841701"/>
      </bottom>
      <diagonal/>
    </border>
    <border>
      <left style="thin">
        <color indexed="64"/>
      </left>
      <right style="thin">
        <color indexed="64"/>
      </right>
      <top style="thin">
        <color indexed="64"/>
      </top>
      <bottom style="medium">
        <color theme="4" tint="-0.24994659260841701"/>
      </bottom>
      <diagonal/>
    </border>
    <border>
      <left style="thin">
        <color indexed="64"/>
      </left>
      <right style="medium">
        <color theme="4" tint="-0.24994659260841701"/>
      </right>
      <top style="thin">
        <color indexed="64"/>
      </top>
      <bottom style="medium">
        <color theme="4" tint="-0.24994659260841701"/>
      </bottom>
      <diagonal/>
    </border>
    <border>
      <left style="medium">
        <color theme="4" tint="-0.24994659260841701"/>
      </left>
      <right style="thin">
        <color indexed="64"/>
      </right>
      <top style="medium">
        <color theme="4" tint="-0.24994659260841701"/>
      </top>
      <bottom style="thin">
        <color indexed="64"/>
      </bottom>
      <diagonal/>
    </border>
    <border>
      <left style="thin">
        <color indexed="64"/>
      </left>
      <right style="thin">
        <color indexed="64"/>
      </right>
      <top style="medium">
        <color theme="4" tint="-0.24994659260841701"/>
      </top>
      <bottom style="thin">
        <color indexed="64"/>
      </bottom>
      <diagonal/>
    </border>
    <border>
      <left style="thin">
        <color indexed="64"/>
      </left>
      <right style="medium">
        <color theme="4" tint="-0.24994659260841701"/>
      </right>
      <top style="medium">
        <color theme="4" tint="-0.24994659260841701"/>
      </top>
      <bottom style="thin">
        <color indexed="64"/>
      </bottom>
      <diagonal/>
    </border>
    <border>
      <left style="medium">
        <color indexed="64"/>
      </left>
      <right style="medium">
        <color theme="4" tint="-0.24994659260841701"/>
      </right>
      <top style="medium">
        <color theme="4" tint="-0.24994659260841701"/>
      </top>
      <bottom style="thin">
        <color indexed="64"/>
      </bottom>
      <diagonal/>
    </border>
    <border>
      <left style="medium">
        <color indexed="64"/>
      </left>
      <right style="medium">
        <color theme="4" tint="-0.24994659260841701"/>
      </right>
      <top style="thin">
        <color indexed="64"/>
      </top>
      <bottom style="thin">
        <color indexed="64"/>
      </bottom>
      <diagonal/>
    </border>
    <border>
      <left style="medium">
        <color indexed="64"/>
      </left>
      <right style="medium">
        <color theme="4" tint="-0.24994659260841701"/>
      </right>
      <top style="thin">
        <color indexed="64"/>
      </top>
      <bottom style="medium">
        <color theme="4" tint="-0.24994659260841701"/>
      </bottom>
      <diagonal/>
    </border>
    <border>
      <left style="thin">
        <color theme="4" tint="-0.24994659260841701"/>
      </left>
      <right/>
      <top style="thin">
        <color theme="4" tint="-0.24994659260841701"/>
      </top>
      <bottom/>
      <diagonal/>
    </border>
    <border>
      <left style="medium">
        <color auto="1"/>
      </left>
      <right/>
      <top style="medium">
        <color indexed="64"/>
      </top>
      <bottom style="hair">
        <color rgb="FF00B0F0"/>
      </bottom>
      <diagonal/>
    </border>
    <border>
      <left/>
      <right style="hair">
        <color rgb="FF00B0F0"/>
      </right>
      <top style="medium">
        <color indexed="64"/>
      </top>
      <bottom style="hair">
        <color rgb="FF00B0F0"/>
      </bottom>
      <diagonal/>
    </border>
    <border>
      <left style="medium">
        <color auto="1"/>
      </left>
      <right style="hair">
        <color rgb="FF00B0F0"/>
      </right>
      <top/>
      <bottom/>
      <diagonal/>
    </border>
    <border>
      <left/>
      <right style="medium">
        <color theme="4" tint="-0.24994659260841701"/>
      </right>
      <top/>
      <bottom/>
      <diagonal/>
    </border>
    <border>
      <left style="medium">
        <color auto="1"/>
      </left>
      <right/>
      <top style="medium">
        <color auto="1"/>
      </top>
      <bottom style="medium">
        <color theme="4" tint="-0.24994659260841701"/>
      </bottom>
      <diagonal/>
    </border>
    <border>
      <left/>
      <right/>
      <top style="medium">
        <color auto="1"/>
      </top>
      <bottom style="medium">
        <color theme="4" tint="-0.24994659260841701"/>
      </bottom>
      <diagonal/>
    </border>
    <border>
      <left style="medium">
        <color theme="4" tint="-0.24994659260841701"/>
      </left>
      <right/>
      <top style="medium">
        <color auto="1"/>
      </top>
      <bottom style="medium">
        <color indexed="64"/>
      </bottom>
      <diagonal/>
    </border>
    <border>
      <left/>
      <right style="medium">
        <color theme="4" tint="-0.24994659260841701"/>
      </right>
      <top style="medium">
        <color auto="1"/>
      </top>
      <bottom style="medium">
        <color indexed="64"/>
      </bottom>
      <diagonal/>
    </border>
    <border>
      <left style="medium">
        <color theme="4" tint="-0.24994659260841701"/>
      </left>
      <right/>
      <top style="medium">
        <color auto="1"/>
      </top>
      <bottom/>
      <diagonal/>
    </border>
    <border>
      <left/>
      <right style="medium">
        <color theme="4" tint="-0.24994659260841701"/>
      </right>
      <top style="medium">
        <color auto="1"/>
      </top>
      <bottom/>
      <diagonal/>
    </border>
    <border>
      <left style="medium">
        <color theme="4" tint="-0.24994659260841701"/>
      </left>
      <right style="medium">
        <color auto="1"/>
      </right>
      <top style="thin">
        <color theme="4" tint="-0.24994659260841701"/>
      </top>
      <bottom/>
      <diagonal/>
    </border>
    <border>
      <left style="medium">
        <color auto="1"/>
      </left>
      <right style="thin">
        <color theme="4" tint="-0.24994659260841701"/>
      </right>
      <top style="thin">
        <color theme="4" tint="-0.24994659260841701"/>
      </top>
      <bottom style="thin">
        <color theme="4" tint="-0.24994659260841701"/>
      </bottom>
      <diagonal/>
    </border>
    <border>
      <left/>
      <right style="medium">
        <color auto="1"/>
      </right>
      <top style="thin">
        <color theme="4" tint="-0.24994659260841701"/>
      </top>
      <bottom style="thin">
        <color theme="4" tint="-0.24994659260841701"/>
      </bottom>
      <diagonal/>
    </border>
    <border>
      <left style="medium">
        <color auto="1"/>
      </left>
      <right style="thin">
        <color theme="4" tint="-0.24994659260841701"/>
      </right>
      <top style="thin">
        <color theme="4" tint="-0.24994659260841701"/>
      </top>
      <bottom style="medium">
        <color auto="1"/>
      </bottom>
      <diagonal/>
    </border>
    <border>
      <left style="thin">
        <color theme="4" tint="-0.24994659260841701"/>
      </left>
      <right style="thin">
        <color theme="4" tint="-0.24994659260841701"/>
      </right>
      <top style="thin">
        <color theme="4" tint="-0.24994659260841701"/>
      </top>
      <bottom style="medium">
        <color auto="1"/>
      </bottom>
      <diagonal/>
    </border>
    <border>
      <left style="medium">
        <color theme="4" tint="-0.24994659260841701"/>
      </left>
      <right/>
      <top/>
      <bottom style="medium">
        <color auto="1"/>
      </bottom>
      <diagonal/>
    </border>
    <border>
      <left/>
      <right style="medium">
        <color theme="4" tint="-0.24994659260841701"/>
      </right>
      <top/>
      <bottom style="medium">
        <color auto="1"/>
      </bottom>
      <diagonal/>
    </border>
    <border>
      <left/>
      <right style="medium">
        <color auto="1"/>
      </right>
      <top style="thin">
        <color theme="4" tint="-0.24994659260841701"/>
      </top>
      <bottom style="medium">
        <color auto="1"/>
      </bottom>
      <diagonal/>
    </border>
    <border>
      <left/>
      <right style="hair">
        <color theme="8"/>
      </right>
      <top style="hair">
        <color theme="8"/>
      </top>
      <bottom style="hair">
        <color theme="8"/>
      </bottom>
      <diagonal/>
    </border>
    <border>
      <left/>
      <right style="hair">
        <color theme="8"/>
      </right>
      <top style="hair">
        <color theme="8"/>
      </top>
      <bottom/>
      <diagonal/>
    </border>
    <border>
      <left style="hair">
        <color theme="8"/>
      </left>
      <right style="hair">
        <color theme="8"/>
      </right>
      <top style="hair">
        <color theme="8"/>
      </top>
      <bottom/>
      <diagonal/>
    </border>
    <border>
      <left style="hair">
        <color auto="1"/>
      </left>
      <right style="hair">
        <color indexed="64"/>
      </right>
      <top style="hair">
        <color auto="1"/>
      </top>
      <bottom style="hair">
        <color indexed="64"/>
      </bottom>
      <diagonal/>
    </border>
  </borders>
  <cellStyleXfs count="4">
    <xf numFmtId="0" fontId="0" fillId="0" borderId="0"/>
    <xf numFmtId="0" fontId="2" fillId="0" borderId="0" applyNumberFormat="0" applyFill="0" applyBorder="0" applyAlignment="0" applyProtection="0"/>
    <xf numFmtId="0" fontId="3" fillId="0" borderId="0"/>
    <xf numFmtId="9" fontId="42" fillId="0" borderId="0" applyFont="0" applyFill="0" applyBorder="0" applyAlignment="0" applyProtection="0"/>
  </cellStyleXfs>
  <cellXfs count="648">
    <xf numFmtId="0" fontId="0" fillId="0" borderId="0" xfId="0"/>
    <xf numFmtId="0" fontId="3" fillId="0" borderId="0" xfId="2"/>
    <xf numFmtId="0" fontId="4" fillId="0" borderId="0" xfId="2" applyFont="1"/>
    <xf numFmtId="0" fontId="5" fillId="4" borderId="0" xfId="0" applyFont="1" applyFill="1" applyProtection="1"/>
    <xf numFmtId="0" fontId="6" fillId="0" borderId="0" xfId="0" applyFont="1" applyProtection="1"/>
    <xf numFmtId="164" fontId="5" fillId="0" borderId="0" xfId="0" applyNumberFormat="1" applyFont="1" applyProtection="1"/>
    <xf numFmtId="0" fontId="0" fillId="0" borderId="0" xfId="0" applyFont="1" applyProtection="1"/>
    <xf numFmtId="0" fontId="3" fillId="0" borderId="0" xfId="2" applyFill="1"/>
    <xf numFmtId="0" fontId="4" fillId="0" borderId="0" xfId="2" applyFont="1"/>
    <xf numFmtId="0" fontId="5" fillId="0" borderId="0" xfId="0" applyFont="1" applyProtection="1"/>
    <xf numFmtId="0" fontId="3" fillId="0" borderId="0" xfId="2" quotePrefix="1" applyAlignment="1">
      <alignment horizontal="left"/>
    </xf>
    <xf numFmtId="0" fontId="3" fillId="0" borderId="0" xfId="2"/>
    <xf numFmtId="0" fontId="5" fillId="0" borderId="0" xfId="0" applyFont="1" applyBorder="1" applyProtection="1"/>
    <xf numFmtId="0" fontId="5" fillId="0" borderId="13" xfId="0" applyFont="1" applyBorder="1" applyProtection="1"/>
    <xf numFmtId="0" fontId="5" fillId="0" borderId="23" xfId="0" applyFont="1" applyBorder="1" applyProtection="1"/>
    <xf numFmtId="0" fontId="8" fillId="0" borderId="0" xfId="0" applyFont="1" applyProtection="1"/>
    <xf numFmtId="0" fontId="9" fillId="0" borderId="0" xfId="0" applyFont="1" applyProtection="1"/>
    <xf numFmtId="0" fontId="8" fillId="4" borderId="0" xfId="0" applyFont="1" applyFill="1" applyBorder="1" applyAlignment="1" applyProtection="1">
      <alignment horizontal="center" vertical="center"/>
    </xf>
    <xf numFmtId="0" fontId="8" fillId="4" borderId="0" xfId="0" applyFont="1" applyFill="1" applyProtection="1"/>
    <xf numFmtId="0" fontId="8" fillId="0" borderId="0" xfId="0" applyFont="1" applyBorder="1" applyProtection="1"/>
    <xf numFmtId="0" fontId="8" fillId="0" borderId="25" xfId="0" applyFont="1" applyBorder="1" applyProtection="1"/>
    <xf numFmtId="0" fontId="8" fillId="0" borderId="13" xfId="0" applyFont="1" applyBorder="1" applyProtection="1"/>
    <xf numFmtId="0" fontId="8" fillId="0" borderId="21" xfId="0" applyFont="1" applyBorder="1" applyProtection="1"/>
    <xf numFmtId="0" fontId="8" fillId="0" borderId="22" xfId="0" applyFont="1" applyBorder="1" applyProtection="1"/>
    <xf numFmtId="0" fontId="8" fillId="4" borderId="0" xfId="0" applyFont="1" applyFill="1" applyBorder="1" applyProtection="1"/>
    <xf numFmtId="0" fontId="10" fillId="0" borderId="0" xfId="1" quotePrefix="1" applyFont="1" applyProtection="1"/>
    <xf numFmtId="0" fontId="0" fillId="0" borderId="0" xfId="0" applyFont="1" applyAlignment="1" applyProtection="1">
      <alignment vertical="center"/>
    </xf>
    <xf numFmtId="0" fontId="0" fillId="0" borderId="0" xfId="0" applyFont="1" applyFill="1" applyAlignment="1" applyProtection="1">
      <alignment vertical="center"/>
    </xf>
    <xf numFmtId="0" fontId="5" fillId="0" borderId="0" xfId="0" applyFont="1" applyAlignment="1" applyProtection="1">
      <alignment vertical="center"/>
    </xf>
    <xf numFmtId="0" fontId="2" fillId="8" borderId="3" xfId="1" applyFont="1" applyFill="1" applyBorder="1" applyAlignment="1" applyProtection="1">
      <alignment horizontal="center" vertical="center"/>
    </xf>
    <xf numFmtId="0" fontId="2" fillId="8" borderId="2" xfId="1" applyFont="1" applyFill="1" applyBorder="1" applyAlignment="1" applyProtection="1">
      <alignment horizontal="center" vertical="center"/>
    </xf>
    <xf numFmtId="0" fontId="2" fillId="8" borderId="11" xfId="1" applyFont="1" applyFill="1" applyBorder="1" applyAlignment="1" applyProtection="1">
      <alignment horizontal="center" vertical="center"/>
    </xf>
    <xf numFmtId="0" fontId="2" fillId="8" borderId="4" xfId="1" applyFont="1" applyFill="1" applyBorder="1" applyAlignment="1" applyProtection="1">
      <alignment horizontal="center" vertical="center"/>
    </xf>
    <xf numFmtId="0" fontId="12" fillId="8" borderId="11" xfId="1" applyFont="1" applyFill="1" applyBorder="1" applyAlignment="1" applyProtection="1">
      <alignment horizontal="center" vertical="center"/>
    </xf>
    <xf numFmtId="0" fontId="8" fillId="2" borderId="21" xfId="0" applyFont="1" applyFill="1" applyBorder="1" applyAlignment="1" applyProtection="1">
      <alignment horizontal="center" vertical="center"/>
    </xf>
    <xf numFmtId="0" fontId="8" fillId="4" borderId="22" xfId="0" applyFont="1" applyFill="1" applyBorder="1" applyAlignment="1" applyProtection="1">
      <alignment horizontal="left" vertical="center" wrapText="1"/>
    </xf>
    <xf numFmtId="0" fontId="8" fillId="4" borderId="22" xfId="0" applyFont="1" applyFill="1" applyBorder="1" applyAlignment="1" applyProtection="1">
      <alignment vertical="center" wrapText="1"/>
    </xf>
    <xf numFmtId="0" fontId="8" fillId="3" borderId="22" xfId="0" applyFont="1" applyFill="1" applyBorder="1" applyAlignment="1" applyProtection="1">
      <alignment vertical="center" wrapText="1"/>
    </xf>
    <xf numFmtId="0" fontId="9" fillId="4" borderId="22" xfId="0" applyFont="1" applyFill="1" applyBorder="1" applyAlignment="1" applyProtection="1">
      <alignment vertical="center" wrapText="1"/>
    </xf>
    <xf numFmtId="0" fontId="8" fillId="4" borderId="23" xfId="0" applyFont="1" applyFill="1" applyBorder="1" applyAlignment="1" applyProtection="1">
      <alignment vertical="center" wrapText="1"/>
    </xf>
    <xf numFmtId="0" fontId="7" fillId="6" borderId="2" xfId="0" applyFont="1" applyFill="1" applyBorder="1" applyAlignment="1" applyProtection="1">
      <alignment horizontal="center" vertical="center"/>
    </xf>
    <xf numFmtId="0" fontId="8" fillId="0" borderId="0" xfId="0" applyFont="1" applyAlignment="1" applyProtection="1">
      <alignment wrapText="1"/>
    </xf>
    <xf numFmtId="0" fontId="12" fillId="8" borderId="11" xfId="1" applyFont="1" applyFill="1" applyBorder="1" applyAlignment="1" applyProtection="1">
      <alignment horizontal="center" vertical="center" wrapText="1"/>
    </xf>
    <xf numFmtId="0" fontId="1" fillId="8" borderId="11" xfId="0" applyFont="1" applyFill="1" applyBorder="1" applyAlignment="1" applyProtection="1">
      <alignment horizontal="center" vertical="center" wrapText="1"/>
    </xf>
    <xf numFmtId="0" fontId="11" fillId="8" borderId="11" xfId="0" applyFont="1" applyFill="1" applyBorder="1" applyAlignment="1" applyProtection="1">
      <alignment horizontal="center" vertical="center" wrapText="1"/>
    </xf>
    <xf numFmtId="0" fontId="2" fillId="8" borderId="11" xfId="1" applyFont="1" applyFill="1" applyBorder="1" applyAlignment="1" applyProtection="1">
      <alignment horizontal="center" vertical="center" wrapText="1"/>
    </xf>
    <xf numFmtId="0" fontId="0" fillId="4" borderId="0" xfId="0" applyFont="1" applyFill="1" applyBorder="1" applyAlignment="1" applyProtection="1">
      <alignment horizontal="center" vertical="center"/>
    </xf>
    <xf numFmtId="0" fontId="0" fillId="4" borderId="0" xfId="0" applyFont="1" applyFill="1" applyBorder="1" applyProtection="1"/>
    <xf numFmtId="0" fontId="0" fillId="4" borderId="0" xfId="0" applyFont="1" applyFill="1" applyProtection="1"/>
    <xf numFmtId="0" fontId="0" fillId="0" borderId="25" xfId="0" applyFont="1" applyBorder="1" applyProtection="1"/>
    <xf numFmtId="0" fontId="0" fillId="0" borderId="13" xfId="0" applyFont="1" applyBorder="1" applyProtection="1"/>
    <xf numFmtId="0" fontId="0" fillId="0" borderId="20" xfId="0" applyFont="1" applyBorder="1" applyProtection="1"/>
    <xf numFmtId="0" fontId="0" fillId="0" borderId="0" xfId="0" applyFont="1" applyBorder="1" applyProtection="1"/>
    <xf numFmtId="0" fontId="0" fillId="4" borderId="22" xfId="0" applyFont="1" applyFill="1" applyBorder="1" applyAlignment="1" applyProtection="1">
      <alignment vertical="center" wrapText="1"/>
    </xf>
    <xf numFmtId="0" fontId="0" fillId="4" borderId="22" xfId="0" applyFont="1" applyFill="1" applyBorder="1" applyAlignment="1" applyProtection="1">
      <alignment vertical="center"/>
    </xf>
    <xf numFmtId="0" fontId="0" fillId="3" borderId="22" xfId="0" applyFont="1" applyFill="1" applyBorder="1" applyAlignment="1" applyProtection="1">
      <alignment vertical="center"/>
    </xf>
    <xf numFmtId="0" fontId="0" fillId="4" borderId="34" xfId="0" applyFont="1" applyFill="1" applyBorder="1" applyAlignment="1" applyProtection="1">
      <alignment vertical="center"/>
    </xf>
    <xf numFmtId="0" fontId="0" fillId="4" borderId="8" xfId="0" applyFont="1" applyFill="1" applyBorder="1" applyAlignment="1" applyProtection="1">
      <alignment vertical="center"/>
    </xf>
    <xf numFmtId="0" fontId="0" fillId="4" borderId="9" xfId="0" applyFont="1" applyFill="1" applyBorder="1" applyAlignment="1" applyProtection="1">
      <alignment vertical="center"/>
    </xf>
    <xf numFmtId="0" fontId="0" fillId="4" borderId="10" xfId="0" applyFont="1" applyFill="1" applyBorder="1" applyAlignment="1" applyProtection="1">
      <alignment vertical="center"/>
    </xf>
    <xf numFmtId="0" fontId="0" fillId="0" borderId="22" xfId="0" applyFont="1" applyBorder="1" applyAlignment="1" applyProtection="1">
      <alignment horizontal="center" vertical="center"/>
    </xf>
    <xf numFmtId="0" fontId="0" fillId="0" borderId="23" xfId="0" applyFont="1" applyBorder="1" applyProtection="1"/>
    <xf numFmtId="0" fontId="2" fillId="0" borderId="0" xfId="1" applyFont="1" applyProtection="1"/>
    <xf numFmtId="17" fontId="0" fillId="0" borderId="0" xfId="0" applyNumberFormat="1" applyFont="1" applyProtection="1"/>
    <xf numFmtId="0" fontId="11" fillId="6" borderId="25" xfId="0" applyFont="1" applyFill="1" applyBorder="1" applyAlignment="1" applyProtection="1">
      <alignment horizontal="center" vertical="center"/>
    </xf>
    <xf numFmtId="0" fontId="11" fillId="6" borderId="18" xfId="0" applyFont="1" applyFill="1" applyBorder="1" applyAlignment="1" applyProtection="1">
      <alignment horizontal="center" vertical="center" wrapText="1"/>
    </xf>
    <xf numFmtId="0" fontId="0" fillId="0" borderId="21" xfId="0" applyFont="1" applyBorder="1" applyProtection="1"/>
    <xf numFmtId="0" fontId="0" fillId="0" borderId="22" xfId="0" applyFont="1" applyBorder="1" applyProtection="1"/>
    <xf numFmtId="0" fontId="2" fillId="0" borderId="0" xfId="1" quotePrefix="1" applyFont="1" applyProtection="1"/>
    <xf numFmtId="0" fontId="0" fillId="0" borderId="0" xfId="0" applyFont="1" applyFill="1" applyProtection="1"/>
    <xf numFmtId="17" fontId="2" fillId="0" borderId="0" xfId="1" quotePrefix="1" applyNumberFormat="1" applyFont="1" applyFill="1" applyBorder="1" applyAlignment="1" applyProtection="1">
      <alignment horizontal="center" vertical="center"/>
    </xf>
    <xf numFmtId="17" fontId="2" fillId="4" borderId="0" xfId="1" quotePrefix="1" applyNumberFormat="1" applyFont="1" applyFill="1" applyBorder="1" applyAlignment="1" applyProtection="1">
      <alignment horizontal="center" vertical="center"/>
    </xf>
    <xf numFmtId="0" fontId="11" fillId="6" borderId="4" xfId="0" applyFont="1" applyFill="1" applyBorder="1" applyAlignment="1" applyProtection="1">
      <alignment horizontal="center" vertical="center"/>
    </xf>
    <xf numFmtId="0" fontId="11" fillId="6" borderId="0" xfId="0" applyFont="1" applyFill="1" applyBorder="1" applyAlignment="1" applyProtection="1">
      <alignment horizontal="center" vertical="center"/>
    </xf>
    <xf numFmtId="0" fontId="11" fillId="6" borderId="20" xfId="0" applyFont="1" applyFill="1" applyBorder="1" applyAlignment="1" applyProtection="1">
      <alignment horizontal="center" vertical="center"/>
    </xf>
    <xf numFmtId="0" fontId="0" fillId="0" borderId="0" xfId="0" applyFont="1" applyFill="1" applyBorder="1" applyAlignment="1" applyProtection="1">
      <alignment horizontal="center" vertical="center"/>
    </xf>
    <xf numFmtId="0" fontId="0" fillId="0" borderId="0" xfId="0" applyFont="1" applyFill="1" applyAlignment="1" applyProtection="1">
      <alignment horizontal="center" wrapText="1"/>
    </xf>
    <xf numFmtId="0" fontId="11" fillId="6" borderId="4" xfId="0" applyFont="1" applyFill="1" applyBorder="1" applyAlignment="1" applyProtection="1">
      <alignment horizontal="center" vertical="center" wrapText="1"/>
    </xf>
    <xf numFmtId="15" fontId="0" fillId="4" borderId="16" xfId="0" applyNumberFormat="1" applyFont="1" applyFill="1" applyBorder="1" applyAlignment="1" applyProtection="1">
      <alignment horizontal="center" vertical="center"/>
      <protection locked="0"/>
    </xf>
    <xf numFmtId="15" fontId="0" fillId="0" borderId="0" xfId="0" applyNumberFormat="1" applyFont="1" applyFill="1" applyBorder="1" applyAlignment="1" applyProtection="1">
      <alignment horizontal="center" vertical="center"/>
    </xf>
    <xf numFmtId="15" fontId="0" fillId="4" borderId="0" xfId="0" applyNumberFormat="1" applyFont="1" applyFill="1" applyBorder="1" applyAlignment="1" applyProtection="1">
      <alignment horizontal="center" vertical="center"/>
    </xf>
    <xf numFmtId="17" fontId="0" fillId="4" borderId="0" xfId="0" applyNumberFormat="1" applyFont="1" applyFill="1" applyBorder="1" applyAlignment="1" applyProtection="1">
      <alignment horizontal="center" vertical="center"/>
    </xf>
    <xf numFmtId="0" fontId="11" fillId="8" borderId="12" xfId="0" applyFont="1" applyFill="1" applyBorder="1" applyAlignment="1" applyProtection="1">
      <alignment horizontal="center" vertical="center"/>
    </xf>
    <xf numFmtId="0" fontId="11" fillId="8" borderId="25" xfId="0" applyFont="1" applyFill="1" applyBorder="1" applyAlignment="1" applyProtection="1">
      <alignment horizontal="center" vertical="center"/>
    </xf>
    <xf numFmtId="0" fontId="11" fillId="8" borderId="21" xfId="0" applyFont="1" applyFill="1" applyBorder="1" applyAlignment="1" applyProtection="1">
      <alignment horizontal="center" vertical="center"/>
    </xf>
    <xf numFmtId="0" fontId="11" fillId="8" borderId="22" xfId="0" applyFont="1" applyFill="1" applyBorder="1" applyAlignment="1" applyProtection="1">
      <alignment horizontal="center" vertical="center"/>
    </xf>
    <xf numFmtId="17" fontId="2" fillId="4" borderId="12" xfId="1" quotePrefix="1" applyNumberFormat="1" applyFont="1" applyFill="1" applyBorder="1" applyAlignment="1" applyProtection="1">
      <alignment horizontal="center" vertical="center"/>
    </xf>
    <xf numFmtId="17" fontId="2" fillId="4" borderId="25" xfId="1" quotePrefix="1" applyNumberFormat="1" applyFont="1" applyFill="1" applyBorder="1" applyAlignment="1" applyProtection="1">
      <alignment horizontal="center" vertical="center"/>
    </xf>
    <xf numFmtId="17" fontId="2" fillId="4" borderId="13" xfId="1" quotePrefix="1" applyNumberFormat="1" applyFont="1" applyFill="1" applyBorder="1" applyAlignment="1" applyProtection="1">
      <alignment horizontal="center" vertical="center"/>
    </xf>
    <xf numFmtId="17" fontId="2" fillId="4" borderId="20" xfId="1" quotePrefix="1" applyNumberFormat="1" applyFont="1" applyFill="1" applyBorder="1" applyAlignment="1" applyProtection="1">
      <alignment horizontal="center" vertical="center"/>
    </xf>
    <xf numFmtId="17" fontId="2" fillId="4" borderId="21" xfId="1" quotePrefix="1" applyNumberFormat="1" applyFont="1" applyFill="1" applyBorder="1" applyAlignment="1" applyProtection="1">
      <alignment horizontal="center" vertical="center"/>
    </xf>
    <xf numFmtId="17" fontId="2" fillId="4" borderId="22" xfId="1" quotePrefix="1" applyNumberFormat="1" applyFont="1" applyFill="1" applyBorder="1" applyAlignment="1" applyProtection="1">
      <alignment horizontal="center" vertical="center"/>
    </xf>
    <xf numFmtId="17" fontId="2" fillId="4" borderId="23" xfId="1" quotePrefix="1" applyNumberFormat="1" applyFont="1" applyFill="1" applyBorder="1" applyAlignment="1" applyProtection="1">
      <alignment horizontal="center" vertical="center"/>
    </xf>
    <xf numFmtId="0" fontId="11" fillId="4" borderId="0" xfId="0" applyFont="1" applyFill="1" applyBorder="1" applyAlignment="1" applyProtection="1">
      <alignment vertical="center"/>
    </xf>
    <xf numFmtId="17" fontId="13" fillId="4" borderId="0" xfId="0" applyNumberFormat="1" applyFont="1" applyFill="1" applyBorder="1" applyAlignment="1" applyProtection="1">
      <alignment vertical="center"/>
    </xf>
    <xf numFmtId="15" fontId="0" fillId="4" borderId="1" xfId="0" applyNumberFormat="1" applyFont="1" applyFill="1" applyBorder="1" applyAlignment="1" applyProtection="1">
      <alignment horizontal="center" vertical="center"/>
    </xf>
    <xf numFmtId="0" fontId="11" fillId="0" borderId="0" xfId="0" applyFont="1" applyFill="1" applyBorder="1" applyAlignment="1" applyProtection="1">
      <alignment vertical="center"/>
    </xf>
    <xf numFmtId="17" fontId="13" fillId="0" borderId="20" xfId="0" applyNumberFormat="1" applyFont="1" applyFill="1" applyBorder="1" applyAlignment="1" applyProtection="1">
      <alignment horizontal="center" vertical="center"/>
    </xf>
    <xf numFmtId="17" fontId="13" fillId="0" borderId="0" xfId="0" applyNumberFormat="1" applyFont="1" applyFill="1" applyBorder="1" applyAlignment="1" applyProtection="1">
      <alignment vertical="center"/>
    </xf>
    <xf numFmtId="0" fontId="0" fillId="4" borderId="21" xfId="0" applyFont="1" applyFill="1" applyBorder="1" applyAlignment="1" applyProtection="1"/>
    <xf numFmtId="0" fontId="0" fillId="4" borderId="22" xfId="0" applyFont="1" applyFill="1" applyBorder="1" applyAlignment="1" applyProtection="1"/>
    <xf numFmtId="0" fontId="0" fillId="4" borderId="23" xfId="0" applyFont="1" applyFill="1" applyBorder="1" applyAlignment="1" applyProtection="1"/>
    <xf numFmtId="0" fontId="0" fillId="0" borderId="0" xfId="0" applyFont="1" applyFill="1" applyAlignment="1" applyProtection="1">
      <alignment horizontal="center" vertical="center" wrapText="1"/>
    </xf>
    <xf numFmtId="0" fontId="0" fillId="4" borderId="0" xfId="0" applyFont="1" applyFill="1" applyBorder="1" applyAlignment="1" applyProtection="1"/>
    <xf numFmtId="0" fontId="11" fillId="4" borderId="0" xfId="0" applyFont="1" applyFill="1" applyAlignment="1" applyProtection="1"/>
    <xf numFmtId="0" fontId="0" fillId="0" borderId="0" xfId="0" applyFont="1" applyFill="1" applyBorder="1" applyProtection="1"/>
    <xf numFmtId="0" fontId="0" fillId="4" borderId="1" xfId="0" applyFont="1" applyFill="1" applyBorder="1" applyAlignment="1" applyProtection="1">
      <alignment horizontal="center" vertical="center"/>
    </xf>
    <xf numFmtId="0" fontId="0" fillId="4" borderId="2" xfId="0" applyFont="1" applyFill="1" applyBorder="1" applyProtection="1"/>
    <xf numFmtId="0" fontId="0" fillId="0" borderId="2" xfId="0" applyFont="1" applyFill="1" applyBorder="1" applyProtection="1"/>
    <xf numFmtId="0" fontId="0" fillId="0" borderId="2" xfId="0" applyFont="1" applyBorder="1" applyProtection="1"/>
    <xf numFmtId="0" fontId="0" fillId="0" borderId="3" xfId="0" applyFont="1" applyBorder="1" applyProtection="1"/>
    <xf numFmtId="0" fontId="11" fillId="4" borderId="25" xfId="0" applyFont="1" applyFill="1" applyBorder="1" applyAlignment="1" applyProtection="1">
      <alignment vertical="center"/>
    </xf>
    <xf numFmtId="0" fontId="11" fillId="0" borderId="25" xfId="0" applyFont="1" applyFill="1" applyBorder="1" applyAlignment="1" applyProtection="1">
      <alignment vertical="center"/>
    </xf>
    <xf numFmtId="0" fontId="0" fillId="0" borderId="25" xfId="0" applyFont="1" applyFill="1" applyBorder="1" applyProtection="1"/>
    <xf numFmtId="0" fontId="0" fillId="0" borderId="32" xfId="0" applyFont="1" applyBorder="1" applyProtection="1"/>
    <xf numFmtId="0" fontId="0" fillId="0" borderId="33" xfId="0" applyFont="1" applyBorder="1" applyProtection="1"/>
    <xf numFmtId="0" fontId="0" fillId="0" borderId="22" xfId="0" applyFont="1" applyFill="1" applyBorder="1" applyProtection="1"/>
    <xf numFmtId="0" fontId="0" fillId="4" borderId="21" xfId="0" applyFont="1" applyFill="1" applyBorder="1" applyAlignment="1" applyProtection="1">
      <alignment horizontal="left" wrapText="1"/>
    </xf>
    <xf numFmtId="0" fontId="0" fillId="4" borderId="22" xfId="0" applyFont="1" applyFill="1" applyBorder="1" applyAlignment="1" applyProtection="1">
      <alignment horizontal="left" wrapText="1"/>
    </xf>
    <xf numFmtId="0" fontId="0" fillId="4" borderId="22" xfId="0" applyFont="1" applyFill="1" applyBorder="1" applyAlignment="1" applyProtection="1">
      <alignment wrapText="1"/>
    </xf>
    <xf numFmtId="0" fontId="0" fillId="2" borderId="0" xfId="0" applyFont="1" applyFill="1" applyProtection="1"/>
    <xf numFmtId="0" fontId="13" fillId="6" borderId="2"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5" fillId="0" borderId="0" xfId="0" quotePrefix="1" applyFont="1" applyAlignment="1" applyProtection="1">
      <alignment horizontal="left"/>
    </xf>
    <xf numFmtId="0" fontId="0" fillId="0" borderId="22" xfId="0" applyFont="1" applyBorder="1" applyAlignment="1" applyProtection="1">
      <alignment horizontal="center"/>
    </xf>
    <xf numFmtId="0" fontId="0" fillId="0" borderId="0" xfId="0" applyFont="1" applyAlignment="1" applyProtection="1">
      <alignment horizontal="center"/>
    </xf>
    <xf numFmtId="0" fontId="6" fillId="4" borderId="22" xfId="0" applyFont="1" applyFill="1" applyBorder="1" applyProtection="1"/>
    <xf numFmtId="0" fontId="18" fillId="0" borderId="0" xfId="0" applyFont="1" applyProtection="1"/>
    <xf numFmtId="0" fontId="13" fillId="0" borderId="20"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wrapText="1"/>
    </xf>
    <xf numFmtId="0" fontId="13" fillId="0" borderId="25"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5" fillId="0" borderId="20" xfId="0" applyFont="1" applyFill="1" applyBorder="1" applyAlignment="1" applyProtection="1">
      <alignment horizontal="left" vertical="center" wrapText="1"/>
    </xf>
    <xf numFmtId="0" fontId="19" fillId="4" borderId="20" xfId="0" applyFont="1" applyFill="1" applyBorder="1" applyAlignment="1" applyProtection="1">
      <alignment vertical="center" wrapText="1"/>
    </xf>
    <xf numFmtId="0" fontId="17" fillId="0" borderId="20" xfId="0" applyFont="1" applyBorder="1" applyProtection="1"/>
    <xf numFmtId="0" fontId="6" fillId="0" borderId="22" xfId="0" applyFont="1" applyBorder="1" applyProtection="1"/>
    <xf numFmtId="0" fontId="0" fillId="0" borderId="0" xfId="0" applyFont="1" applyProtection="1">
      <protection locked="0"/>
    </xf>
    <xf numFmtId="0" fontId="0" fillId="0" borderId="0" xfId="0" applyFont="1" applyBorder="1" applyProtection="1">
      <protection locked="0"/>
    </xf>
    <xf numFmtId="0" fontId="5" fillId="0" borderId="0" xfId="0" applyFont="1" applyProtection="1">
      <protection locked="0"/>
    </xf>
    <xf numFmtId="0" fontId="8" fillId="4" borderId="0" xfId="0" applyFont="1" applyFill="1" applyAlignment="1" applyProtection="1">
      <alignment vertical="center" wrapText="1"/>
      <protection locked="0"/>
    </xf>
    <xf numFmtId="0" fontId="8" fillId="0" borderId="0" xfId="0" applyFont="1" applyProtection="1">
      <protection locked="0"/>
    </xf>
    <xf numFmtId="15" fontId="6" fillId="0" borderId="0" xfId="0" applyNumberFormat="1" applyFont="1" applyFill="1" applyBorder="1" applyAlignment="1" applyProtection="1">
      <alignment horizontal="center" vertical="center" wrapText="1"/>
    </xf>
    <xf numFmtId="17" fontId="11" fillId="0" borderId="0" xfId="0" applyNumberFormat="1" applyFont="1" applyFill="1" applyBorder="1" applyAlignment="1" applyProtection="1">
      <alignment horizontal="center" vertical="center" wrapText="1"/>
    </xf>
    <xf numFmtId="17" fontId="13" fillId="4" borderId="0" xfId="0" applyNumberFormat="1" applyFont="1" applyFill="1" applyBorder="1" applyAlignment="1" applyProtection="1">
      <alignment horizontal="center" vertical="center" wrapText="1"/>
    </xf>
    <xf numFmtId="17" fontId="13" fillId="4" borderId="0" xfId="0" applyNumberFormat="1" applyFont="1" applyFill="1" applyBorder="1" applyAlignment="1" applyProtection="1">
      <alignment vertical="center" wrapText="1"/>
    </xf>
    <xf numFmtId="17" fontId="13" fillId="4" borderId="0" xfId="0" quotePrefix="1" applyNumberFormat="1" applyFont="1" applyFill="1" applyBorder="1" applyAlignment="1" applyProtection="1">
      <alignment vertical="center" wrapText="1"/>
    </xf>
    <xf numFmtId="0" fontId="5" fillId="4" borderId="0" xfId="0" applyFont="1" applyFill="1" applyBorder="1" applyAlignment="1" applyProtection="1">
      <alignment horizontal="left" vertical="center" wrapText="1"/>
    </xf>
    <xf numFmtId="0" fontId="5" fillId="4" borderId="0" xfId="0" applyFont="1" applyFill="1" applyBorder="1" applyAlignment="1" applyProtection="1">
      <alignment wrapText="1"/>
    </xf>
    <xf numFmtId="0" fontId="0" fillId="4" borderId="0" xfId="0" applyFont="1" applyFill="1" applyBorder="1" applyAlignment="1" applyProtection="1">
      <alignment horizontal="left" vertical="center" wrapText="1"/>
    </xf>
    <xf numFmtId="0" fontId="11" fillId="0" borderId="0" xfId="0" applyFont="1" applyFill="1" applyBorder="1" applyAlignment="1" applyProtection="1">
      <alignment horizontal="center" vertical="center" wrapText="1"/>
    </xf>
    <xf numFmtId="0" fontId="11" fillId="0" borderId="20" xfId="0" applyFont="1" applyFill="1" applyBorder="1" applyAlignment="1" applyProtection="1">
      <alignment horizontal="center" vertical="center" wrapText="1"/>
    </xf>
    <xf numFmtId="0" fontId="0" fillId="0" borderId="0" xfId="0" quotePrefix="1" applyFont="1" applyFill="1" applyBorder="1" applyAlignment="1" applyProtection="1">
      <alignment horizontal="left" vertical="center" wrapText="1"/>
      <protection locked="0"/>
    </xf>
    <xf numFmtId="0" fontId="0" fillId="0" borderId="20" xfId="0" quotePrefix="1" applyFont="1" applyFill="1" applyBorder="1" applyAlignment="1" applyProtection="1">
      <alignment horizontal="left" vertical="center" wrapText="1"/>
      <protection locked="0"/>
    </xf>
    <xf numFmtId="0" fontId="11" fillId="6" borderId="7" xfId="0" quotePrefix="1"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5" fillId="0" borderId="0" xfId="0" quotePrefix="1" applyFont="1" applyFill="1" applyBorder="1" applyAlignment="1" applyProtection="1">
      <alignment horizontal="left" wrapText="1"/>
    </xf>
    <xf numFmtId="17" fontId="13" fillId="0" borderId="0" xfId="0" applyNumberFormat="1" applyFont="1" applyFill="1" applyBorder="1" applyAlignment="1" applyProtection="1">
      <alignment horizontal="center" vertical="center"/>
    </xf>
    <xf numFmtId="0" fontId="5" fillId="0" borderId="0" xfId="0" applyFont="1" applyFill="1" applyBorder="1" applyAlignment="1" applyProtection="1">
      <alignment horizontal="left" wrapText="1"/>
    </xf>
    <xf numFmtId="0" fontId="5" fillId="0" borderId="20" xfId="0" applyFont="1" applyFill="1" applyBorder="1" applyAlignment="1" applyProtection="1">
      <alignment horizontal="left" wrapText="1"/>
    </xf>
    <xf numFmtId="17" fontId="11" fillId="6" borderId="41" xfId="0" applyNumberFormat="1" applyFont="1" applyFill="1" applyBorder="1" applyAlignment="1" applyProtection="1">
      <alignment horizontal="center" vertical="center" wrapText="1"/>
    </xf>
    <xf numFmtId="0" fontId="2" fillId="8" borderId="3" xfId="1" applyFill="1" applyBorder="1" applyAlignment="1" applyProtection="1">
      <alignment horizontal="center" vertical="center"/>
    </xf>
    <xf numFmtId="0" fontId="16" fillId="0" borderId="25" xfId="0" quotePrefix="1" applyFont="1" applyFill="1" applyBorder="1" applyAlignment="1" applyProtection="1">
      <alignment horizontal="center" vertical="center" wrapText="1"/>
    </xf>
    <xf numFmtId="0" fontId="17" fillId="0" borderId="0" xfId="0" applyFont="1" applyFill="1" applyBorder="1" applyAlignment="1" applyProtection="1">
      <alignment horizontal="left" vertical="center" wrapText="1"/>
    </xf>
    <xf numFmtId="0" fontId="11" fillId="6" borderId="25" xfId="0" applyFont="1" applyFill="1" applyBorder="1" applyAlignment="1" applyProtection="1">
      <alignment horizontal="center" vertical="center"/>
    </xf>
    <xf numFmtId="0" fontId="7" fillId="6" borderId="25" xfId="0" applyFont="1" applyFill="1" applyBorder="1" applyAlignment="1" applyProtection="1">
      <alignment horizontal="center" vertical="center"/>
    </xf>
    <xf numFmtId="0" fontId="13" fillId="0" borderId="0" xfId="0" quotePrefix="1" applyFont="1" applyFill="1" applyBorder="1" applyAlignment="1" applyProtection="1">
      <alignment horizontal="center" vertical="center" wrapText="1"/>
    </xf>
    <xf numFmtId="0" fontId="8" fillId="0" borderId="22" xfId="0" applyFont="1" applyBorder="1" applyProtection="1">
      <protection locked="0"/>
    </xf>
    <xf numFmtId="0" fontId="8" fillId="0" borderId="23" xfId="0" applyFont="1" applyBorder="1" applyProtection="1">
      <protection locked="0"/>
    </xf>
    <xf numFmtId="0" fontId="11" fillId="4" borderId="25" xfId="0" applyFont="1" applyFill="1" applyBorder="1" applyAlignment="1" applyProtection="1">
      <alignment horizontal="center" vertical="center"/>
    </xf>
    <xf numFmtId="0" fontId="11" fillId="4" borderId="13" xfId="0" applyFont="1" applyFill="1" applyBorder="1" applyAlignment="1" applyProtection="1">
      <alignment horizontal="center" vertical="center"/>
    </xf>
    <xf numFmtId="0" fontId="11" fillId="4" borderId="20" xfId="0" applyFont="1" applyFill="1" applyBorder="1" applyAlignment="1" applyProtection="1">
      <alignment horizontal="center" vertical="center" wrapText="1"/>
      <protection locked="0"/>
    </xf>
    <xf numFmtId="165" fontId="0" fillId="4" borderId="20" xfId="0" applyNumberFormat="1" applyFont="1" applyFill="1" applyBorder="1" applyAlignment="1" applyProtection="1">
      <alignment horizontal="center" vertical="center" wrapText="1"/>
      <protection locked="0"/>
    </xf>
    <xf numFmtId="0" fontId="0" fillId="0" borderId="22" xfId="0" applyFont="1" applyBorder="1" applyProtection="1">
      <protection locked="0"/>
    </xf>
    <xf numFmtId="0" fontId="0" fillId="0" borderId="23" xfId="0" applyFont="1" applyBorder="1" applyProtection="1">
      <protection locked="0"/>
    </xf>
    <xf numFmtId="0" fontId="15" fillId="5" borderId="0"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5" fillId="5" borderId="0" xfId="0" applyFont="1" applyFill="1" applyBorder="1" applyAlignment="1" applyProtection="1">
      <alignment horizontal="center" vertical="center"/>
    </xf>
    <xf numFmtId="0" fontId="0" fillId="0" borderId="25" xfId="0" applyFont="1" applyBorder="1" applyProtection="1">
      <protection locked="0"/>
    </xf>
    <xf numFmtId="0" fontId="0" fillId="0" borderId="13" xfId="0" applyFont="1" applyBorder="1" applyProtection="1">
      <protection locked="0"/>
    </xf>
    <xf numFmtId="0" fontId="0" fillId="0" borderId="20" xfId="0" applyFont="1" applyBorder="1" applyProtection="1">
      <protection locked="0"/>
    </xf>
    <xf numFmtId="17" fontId="11" fillId="6" borderId="7" xfId="0" applyNumberFormat="1" applyFont="1" applyFill="1" applyBorder="1" applyAlignment="1" applyProtection="1">
      <alignment horizontal="center" vertical="center" wrapText="1"/>
    </xf>
    <xf numFmtId="0" fontId="11" fillId="6" borderId="7" xfId="0" applyFont="1" applyFill="1" applyBorder="1" applyAlignment="1" applyProtection="1">
      <alignment horizontal="center" vertical="center" wrapText="1"/>
    </xf>
    <xf numFmtId="0" fontId="0" fillId="0" borderId="7" xfId="0" applyFont="1" applyBorder="1" applyProtection="1"/>
    <xf numFmtId="0" fontId="0" fillId="0" borderId="7" xfId="0" applyFont="1" applyBorder="1" applyAlignment="1" applyProtection="1">
      <alignment horizontal="center" vertical="center"/>
    </xf>
    <xf numFmtId="17" fontId="0" fillId="0" borderId="7" xfId="0" applyNumberFormat="1" applyFont="1" applyBorder="1" applyAlignment="1" applyProtection="1">
      <alignment horizontal="center" vertical="center"/>
    </xf>
    <xf numFmtId="0" fontId="11" fillId="6" borderId="2" xfId="0" applyFont="1" applyFill="1" applyBorder="1" applyAlignment="1" applyProtection="1">
      <alignment vertical="center"/>
    </xf>
    <xf numFmtId="0" fontId="6" fillId="0" borderId="0" xfId="0" applyFont="1" applyFill="1" applyBorder="1" applyProtection="1"/>
    <xf numFmtId="0" fontId="11" fillId="6" borderId="3" xfId="0" applyFont="1" applyFill="1" applyBorder="1" applyAlignment="1" applyProtection="1">
      <alignment vertical="center"/>
    </xf>
    <xf numFmtId="0" fontId="11" fillId="6" borderId="41" xfId="0" applyNumberFormat="1" applyFont="1" applyFill="1" applyBorder="1" applyAlignment="1" applyProtection="1">
      <alignment horizontal="center" vertical="center" wrapText="1"/>
    </xf>
    <xf numFmtId="0" fontId="0" fillId="0" borderId="0" xfId="0" applyFont="1" applyFill="1" applyBorder="1" applyAlignment="1" applyProtection="1">
      <alignment horizontal="center" wrapText="1"/>
    </xf>
    <xf numFmtId="0" fontId="5" fillId="0" borderId="0" xfId="0" applyFont="1" applyFill="1" applyBorder="1" applyProtection="1"/>
    <xf numFmtId="17" fontId="0" fillId="0" borderId="0" xfId="0" applyNumberFormat="1" applyFont="1" applyBorder="1" applyProtection="1"/>
    <xf numFmtId="0" fontId="0" fillId="0" borderId="1" xfId="0" applyFont="1" applyBorder="1" applyProtection="1"/>
    <xf numFmtId="17" fontId="0" fillId="0" borderId="20" xfId="0" applyNumberFormat="1" applyFont="1" applyBorder="1" applyProtection="1"/>
    <xf numFmtId="17" fontId="0" fillId="0" borderId="22" xfId="0" applyNumberFormat="1" applyFont="1" applyBorder="1" applyProtection="1"/>
    <xf numFmtId="0" fontId="11" fillId="4" borderId="22" xfId="0" applyFont="1" applyFill="1" applyBorder="1" applyAlignment="1" applyProtection="1">
      <alignment vertical="center"/>
    </xf>
    <xf numFmtId="0" fontId="0" fillId="0" borderId="13" xfId="0" applyFont="1" applyFill="1" applyBorder="1" applyProtection="1"/>
    <xf numFmtId="0" fontId="0" fillId="0" borderId="20" xfId="0" applyFont="1" applyFill="1" applyBorder="1" applyProtection="1"/>
    <xf numFmtId="0" fontId="0" fillId="0" borderId="23" xfId="0" applyFont="1" applyFill="1" applyBorder="1" applyProtection="1"/>
    <xf numFmtId="0" fontId="21" fillId="0" borderId="0" xfId="0" applyFont="1" applyProtection="1"/>
    <xf numFmtId="49" fontId="0" fillId="8" borderId="7" xfId="0" applyNumberFormat="1" applyFont="1" applyFill="1" applyBorder="1" applyAlignment="1" applyProtection="1">
      <alignment horizontal="center" vertical="center"/>
    </xf>
    <xf numFmtId="0" fontId="6" fillId="0" borderId="0" xfId="0" applyFont="1" applyBorder="1" applyProtection="1"/>
    <xf numFmtId="0" fontId="6" fillId="0" borderId="0" xfId="0" applyFont="1" applyBorder="1" applyAlignment="1" applyProtection="1">
      <alignment wrapText="1"/>
    </xf>
    <xf numFmtId="17" fontId="6" fillId="0" borderId="0" xfId="0" applyNumberFormat="1" applyFont="1" applyBorder="1" applyAlignment="1" applyProtection="1">
      <alignment vertical="center"/>
    </xf>
    <xf numFmtId="0" fontId="6" fillId="0" borderId="0" xfId="0" applyNumberFormat="1" applyFont="1" applyBorder="1" applyAlignment="1" applyProtection="1">
      <alignment vertical="center"/>
    </xf>
    <xf numFmtId="17" fontId="6" fillId="0" borderId="0" xfId="0" applyNumberFormat="1" applyFont="1" applyBorder="1" applyProtection="1"/>
    <xf numFmtId="0" fontId="14" fillId="0" borderId="0" xfId="0" applyFont="1" applyFill="1" applyBorder="1" applyAlignment="1" applyProtection="1">
      <alignment horizontal="center" vertical="center"/>
    </xf>
    <xf numFmtId="165" fontId="19" fillId="4" borderId="0" xfId="0" applyNumberFormat="1" applyFont="1" applyFill="1" applyBorder="1" applyAlignment="1" applyProtection="1">
      <alignment horizontal="center" vertical="center" wrapText="1"/>
    </xf>
    <xf numFmtId="0" fontId="16" fillId="6" borderId="2" xfId="0" applyFont="1" applyFill="1" applyBorder="1" applyAlignment="1" applyProtection="1">
      <alignment horizontal="center" vertical="center"/>
    </xf>
    <xf numFmtId="0" fontId="16" fillId="6" borderId="2" xfId="0" applyFont="1" applyFill="1" applyBorder="1" applyAlignment="1" applyProtection="1">
      <alignment horizontal="center" vertical="center" wrapText="1"/>
    </xf>
    <xf numFmtId="0" fontId="16" fillId="6" borderId="2" xfId="0" quotePrefix="1" applyFont="1" applyFill="1" applyBorder="1" applyAlignment="1" applyProtection="1">
      <alignment horizontal="center" vertical="center" wrapText="1"/>
    </xf>
    <xf numFmtId="0" fontId="17" fillId="0" borderId="2" xfId="0" applyFont="1" applyBorder="1" applyProtection="1"/>
    <xf numFmtId="0" fontId="17" fillId="0" borderId="25" xfId="0" applyFont="1" applyBorder="1" applyProtection="1">
      <protection locked="0"/>
    </xf>
    <xf numFmtId="14" fontId="0" fillId="0" borderId="0" xfId="0" applyNumberFormat="1" applyFont="1" applyProtection="1"/>
    <xf numFmtId="0" fontId="14" fillId="6" borderId="20" xfId="0" applyFont="1" applyFill="1" applyBorder="1" applyAlignment="1" applyProtection="1">
      <alignment horizontal="center" vertical="center"/>
    </xf>
    <xf numFmtId="0" fontId="6" fillId="0" borderId="25" xfId="0" quotePrefix="1" applyFont="1" applyFill="1" applyBorder="1" applyAlignment="1" applyProtection="1">
      <alignment horizontal="center" vertical="center" wrapText="1"/>
    </xf>
    <xf numFmtId="0" fontId="6" fillId="0" borderId="0" xfId="0" applyFont="1" applyFill="1" applyBorder="1" applyAlignment="1" applyProtection="1">
      <alignment horizontal="left" vertical="center" wrapText="1"/>
    </xf>
    <xf numFmtId="0" fontId="15" fillId="5" borderId="0" xfId="0" applyFont="1" applyFill="1" applyBorder="1" applyAlignment="1" applyProtection="1">
      <alignment horizontal="center" vertical="center"/>
    </xf>
    <xf numFmtId="0" fontId="9" fillId="0" borderId="22" xfId="0" applyFont="1" applyBorder="1" applyProtection="1"/>
    <xf numFmtId="0" fontId="5" fillId="0" borderId="20" xfId="0" applyFont="1" applyBorder="1" applyProtection="1"/>
    <xf numFmtId="15" fontId="6" fillId="4" borderId="0" xfId="0" applyNumberFormat="1" applyFont="1" applyFill="1" applyBorder="1" applyAlignment="1" applyProtection="1">
      <alignment horizontal="center" vertical="center"/>
    </xf>
    <xf numFmtId="0" fontId="14" fillId="0" borderId="25" xfId="0"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49" fontId="0" fillId="0" borderId="7" xfId="0" applyNumberFormat="1" applyFont="1" applyBorder="1" applyAlignment="1" applyProtection="1">
      <alignment horizontal="left" vertical="center" wrapText="1"/>
      <protection locked="0"/>
    </xf>
    <xf numFmtId="0" fontId="17" fillId="0" borderId="0" xfId="0" applyFont="1"/>
    <xf numFmtId="0" fontId="17" fillId="4" borderId="0" xfId="0" applyFont="1" applyFill="1" applyProtection="1"/>
    <xf numFmtId="0" fontId="17" fillId="4" borderId="0" xfId="0" applyFont="1" applyFill="1" applyAlignment="1" applyProtection="1">
      <alignment wrapText="1"/>
    </xf>
    <xf numFmtId="0" fontId="26" fillId="0" borderId="0" xfId="0" applyFont="1"/>
    <xf numFmtId="15" fontId="17" fillId="4" borderId="0" xfId="0" applyNumberFormat="1" applyFont="1" applyFill="1" applyAlignment="1" applyProtection="1">
      <alignment wrapText="1"/>
    </xf>
    <xf numFmtId="0" fontId="17" fillId="0" borderId="0" xfId="0" applyFont="1" applyAlignment="1">
      <alignment wrapText="1"/>
    </xf>
    <xf numFmtId="0" fontId="17" fillId="0" borderId="0" xfId="0" applyFont="1" applyProtection="1"/>
    <xf numFmtId="49" fontId="17" fillId="0" borderId="0" xfId="0" applyNumberFormat="1" applyFont="1" applyProtection="1"/>
    <xf numFmtId="0" fontId="17" fillId="10" borderId="53" xfId="0" applyFont="1" applyFill="1" applyBorder="1" applyProtection="1"/>
    <xf numFmtId="0" fontId="17" fillId="10" borderId="54" xfId="0" applyFont="1" applyFill="1" applyBorder="1" applyProtection="1"/>
    <xf numFmtId="0" fontId="28" fillId="11" borderId="42" xfId="0" applyFont="1" applyFill="1" applyBorder="1" applyAlignment="1">
      <alignment horizontal="center" vertical="center" wrapText="1"/>
    </xf>
    <xf numFmtId="0" fontId="28" fillId="11" borderId="43" xfId="0" applyFont="1" applyFill="1" applyBorder="1" applyAlignment="1">
      <alignment horizontal="center" vertical="center" wrapText="1"/>
    </xf>
    <xf numFmtId="0" fontId="28" fillId="11" borderId="44" xfId="0" applyFont="1" applyFill="1" applyBorder="1" applyAlignment="1">
      <alignment horizontal="center" vertical="center" wrapText="1"/>
    </xf>
    <xf numFmtId="15" fontId="25" fillId="4" borderId="0" xfId="0" applyNumberFormat="1" applyFont="1" applyFill="1" applyBorder="1" applyAlignment="1" applyProtection="1">
      <alignment horizontal="center" vertical="center" wrapText="1"/>
    </xf>
    <xf numFmtId="0" fontId="19" fillId="0" borderId="13" xfId="0" applyFont="1" applyBorder="1" applyProtection="1"/>
    <xf numFmtId="0" fontId="0" fillId="4" borderId="14" xfId="0" applyNumberFormat="1" applyFont="1" applyFill="1" applyBorder="1" applyAlignment="1" applyProtection="1">
      <alignment horizontal="center" vertical="center" wrapText="1"/>
      <protection locked="0"/>
    </xf>
    <xf numFmtId="0" fontId="0" fillId="8" borderId="40" xfId="0" applyFont="1" applyFill="1" applyBorder="1" applyProtection="1"/>
    <xf numFmtId="0" fontId="0" fillId="0" borderId="40" xfId="0" applyFont="1" applyBorder="1" applyProtection="1"/>
    <xf numFmtId="0" fontId="15" fillId="6" borderId="2" xfId="0" applyFont="1" applyFill="1" applyBorder="1" applyAlignment="1" applyProtection="1"/>
    <xf numFmtId="0" fontId="0" fillId="8" borderId="16" xfId="0" quotePrefix="1" applyFont="1" applyFill="1" applyBorder="1" applyAlignment="1" applyProtection="1">
      <alignment horizontal="center" vertical="center" wrapText="1"/>
      <protection hidden="1"/>
    </xf>
    <xf numFmtId="0" fontId="0" fillId="8" borderId="15" xfId="0" applyFont="1" applyFill="1" applyBorder="1" applyAlignment="1" applyProtection="1">
      <alignment horizontal="center" vertical="center" wrapText="1"/>
      <protection hidden="1"/>
    </xf>
    <xf numFmtId="0" fontId="6" fillId="0" borderId="20" xfId="0" applyFont="1" applyBorder="1" applyProtection="1">
      <protection locked="0"/>
    </xf>
    <xf numFmtId="0" fontId="6" fillId="0" borderId="0" xfId="0" applyFont="1" applyBorder="1" applyAlignment="1" applyProtection="1">
      <alignment horizontal="center" vertical="center" wrapText="1"/>
    </xf>
    <xf numFmtId="0" fontId="11" fillId="6" borderId="11" xfId="0" applyFont="1" applyFill="1" applyBorder="1" applyAlignment="1" applyProtection="1">
      <alignment horizontal="center" vertical="center" wrapText="1"/>
    </xf>
    <xf numFmtId="0" fontId="22" fillId="6" borderId="25" xfId="0" applyFont="1" applyFill="1" applyBorder="1" applyAlignment="1" applyProtection="1">
      <alignment horizontal="center" vertical="center"/>
    </xf>
    <xf numFmtId="0" fontId="6" fillId="4" borderId="0" xfId="0" applyFont="1" applyFill="1" applyProtection="1"/>
    <xf numFmtId="167" fontId="27" fillId="13" borderId="45" xfId="0" applyNumberFormat="1" applyFont="1" applyFill="1" applyBorder="1" applyAlignment="1">
      <alignment horizontal="center" vertical="center" wrapText="1"/>
    </xf>
    <xf numFmtId="3" fontId="27" fillId="14" borderId="45" xfId="0" applyNumberFormat="1" applyFont="1" applyFill="1" applyBorder="1" applyAlignment="1">
      <alignment horizontal="center" vertical="center" wrapText="1"/>
    </xf>
    <xf numFmtId="0" fontId="29" fillId="11" borderId="60" xfId="0" applyFont="1" applyFill="1" applyBorder="1" applyAlignment="1">
      <alignment horizontal="center" vertical="center" wrapText="1"/>
    </xf>
    <xf numFmtId="3" fontId="35" fillId="4" borderId="45" xfId="0" applyNumberFormat="1" applyFont="1" applyFill="1" applyBorder="1" applyAlignment="1" applyProtection="1">
      <alignment horizontal="center" vertical="center" wrapText="1"/>
    </xf>
    <xf numFmtId="15" fontId="28" fillId="19" borderId="69" xfId="0" applyNumberFormat="1" applyFont="1" applyFill="1" applyBorder="1" applyAlignment="1" applyProtection="1">
      <alignment vertical="center"/>
    </xf>
    <xf numFmtId="4" fontId="35" fillId="4" borderId="45" xfId="0" applyNumberFormat="1" applyFont="1" applyFill="1" applyBorder="1" applyAlignment="1" applyProtection="1">
      <alignment horizontal="center" vertical="center" wrapText="1"/>
    </xf>
    <xf numFmtId="0" fontId="28" fillId="11" borderId="74" xfId="0" applyFont="1" applyFill="1" applyBorder="1" applyAlignment="1">
      <alignment horizontal="center" vertical="center" wrapText="1"/>
    </xf>
    <xf numFmtId="0" fontId="28" fillId="11" borderId="75" xfId="0" applyFont="1" applyFill="1" applyBorder="1" applyAlignment="1">
      <alignment horizontal="center" vertical="center" wrapText="1"/>
    </xf>
    <xf numFmtId="0" fontId="28" fillId="11" borderId="76" xfId="0" applyFont="1" applyFill="1" applyBorder="1" applyAlignment="1">
      <alignment horizontal="center" vertical="center" wrapText="1"/>
    </xf>
    <xf numFmtId="0" fontId="28" fillId="11" borderId="77" xfId="0" applyFont="1" applyFill="1" applyBorder="1" applyAlignment="1">
      <alignment horizontal="center" vertical="center" wrapText="1"/>
    </xf>
    <xf numFmtId="0" fontId="28" fillId="11" borderId="68" xfId="0" applyFont="1" applyFill="1" applyBorder="1" applyAlignment="1">
      <alignment horizontal="center" vertical="center" wrapText="1"/>
    </xf>
    <xf numFmtId="0" fontId="28" fillId="15" borderId="76" xfId="0" applyFont="1" applyFill="1" applyBorder="1" applyAlignment="1">
      <alignment horizontal="center" vertical="center" wrapText="1"/>
    </xf>
    <xf numFmtId="0" fontId="29" fillId="11" borderId="76" xfId="0" applyFont="1" applyFill="1" applyBorder="1" applyAlignment="1">
      <alignment horizontal="center" vertical="center" wrapText="1"/>
    </xf>
    <xf numFmtId="0" fontId="17" fillId="10" borderId="78" xfId="0" applyFont="1" applyFill="1" applyBorder="1" applyAlignment="1" applyProtection="1"/>
    <xf numFmtId="15" fontId="28" fillId="19" borderId="53" xfId="0" applyNumberFormat="1" applyFont="1" applyFill="1" applyBorder="1" applyAlignment="1" applyProtection="1">
      <alignment vertical="center"/>
    </xf>
    <xf numFmtId="0" fontId="17" fillId="10" borderId="79" xfId="0" applyFont="1" applyFill="1" applyBorder="1" applyAlignment="1" applyProtection="1"/>
    <xf numFmtId="0" fontId="17" fillId="10" borderId="80" xfId="0" applyFont="1" applyFill="1" applyBorder="1" applyAlignment="1" applyProtection="1"/>
    <xf numFmtId="49" fontId="17" fillId="4" borderId="0" xfId="0" applyNumberFormat="1" applyFont="1" applyFill="1" applyAlignment="1" applyProtection="1">
      <alignment wrapText="1"/>
    </xf>
    <xf numFmtId="167" fontId="27" fillId="13" borderId="48" xfId="0" applyNumberFormat="1" applyFont="1" applyFill="1" applyBorder="1" applyAlignment="1">
      <alignment horizontal="center" vertical="center" wrapText="1"/>
    </xf>
    <xf numFmtId="167" fontId="27" fillId="17" borderId="45" xfId="0" applyNumberFormat="1" applyFont="1" applyFill="1" applyBorder="1" applyAlignment="1">
      <alignment horizontal="center" vertical="center" wrapText="1"/>
    </xf>
    <xf numFmtId="0" fontId="28" fillId="11" borderId="47" xfId="0" applyFont="1" applyFill="1" applyBorder="1" applyAlignment="1">
      <alignment horizontal="center" vertical="center" wrapText="1"/>
    </xf>
    <xf numFmtId="0" fontId="28" fillId="11" borderId="46" xfId="0" applyFont="1" applyFill="1" applyBorder="1" applyAlignment="1">
      <alignment horizontal="center" vertical="center" wrapText="1"/>
    </xf>
    <xf numFmtId="0" fontId="28" fillId="11" borderId="45" xfId="0" applyFont="1" applyFill="1" applyBorder="1" applyAlignment="1">
      <alignment horizontal="center" vertical="center" wrapText="1"/>
    </xf>
    <xf numFmtId="0" fontId="28" fillId="11" borderId="56" xfId="0" applyFont="1" applyFill="1" applyBorder="1" applyAlignment="1">
      <alignment horizontal="center" vertical="center" wrapText="1"/>
    </xf>
    <xf numFmtId="3" fontId="27" fillId="4" borderId="48" xfId="0" applyNumberFormat="1" applyFont="1" applyFill="1" applyBorder="1" applyAlignment="1">
      <alignment horizontal="center" vertical="center" wrapText="1"/>
    </xf>
    <xf numFmtId="3" fontId="27" fillId="4" borderId="45" xfId="0" applyNumberFormat="1" applyFont="1" applyFill="1" applyBorder="1" applyAlignment="1">
      <alignment horizontal="center" vertical="center" wrapText="1"/>
    </xf>
    <xf numFmtId="0" fontId="28" fillId="11" borderId="81" xfId="0" applyFont="1" applyFill="1" applyBorder="1" applyAlignment="1">
      <alignment horizontal="center" vertical="center" wrapText="1"/>
    </xf>
    <xf numFmtId="0" fontId="6" fillId="0" borderId="0" xfId="0" applyFont="1"/>
    <xf numFmtId="0" fontId="5" fillId="10" borderId="82" xfId="0" applyFont="1" applyFill="1" applyBorder="1"/>
    <xf numFmtId="0" fontId="17" fillId="20" borderId="54" xfId="0" applyFont="1" applyFill="1" applyBorder="1"/>
    <xf numFmtId="0" fontId="26" fillId="20" borderId="0" xfId="0" applyFont="1" applyFill="1" applyBorder="1"/>
    <xf numFmtId="0" fontId="26" fillId="20" borderId="70" xfId="0" applyFont="1" applyFill="1" applyBorder="1"/>
    <xf numFmtId="0" fontId="17" fillId="20" borderId="0" xfId="0" applyFont="1" applyFill="1" applyBorder="1"/>
    <xf numFmtId="0" fontId="17" fillId="20" borderId="70" xfId="0" applyFont="1" applyFill="1" applyBorder="1"/>
    <xf numFmtId="4" fontId="35" fillId="14" borderId="45" xfId="0" applyNumberFormat="1" applyFont="1" applyFill="1" applyBorder="1" applyAlignment="1" applyProtection="1">
      <alignment horizontal="center" vertical="center" wrapText="1"/>
    </xf>
    <xf numFmtId="15" fontId="28" fillId="21" borderId="69" xfId="0" applyNumberFormat="1" applyFont="1" applyFill="1" applyBorder="1" applyAlignment="1" applyProtection="1">
      <alignment vertical="center"/>
    </xf>
    <xf numFmtId="3" fontId="35" fillId="14" borderId="45" xfId="0" applyNumberFormat="1" applyFont="1" applyFill="1" applyBorder="1" applyAlignment="1" applyProtection="1">
      <alignment horizontal="center" vertical="center" wrapText="1"/>
    </xf>
    <xf numFmtId="3" fontId="35" fillId="14" borderId="48" xfId="0" applyNumberFormat="1" applyFont="1" applyFill="1" applyBorder="1" applyAlignment="1" applyProtection="1">
      <alignment horizontal="center" vertical="center" wrapText="1"/>
    </xf>
    <xf numFmtId="0" fontId="39" fillId="0" borderId="0" xfId="0" applyFont="1"/>
    <xf numFmtId="15" fontId="28" fillId="21" borderId="86" xfId="0" applyNumberFormat="1" applyFont="1" applyFill="1" applyBorder="1" applyAlignment="1" applyProtection="1">
      <alignment vertical="center"/>
    </xf>
    <xf numFmtId="0" fontId="19" fillId="0" borderId="20" xfId="0" applyFont="1" applyBorder="1" applyProtection="1">
      <protection locked="0"/>
    </xf>
    <xf numFmtId="0" fontId="17" fillId="0" borderId="20" xfId="0" applyFont="1" applyBorder="1" applyProtection="1">
      <protection locked="0"/>
    </xf>
    <xf numFmtId="0" fontId="37" fillId="8" borderId="94" xfId="0" applyFont="1" applyFill="1" applyBorder="1" applyAlignment="1" applyProtection="1">
      <alignment horizontal="center" vertical="center" wrapText="1"/>
      <protection hidden="1"/>
    </xf>
    <xf numFmtId="0" fontId="37" fillId="8" borderId="95" xfId="0" quotePrefix="1" applyFont="1" applyFill="1" applyBorder="1" applyAlignment="1" applyProtection="1">
      <alignment horizontal="center" vertical="center" wrapText="1"/>
      <protection hidden="1"/>
    </xf>
    <xf numFmtId="15" fontId="37" fillId="8" borderId="95" xfId="0" applyNumberFormat="1" applyFont="1" applyFill="1" applyBorder="1" applyAlignment="1" applyProtection="1">
      <alignment horizontal="center" vertical="center"/>
      <protection locked="0"/>
    </xf>
    <xf numFmtId="0" fontId="34" fillId="8" borderId="65" xfId="0" quotePrefix="1" applyNumberFormat="1" applyFont="1" applyFill="1" applyBorder="1" applyAlignment="1" applyProtection="1">
      <alignment horizontal="center" vertical="center" wrapText="1"/>
    </xf>
    <xf numFmtId="15" fontId="37" fillId="8" borderId="96" xfId="0" applyNumberFormat="1" applyFont="1" applyFill="1" applyBorder="1" applyAlignment="1" applyProtection="1">
      <alignment horizontal="center" vertical="center"/>
      <protection locked="0"/>
    </xf>
    <xf numFmtId="167" fontId="27" fillId="13" borderId="57" xfId="0" applyNumberFormat="1" applyFont="1" applyFill="1" applyBorder="1" applyAlignment="1">
      <alignment horizontal="center" vertical="center" wrapText="1"/>
    </xf>
    <xf numFmtId="3" fontId="27" fillId="4" borderId="57" xfId="0" applyNumberFormat="1" applyFont="1" applyFill="1" applyBorder="1" applyAlignment="1">
      <alignment horizontal="center" vertical="center" wrapText="1"/>
    </xf>
    <xf numFmtId="3" fontId="27" fillId="14" borderId="57" xfId="0" applyNumberFormat="1" applyFont="1" applyFill="1" applyBorder="1" applyAlignment="1">
      <alignment horizontal="center" vertical="center" wrapText="1"/>
    </xf>
    <xf numFmtId="0" fontId="29" fillId="11" borderId="51" xfId="0" applyFont="1" applyFill="1" applyBorder="1" applyAlignment="1">
      <alignment horizontal="center" vertical="center" wrapText="1"/>
    </xf>
    <xf numFmtId="0" fontId="28" fillId="11" borderId="51" xfId="0" applyFont="1" applyFill="1" applyBorder="1" applyAlignment="1">
      <alignment horizontal="center" vertical="center" wrapText="1"/>
    </xf>
    <xf numFmtId="0" fontId="28" fillId="15" borderId="51" xfId="0" applyFont="1" applyFill="1" applyBorder="1" applyAlignment="1">
      <alignment horizontal="center" vertical="center" wrapText="1"/>
    </xf>
    <xf numFmtId="0" fontId="28" fillId="11" borderId="97" xfId="0" applyFont="1" applyFill="1" applyBorder="1" applyAlignment="1">
      <alignment horizontal="center" vertical="center" wrapText="1"/>
    </xf>
    <xf numFmtId="167" fontId="27" fillId="23" borderId="45" xfId="0" applyNumberFormat="1" applyFont="1" applyFill="1" applyBorder="1" applyAlignment="1">
      <alignment horizontal="center" vertical="center" wrapText="1"/>
    </xf>
    <xf numFmtId="0" fontId="0" fillId="4" borderId="14" xfId="0" applyNumberFormat="1" applyFont="1" applyFill="1" applyBorder="1" applyAlignment="1" applyProtection="1">
      <alignment horizontal="center" vertical="center" wrapText="1"/>
    </xf>
    <xf numFmtId="0" fontId="0" fillId="0" borderId="33" xfId="0" applyFont="1" applyBorder="1" applyProtection="1">
      <protection locked="0"/>
    </xf>
    <xf numFmtId="0" fontId="28" fillId="16" borderId="100" xfId="0" applyFont="1" applyFill="1" applyBorder="1" applyAlignment="1" applyProtection="1">
      <alignment horizontal="center" vertical="center" wrapText="1"/>
    </xf>
    <xf numFmtId="0" fontId="28" fillId="16" borderId="19" xfId="0" applyFont="1" applyFill="1" applyBorder="1" applyAlignment="1" applyProtection="1">
      <alignment horizontal="center" vertical="center" wrapText="1"/>
    </xf>
    <xf numFmtId="0" fontId="28" fillId="16" borderId="19" xfId="0" quotePrefix="1" applyFont="1" applyFill="1" applyBorder="1" applyAlignment="1" applyProtection="1">
      <alignment horizontal="center" vertical="center" wrapText="1"/>
    </xf>
    <xf numFmtId="0" fontId="36" fillId="4" borderId="46" xfId="0" applyFont="1" applyFill="1" applyBorder="1" applyAlignment="1" applyProtection="1">
      <alignment horizontal="left" vertical="center"/>
    </xf>
    <xf numFmtId="0" fontId="35" fillId="14" borderId="46" xfId="0" applyFont="1" applyFill="1" applyBorder="1" applyAlignment="1" applyProtection="1">
      <alignment horizontal="left" vertical="center"/>
    </xf>
    <xf numFmtId="0" fontId="36" fillId="0" borderId="46" xfId="0" applyFont="1" applyBorder="1" applyAlignment="1" applyProtection="1">
      <alignment horizontal="left" vertical="center"/>
    </xf>
    <xf numFmtId="15" fontId="28" fillId="19" borderId="87" xfId="0" applyNumberFormat="1" applyFont="1" applyFill="1" applyBorder="1" applyAlignment="1" applyProtection="1">
      <alignment vertical="center"/>
    </xf>
    <xf numFmtId="15" fontId="28" fillId="19" borderId="101" xfId="0" applyNumberFormat="1" applyFont="1" applyFill="1" applyBorder="1" applyAlignment="1" applyProtection="1">
      <alignment vertical="center"/>
    </xf>
    <xf numFmtId="15" fontId="28" fillId="19" borderId="106" xfId="0" applyNumberFormat="1" applyFont="1" applyFill="1" applyBorder="1" applyAlignment="1" applyProtection="1">
      <alignment vertical="center"/>
    </xf>
    <xf numFmtId="15" fontId="28" fillId="19" borderId="107" xfId="0" applyNumberFormat="1" applyFont="1" applyFill="1" applyBorder="1" applyAlignment="1" applyProtection="1">
      <alignment vertical="center"/>
    </xf>
    <xf numFmtId="0" fontId="28" fillId="15" borderId="108" xfId="0" applyFont="1" applyFill="1" applyBorder="1" applyAlignment="1">
      <alignment horizontal="center" vertical="center" wrapText="1"/>
    </xf>
    <xf numFmtId="0" fontId="35" fillId="4" borderId="109" xfId="0" applyNumberFormat="1" applyFont="1" applyFill="1" applyBorder="1" applyAlignment="1" applyProtection="1">
      <alignment horizontal="center" vertical="center" wrapText="1"/>
    </xf>
    <xf numFmtId="0" fontId="36" fillId="4" borderId="110" xfId="0" applyFont="1" applyFill="1" applyBorder="1" applyAlignment="1" applyProtection="1">
      <alignment horizontal="left" vertical="center"/>
    </xf>
    <xf numFmtId="0" fontId="35" fillId="14" borderId="109" xfId="0" applyNumberFormat="1" applyFont="1" applyFill="1" applyBorder="1" applyAlignment="1" applyProtection="1">
      <alignment horizontal="center" vertical="center" wrapText="1"/>
    </xf>
    <xf numFmtId="0" fontId="35" fillId="14" borderId="110" xfId="0" applyFont="1" applyFill="1" applyBorder="1" applyAlignment="1" applyProtection="1">
      <alignment horizontal="left" vertical="center"/>
    </xf>
    <xf numFmtId="0" fontId="36" fillId="0" borderId="110" xfId="0" applyFont="1" applyBorder="1" applyAlignment="1" applyProtection="1">
      <alignment horizontal="left" vertical="center"/>
    </xf>
    <xf numFmtId="0" fontId="35" fillId="4" borderId="111" xfId="0" applyNumberFormat="1" applyFont="1" applyFill="1" applyBorder="1" applyAlignment="1" applyProtection="1">
      <alignment horizontal="center" vertical="center" wrapText="1"/>
    </xf>
    <xf numFmtId="0" fontId="36" fillId="0" borderId="112" xfId="0" applyFont="1" applyBorder="1" applyAlignment="1" applyProtection="1">
      <alignment horizontal="left" vertical="center"/>
    </xf>
    <xf numFmtId="15" fontId="28" fillId="19" borderId="113" xfId="0" applyNumberFormat="1" applyFont="1" applyFill="1" applyBorder="1" applyAlignment="1" applyProtection="1">
      <alignment vertical="center"/>
    </xf>
    <xf numFmtId="15" fontId="28" fillId="19" borderId="114" xfId="0" applyNumberFormat="1" applyFont="1" applyFill="1" applyBorder="1" applyAlignment="1" applyProtection="1">
      <alignment vertical="center"/>
    </xf>
    <xf numFmtId="0" fontId="36" fillId="0" borderId="115" xfId="0" applyFont="1" applyBorder="1" applyAlignment="1" applyProtection="1">
      <alignment horizontal="left" vertical="center"/>
    </xf>
    <xf numFmtId="0" fontId="36" fillId="10" borderId="102" xfId="0" applyFont="1" applyFill="1" applyBorder="1" applyAlignment="1" applyProtection="1"/>
    <xf numFmtId="0" fontId="36" fillId="10" borderId="103" xfId="0" applyFont="1" applyFill="1" applyBorder="1" applyAlignment="1" applyProtection="1"/>
    <xf numFmtId="0" fontId="36" fillId="16" borderId="13" xfId="0" applyFont="1" applyFill="1" applyBorder="1" applyProtection="1"/>
    <xf numFmtId="0" fontId="16" fillId="0" borderId="25" xfId="0" applyFont="1" applyFill="1" applyBorder="1" applyAlignment="1" applyProtection="1">
      <alignment horizontal="center" vertical="center"/>
    </xf>
    <xf numFmtId="0" fontId="0" fillId="0" borderId="0" xfId="0" applyFont="1" applyFill="1" applyAlignment="1" applyProtection="1">
      <alignment horizontal="center" vertical="center" wrapText="1"/>
    </xf>
    <xf numFmtId="0" fontId="0" fillId="0" borderId="0" xfId="0" applyFont="1" applyFill="1" applyAlignment="1" applyProtection="1">
      <alignment horizontal="center" wrapText="1"/>
    </xf>
    <xf numFmtId="49" fontId="0" fillId="0" borderId="0" xfId="0" applyNumberFormat="1"/>
    <xf numFmtId="169" fontId="0" fillId="4" borderId="17" xfId="0" applyNumberFormat="1" applyFont="1" applyFill="1" applyBorder="1" applyAlignment="1" applyProtection="1">
      <alignment horizontal="center" vertical="center"/>
      <protection locked="0"/>
    </xf>
    <xf numFmtId="49" fontId="21" fillId="0" borderId="0" xfId="0" applyNumberFormat="1" applyFont="1" applyProtection="1"/>
    <xf numFmtId="49" fontId="3" fillId="0" borderId="0" xfId="2" applyNumberFormat="1"/>
    <xf numFmtId="169" fontId="6" fillId="0" borderId="0" xfId="0" applyNumberFormat="1" applyFont="1" applyProtection="1"/>
    <xf numFmtId="17" fontId="13" fillId="6" borderId="41" xfId="0" applyNumberFormat="1" applyFont="1" applyFill="1" applyBorder="1" applyAlignment="1" applyProtection="1">
      <alignment horizontal="center" vertical="center" wrapText="1"/>
    </xf>
    <xf numFmtId="17" fontId="13" fillId="6" borderId="41" xfId="0" quotePrefix="1" applyNumberFormat="1" applyFont="1" applyFill="1" applyBorder="1" applyAlignment="1" applyProtection="1">
      <alignment horizontal="center" vertical="center" wrapText="1"/>
    </xf>
    <xf numFmtId="17" fontId="23" fillId="6" borderId="41" xfId="0" applyNumberFormat="1" applyFont="1" applyFill="1" applyBorder="1" applyAlignment="1" applyProtection="1">
      <alignment horizontal="center" vertical="center" wrapText="1"/>
    </xf>
    <xf numFmtId="0" fontId="24" fillId="4" borderId="41" xfId="0" applyFont="1" applyFill="1" applyBorder="1" applyProtection="1"/>
    <xf numFmtId="0" fontId="24" fillId="4" borderId="41" xfId="0" applyFont="1" applyFill="1" applyBorder="1" applyAlignment="1" applyProtection="1">
      <alignment vertical="center" wrapText="1"/>
    </xf>
    <xf numFmtId="0" fontId="24" fillId="4" borderId="41" xfId="0" quotePrefix="1" applyFont="1" applyFill="1" applyBorder="1" applyAlignment="1" applyProtection="1">
      <alignment horizontal="left" vertical="center" wrapText="1"/>
    </xf>
    <xf numFmtId="49" fontId="0" fillId="8" borderId="41" xfId="0" applyNumberFormat="1" applyFont="1" applyFill="1" applyBorder="1" applyAlignment="1" applyProtection="1">
      <alignment horizontal="center" vertical="center" wrapText="1"/>
    </xf>
    <xf numFmtId="0" fontId="0" fillId="4" borderId="41" xfId="0" applyFont="1" applyFill="1" applyBorder="1" applyAlignment="1" applyProtection="1">
      <alignment horizontal="left" vertical="center" wrapText="1"/>
      <protection locked="0"/>
    </xf>
    <xf numFmtId="49" fontId="0" fillId="4" borderId="41" xfId="0" quotePrefix="1" applyNumberFormat="1" applyFont="1" applyFill="1" applyBorder="1" applyAlignment="1" applyProtection="1">
      <alignment horizontal="left" vertical="center" wrapText="1"/>
      <protection locked="0"/>
    </xf>
    <xf numFmtId="49" fontId="0" fillId="4" borderId="41" xfId="0" quotePrefix="1" applyNumberFormat="1" applyFont="1" applyFill="1" applyBorder="1" applyAlignment="1" applyProtection="1">
      <alignment horizontal="center" vertical="center" wrapText="1"/>
      <protection locked="0"/>
    </xf>
    <xf numFmtId="0" fontId="0" fillId="7" borderId="41" xfId="0" applyFont="1" applyFill="1" applyBorder="1" applyAlignment="1" applyProtection="1">
      <alignment horizontal="center" vertical="center" wrapText="1"/>
    </xf>
    <xf numFmtId="0" fontId="0" fillId="0" borderId="41" xfId="0" applyFont="1" applyFill="1" applyBorder="1" applyAlignment="1" applyProtection="1">
      <alignment horizontal="center" vertical="center" wrapText="1"/>
      <protection locked="0"/>
    </xf>
    <xf numFmtId="0" fontId="0" fillId="0" borderId="41" xfId="0" applyFont="1" applyFill="1" applyBorder="1" applyAlignment="1" applyProtection="1">
      <alignment horizontal="center" vertical="center" wrapText="1"/>
    </xf>
    <xf numFmtId="0" fontId="5" fillId="4" borderId="41" xfId="0" quotePrefix="1" applyFont="1" applyFill="1" applyBorder="1" applyAlignment="1" applyProtection="1">
      <alignment horizontal="center" vertical="center" wrapText="1"/>
      <protection locked="0"/>
    </xf>
    <xf numFmtId="0" fontId="19" fillId="4" borderId="41" xfId="0" applyFont="1" applyFill="1" applyBorder="1" applyProtection="1"/>
    <xf numFmtId="49" fontId="5" fillId="4" borderId="41" xfId="0" quotePrefix="1" applyNumberFormat="1" applyFont="1" applyFill="1" applyBorder="1" applyAlignment="1" applyProtection="1">
      <alignment horizontal="left" vertical="center" wrapText="1"/>
      <protection locked="0"/>
    </xf>
    <xf numFmtId="49" fontId="24" fillId="4" borderId="41" xfId="0" applyNumberFormat="1" applyFont="1" applyFill="1" applyBorder="1" applyAlignment="1" applyProtection="1">
      <alignment vertical="center" wrapText="1"/>
    </xf>
    <xf numFmtId="49" fontId="5" fillId="4" borderId="41" xfId="0" quotePrefix="1" applyNumberFormat="1" applyFont="1" applyFill="1" applyBorder="1" applyAlignment="1" applyProtection="1">
      <alignment horizontal="center" vertical="center" wrapText="1"/>
      <protection locked="0"/>
    </xf>
    <xf numFmtId="0" fontId="0" fillId="4" borderId="0" xfId="0" applyNumberFormat="1" applyFont="1" applyFill="1" applyBorder="1" applyAlignment="1" applyProtection="1">
      <alignment horizontal="center" vertical="center" wrapText="1"/>
      <protection locked="0"/>
    </xf>
    <xf numFmtId="0" fontId="0" fillId="4" borderId="0" xfId="0" applyNumberFormat="1" applyFont="1" applyFill="1" applyBorder="1" applyAlignment="1" applyProtection="1">
      <alignment horizontal="center" vertical="center" wrapText="1"/>
    </xf>
    <xf numFmtId="0" fontId="11" fillId="6" borderId="41" xfId="0" applyFont="1" applyFill="1" applyBorder="1" applyAlignment="1" applyProtection="1">
      <alignment horizontal="center" vertical="center" wrapText="1"/>
    </xf>
    <xf numFmtId="0" fontId="11" fillId="6" borderId="41" xfId="0" quotePrefix="1" applyFont="1" applyFill="1" applyBorder="1" applyAlignment="1" applyProtection="1">
      <alignment horizontal="center" vertical="center" wrapText="1"/>
    </xf>
    <xf numFmtId="0" fontId="14" fillId="4" borderId="41" xfId="0" quotePrefix="1" applyFont="1" applyFill="1" applyBorder="1" applyAlignment="1" applyProtection="1">
      <alignment horizontal="center" vertical="center" wrapText="1"/>
    </xf>
    <xf numFmtId="0" fontId="14" fillId="4" borderId="41" xfId="0" applyFont="1" applyFill="1" applyBorder="1" applyAlignment="1" applyProtection="1">
      <alignment horizontal="center" vertical="center" wrapText="1"/>
    </xf>
    <xf numFmtId="0" fontId="14" fillId="0" borderId="41" xfId="0" applyFont="1" applyFill="1" applyBorder="1" applyAlignment="1" applyProtection="1">
      <alignment horizontal="center" vertical="center" wrapText="1"/>
    </xf>
    <xf numFmtId="0" fontId="0" fillId="8" borderId="41" xfId="0" applyFont="1" applyFill="1" applyBorder="1" applyAlignment="1" applyProtection="1">
      <alignment horizontal="left" vertical="center" wrapText="1"/>
    </xf>
    <xf numFmtId="0" fontId="0" fillId="8" borderId="41" xfId="0" applyNumberFormat="1" applyFont="1" applyFill="1" applyBorder="1" applyAlignment="1" applyProtection="1">
      <alignment horizontal="center" vertical="center" wrapText="1"/>
    </xf>
    <xf numFmtId="4" fontId="0" fillId="4" borderId="41" xfId="0" applyNumberFormat="1" applyFont="1" applyFill="1" applyBorder="1" applyAlignment="1" applyProtection="1">
      <alignment horizontal="center" vertical="center" wrapText="1"/>
      <protection locked="0"/>
    </xf>
    <xf numFmtId="3" fontId="0" fillId="4" borderId="41" xfId="0" applyNumberFormat="1" applyFont="1" applyFill="1" applyBorder="1" applyAlignment="1" applyProtection="1">
      <alignment horizontal="center" vertical="center" wrapText="1"/>
      <protection locked="0"/>
    </xf>
    <xf numFmtId="166" fontId="0" fillId="4" borderId="41" xfId="0" applyNumberFormat="1" applyFont="1" applyFill="1" applyBorder="1" applyAlignment="1" applyProtection="1">
      <alignment horizontal="center" vertical="center" wrapText="1"/>
      <protection locked="0"/>
    </xf>
    <xf numFmtId="15" fontId="0" fillId="4" borderId="41" xfId="0" applyNumberFormat="1" applyFont="1" applyFill="1" applyBorder="1" applyAlignment="1" applyProtection="1">
      <alignment horizontal="center" vertical="center" wrapText="1"/>
      <protection locked="0"/>
    </xf>
    <xf numFmtId="49" fontId="0" fillId="4" borderId="41" xfId="0" applyNumberFormat="1" applyFont="1" applyFill="1" applyBorder="1" applyAlignment="1" applyProtection="1">
      <alignment horizontal="center" vertical="center" wrapText="1"/>
      <protection locked="0"/>
    </xf>
    <xf numFmtId="165" fontId="6" fillId="4" borderId="41" xfId="0" applyNumberFormat="1" applyFont="1" applyFill="1" applyBorder="1" applyAlignment="1" applyProtection="1">
      <alignment horizontal="center" vertical="center" wrapText="1"/>
    </xf>
    <xf numFmtId="15" fontId="6" fillId="4" borderId="41" xfId="0" applyNumberFormat="1" applyFont="1" applyFill="1" applyBorder="1" applyAlignment="1" applyProtection="1">
      <alignment horizontal="center" vertical="center" wrapText="1"/>
    </xf>
    <xf numFmtId="49" fontId="6" fillId="4" borderId="41" xfId="0" applyNumberFormat="1" applyFont="1" applyFill="1" applyBorder="1" applyAlignment="1" applyProtection="1">
      <alignment horizontal="center" vertical="center" wrapText="1"/>
    </xf>
    <xf numFmtId="0" fontId="11" fillId="0" borderId="41" xfId="0" applyFont="1" applyFill="1" applyBorder="1" applyAlignment="1" applyProtection="1">
      <alignment horizontal="center" vertical="center" wrapText="1"/>
    </xf>
    <xf numFmtId="1" fontId="0" fillId="8" borderId="41" xfId="0" applyNumberFormat="1" applyFont="1" applyFill="1" applyBorder="1" applyAlignment="1" applyProtection="1">
      <alignment horizontal="center" vertical="center"/>
    </xf>
    <xf numFmtId="49" fontId="0" fillId="8" borderId="41" xfId="0" applyNumberFormat="1" applyFont="1" applyFill="1" applyBorder="1" applyAlignment="1" applyProtection="1">
      <alignment horizontal="center" vertical="center"/>
    </xf>
    <xf numFmtId="49" fontId="0" fillId="8" borderId="41" xfId="0" applyNumberFormat="1" applyFont="1" applyFill="1" applyBorder="1" applyAlignment="1" applyProtection="1">
      <alignment horizontal="left" vertical="center" wrapText="1"/>
    </xf>
    <xf numFmtId="0" fontId="0" fillId="0" borderId="41" xfId="0" quotePrefix="1" applyFont="1" applyFill="1" applyBorder="1" applyAlignment="1" applyProtection="1">
      <alignment horizontal="left" vertical="center" wrapText="1"/>
      <protection locked="0"/>
    </xf>
    <xf numFmtId="0" fontId="6" fillId="0" borderId="41" xfId="0" quotePrefix="1" applyFont="1" applyFill="1" applyBorder="1" applyAlignment="1" applyProtection="1">
      <alignment horizontal="left" vertical="center" wrapText="1"/>
    </xf>
    <xf numFmtId="0" fontId="13" fillId="6" borderId="41" xfId="0" applyFont="1" applyFill="1" applyBorder="1" applyAlignment="1" applyProtection="1">
      <alignment horizontal="center" vertical="center"/>
    </xf>
    <xf numFmtId="17" fontId="13" fillId="6" borderId="41" xfId="0" applyNumberFormat="1" applyFont="1" applyFill="1" applyBorder="1" applyAlignment="1" applyProtection="1">
      <alignment horizontal="center" vertical="center"/>
    </xf>
    <xf numFmtId="17" fontId="14" fillId="0" borderId="41" xfId="0" applyNumberFormat="1" applyFont="1" applyFill="1" applyBorder="1" applyAlignment="1" applyProtection="1">
      <alignment horizontal="center" vertical="center"/>
    </xf>
    <xf numFmtId="49" fontId="0" fillId="4" borderId="41" xfId="0" applyNumberFormat="1" applyFont="1" applyFill="1" applyBorder="1" applyAlignment="1" applyProtection="1">
      <alignment horizontal="left" vertical="center" wrapText="1"/>
      <protection locked="0"/>
    </xf>
    <xf numFmtId="0" fontId="6" fillId="0" borderId="41" xfId="0" applyFont="1" applyFill="1" applyBorder="1" applyAlignment="1" applyProtection="1">
      <alignment horizontal="left" wrapText="1"/>
    </xf>
    <xf numFmtId="0" fontId="14" fillId="0" borderId="41" xfId="0" applyFont="1" applyFill="1" applyBorder="1" applyAlignment="1" applyProtection="1">
      <alignment horizontal="center" vertical="center"/>
    </xf>
    <xf numFmtId="0" fontId="0" fillId="4" borderId="41" xfId="0" quotePrefix="1" applyFont="1" applyFill="1" applyBorder="1" applyAlignment="1" applyProtection="1">
      <alignment horizontal="left" vertical="center" wrapText="1"/>
      <protection locked="0"/>
    </xf>
    <xf numFmtId="0" fontId="6" fillId="0" borderId="41" xfId="0" quotePrefix="1" applyFont="1" applyFill="1" applyBorder="1" applyAlignment="1" applyProtection="1">
      <alignment horizontal="left" wrapText="1"/>
    </xf>
    <xf numFmtId="0" fontId="6" fillId="0" borderId="41" xfId="0" quotePrefix="1" applyFont="1" applyFill="1" applyBorder="1" applyAlignment="1" applyProtection="1">
      <alignment horizontal="center" wrapText="1"/>
    </xf>
    <xf numFmtId="0" fontId="13" fillId="6" borderId="41" xfId="0" quotePrefix="1" applyFont="1" applyFill="1" applyBorder="1" applyAlignment="1" applyProtection="1">
      <alignment horizontal="center" vertical="center"/>
      <protection locked="0"/>
    </xf>
    <xf numFmtId="0" fontId="13" fillId="6" borderId="41" xfId="0" applyFont="1" applyFill="1" applyBorder="1" applyAlignment="1" applyProtection="1">
      <alignment horizontal="center" vertical="center"/>
      <protection locked="0"/>
    </xf>
    <xf numFmtId="0" fontId="20" fillId="6" borderId="41" xfId="0" applyFont="1" applyFill="1" applyBorder="1" applyAlignment="1" applyProtection="1">
      <alignment horizontal="center" vertical="center"/>
    </xf>
    <xf numFmtId="0" fontId="13" fillId="6" borderId="41" xfId="0" quotePrefix="1" applyFont="1" applyFill="1" applyBorder="1" applyAlignment="1" applyProtection="1">
      <alignment horizontal="center" vertical="center"/>
    </xf>
    <xf numFmtId="0" fontId="13" fillId="6" borderId="41" xfId="0" applyFont="1" applyFill="1" applyBorder="1" applyAlignment="1" applyProtection="1">
      <alignment horizontal="center" vertical="center" wrapText="1"/>
      <protection locked="0"/>
    </xf>
    <xf numFmtId="17" fontId="14" fillId="4" borderId="41" xfId="0" applyNumberFormat="1" applyFont="1" applyFill="1" applyBorder="1" applyAlignment="1" applyProtection="1">
      <alignment vertical="center"/>
    </xf>
    <xf numFmtId="17" fontId="22" fillId="4" borderId="41" xfId="0" applyNumberFormat="1" applyFont="1" applyFill="1" applyBorder="1" applyAlignment="1" applyProtection="1">
      <alignment vertical="center"/>
    </xf>
    <xf numFmtId="17" fontId="14" fillId="4" borderId="41" xfId="0" quotePrefix="1" applyNumberFormat="1" applyFont="1" applyFill="1" applyBorder="1" applyAlignment="1" applyProtection="1">
      <alignment horizontal="center" vertical="center" wrapText="1"/>
    </xf>
    <xf numFmtId="49" fontId="6" fillId="4" borderId="41" xfId="0" applyNumberFormat="1" applyFont="1" applyFill="1" applyBorder="1" applyAlignment="1" applyProtection="1">
      <alignment horizontal="center" vertical="center"/>
    </xf>
    <xf numFmtId="0" fontId="5" fillId="4" borderId="41" xfId="0" applyFont="1" applyFill="1" applyBorder="1" applyAlignment="1" applyProtection="1">
      <alignment horizontal="left" vertical="center" wrapText="1"/>
      <protection locked="0"/>
    </xf>
    <xf numFmtId="0" fontId="5" fillId="4" borderId="41" xfId="0" applyFont="1" applyFill="1" applyBorder="1" applyAlignment="1" applyProtection="1">
      <alignment horizontal="left" vertical="center" wrapText="1"/>
    </xf>
    <xf numFmtId="49" fontId="6" fillId="4" borderId="41" xfId="0" applyNumberFormat="1" applyFont="1" applyFill="1" applyBorder="1" applyAlignment="1" applyProtection="1">
      <alignment horizontal="left" vertical="center" wrapText="1"/>
    </xf>
    <xf numFmtId="0" fontId="6" fillId="4" borderId="41" xfId="0" applyFont="1" applyFill="1" applyBorder="1" applyAlignment="1" applyProtection="1">
      <alignment horizontal="left" vertical="center" wrapText="1"/>
    </xf>
    <xf numFmtId="49" fontId="5" fillId="4" borderId="41" xfId="0" applyNumberFormat="1" applyFont="1" applyFill="1" applyBorder="1" applyAlignment="1" applyProtection="1">
      <alignment horizontal="left" vertical="center" wrapText="1"/>
      <protection locked="0"/>
    </xf>
    <xf numFmtId="0" fontId="6" fillId="4" borderId="41" xfId="0" applyFont="1" applyFill="1" applyBorder="1" applyProtection="1">
      <protection locked="0"/>
    </xf>
    <xf numFmtId="0" fontId="6" fillId="4" borderId="41" xfId="0" applyFont="1" applyFill="1" applyBorder="1" applyProtection="1"/>
    <xf numFmtId="0" fontId="40" fillId="4" borderId="116" xfId="0" applyFont="1" applyFill="1" applyBorder="1" applyAlignment="1" applyProtection="1">
      <alignment horizontal="left" vertical="center" wrapText="1"/>
      <protection locked="0"/>
    </xf>
    <xf numFmtId="0" fontId="40" fillId="4" borderId="41" xfId="0" applyFont="1" applyFill="1" applyBorder="1" applyAlignment="1" applyProtection="1">
      <alignment horizontal="left" vertical="center" wrapText="1"/>
    </xf>
    <xf numFmtId="49" fontId="41" fillId="4" borderId="41" xfId="0" applyNumberFormat="1" applyFont="1" applyFill="1" applyBorder="1" applyAlignment="1" applyProtection="1">
      <alignment horizontal="left" vertical="center" wrapText="1"/>
    </xf>
    <xf numFmtId="0" fontId="41" fillId="4" borderId="41" xfId="0" applyFont="1" applyFill="1" applyBorder="1" applyAlignment="1" applyProtection="1">
      <alignment horizontal="left" vertical="center" wrapText="1"/>
    </xf>
    <xf numFmtId="49" fontId="40" fillId="4" borderId="41" xfId="0" applyNumberFormat="1" applyFont="1" applyFill="1" applyBorder="1" applyAlignment="1" applyProtection="1">
      <alignment horizontal="left" vertical="center" wrapText="1"/>
      <protection locked="0"/>
    </xf>
    <xf numFmtId="0" fontId="41" fillId="4" borderId="41" xfId="0" applyFont="1" applyFill="1" applyBorder="1" applyProtection="1">
      <protection locked="0"/>
    </xf>
    <xf numFmtId="0" fontId="40" fillId="4" borderId="117" xfId="0" applyFont="1" applyFill="1" applyBorder="1" applyAlignment="1" applyProtection="1">
      <alignment horizontal="left" vertical="center" wrapText="1"/>
      <protection locked="0"/>
    </xf>
    <xf numFmtId="0" fontId="40" fillId="4" borderId="118" xfId="0" applyFont="1" applyFill="1" applyBorder="1" applyAlignment="1" applyProtection="1">
      <alignment horizontal="left" vertical="center" wrapText="1"/>
    </xf>
    <xf numFmtId="49" fontId="41" fillId="4" borderId="118" xfId="0" applyNumberFormat="1" applyFont="1" applyFill="1" applyBorder="1" applyAlignment="1" applyProtection="1">
      <alignment horizontal="left" vertical="center" wrapText="1"/>
    </xf>
    <xf numFmtId="0" fontId="41" fillId="4" borderId="118" xfId="0" applyFont="1" applyFill="1" applyBorder="1" applyAlignment="1" applyProtection="1">
      <alignment horizontal="left" vertical="center" wrapText="1"/>
    </xf>
    <xf numFmtId="49" fontId="40" fillId="4" borderId="118" xfId="0" applyNumberFormat="1" applyFont="1" applyFill="1" applyBorder="1" applyAlignment="1" applyProtection="1">
      <alignment horizontal="left" vertical="center" wrapText="1"/>
      <protection locked="0"/>
    </xf>
    <xf numFmtId="0" fontId="41" fillId="4" borderId="118" xfId="0" applyFont="1" applyFill="1" applyBorder="1" applyProtection="1">
      <protection locked="0"/>
    </xf>
    <xf numFmtId="0" fontId="13" fillId="6" borderId="41" xfId="0" applyFont="1" applyFill="1" applyBorder="1" applyAlignment="1" applyProtection="1">
      <alignment horizontal="center" vertical="center" wrapText="1"/>
    </xf>
    <xf numFmtId="0" fontId="16" fillId="4" borderId="41" xfId="0" quotePrefix="1" applyFont="1" applyFill="1" applyBorder="1" applyAlignment="1" applyProtection="1">
      <alignment horizontal="center" vertical="center" wrapText="1"/>
    </xf>
    <xf numFmtId="0" fontId="16" fillId="4" borderId="41" xfId="0" applyFont="1" applyFill="1" applyBorder="1" applyAlignment="1" applyProtection="1">
      <alignment horizontal="center" vertical="center" wrapText="1"/>
    </xf>
    <xf numFmtId="49" fontId="5" fillId="8" borderId="41" xfId="0" applyNumberFormat="1" applyFont="1" applyFill="1" applyBorder="1" applyAlignment="1" applyProtection="1">
      <alignment horizontal="center" vertical="center" wrapText="1"/>
    </xf>
    <xf numFmtId="167" fontId="0" fillId="4" borderId="41" xfId="0" applyNumberFormat="1" applyFont="1" applyFill="1" applyBorder="1" applyAlignment="1" applyProtection="1">
      <alignment horizontal="center" vertical="center" wrapText="1"/>
      <protection locked="0"/>
    </xf>
    <xf numFmtId="165" fontId="19" fillId="4" borderId="41" xfId="0" applyNumberFormat="1" applyFont="1" applyFill="1" applyBorder="1" applyAlignment="1" applyProtection="1">
      <alignment horizontal="center" vertical="center" wrapText="1"/>
    </xf>
    <xf numFmtId="15" fontId="19" fillId="4" borderId="41" xfId="0" applyNumberFormat="1" applyFont="1" applyFill="1" applyBorder="1" applyAlignment="1" applyProtection="1">
      <alignment horizontal="center" vertical="center" wrapText="1"/>
    </xf>
    <xf numFmtId="0" fontId="19" fillId="4" borderId="41" xfId="0" applyNumberFormat="1" applyFont="1" applyFill="1" applyBorder="1" applyAlignment="1" applyProtection="1">
      <alignment horizontal="center" vertical="center" wrapText="1"/>
    </xf>
    <xf numFmtId="0" fontId="0" fillId="4" borderId="0" xfId="0" applyFont="1" applyFill="1" applyBorder="1" applyAlignment="1" applyProtection="1">
      <alignment horizontal="center" vertical="center" wrapText="1"/>
      <protection locked="0"/>
    </xf>
    <xf numFmtId="0" fontId="6" fillId="4" borderId="41" xfId="0" applyFont="1" applyFill="1" applyBorder="1" applyAlignment="1" applyProtection="1">
      <alignment horizontal="center" vertical="center" wrapText="1"/>
    </xf>
    <xf numFmtId="0" fontId="6" fillId="4" borderId="41" xfId="0" applyFont="1" applyFill="1" applyBorder="1" applyAlignment="1" applyProtection="1">
      <alignment horizontal="center" vertical="center"/>
    </xf>
    <xf numFmtId="0" fontId="6" fillId="4" borderId="41" xfId="0" quotePrefix="1" applyFont="1" applyFill="1" applyBorder="1" applyAlignment="1" applyProtection="1">
      <alignment horizontal="center" vertical="center"/>
    </xf>
    <xf numFmtId="0" fontId="0" fillId="4" borderId="41" xfId="0" applyFont="1" applyFill="1" applyBorder="1" applyAlignment="1" applyProtection="1">
      <alignment horizontal="center" vertical="center" wrapText="1"/>
      <protection locked="0"/>
    </xf>
    <xf numFmtId="0" fontId="6" fillId="0" borderId="41" xfId="0" applyFont="1" applyBorder="1" applyAlignment="1" applyProtection="1">
      <alignment horizontal="center" vertical="center"/>
    </xf>
    <xf numFmtId="49" fontId="6" fillId="0" borderId="41" xfId="0" applyNumberFormat="1" applyFont="1" applyBorder="1" applyAlignment="1" applyProtection="1">
      <alignment horizontal="center" vertical="center"/>
    </xf>
    <xf numFmtId="0" fontId="13" fillId="6" borderId="41" xfId="0" quotePrefix="1" applyFont="1" applyFill="1" applyBorder="1" applyAlignment="1" applyProtection="1">
      <alignment horizontal="center" vertical="center" wrapText="1"/>
    </xf>
    <xf numFmtId="0" fontId="6" fillId="0" borderId="41" xfId="0" applyFont="1" applyBorder="1" applyProtection="1"/>
    <xf numFmtId="0" fontId="6" fillId="4" borderId="41" xfId="0" applyFont="1" applyFill="1" applyBorder="1" applyAlignment="1" applyProtection="1">
      <alignment wrapText="1"/>
    </xf>
    <xf numFmtId="0" fontId="6" fillId="4" borderId="41" xfId="0" quotePrefix="1" applyFont="1" applyFill="1" applyBorder="1" applyAlignment="1" applyProtection="1">
      <alignment horizontal="left" wrapText="1"/>
    </xf>
    <xf numFmtId="168" fontId="0" fillId="4" borderId="41" xfId="0" applyNumberFormat="1" applyFont="1" applyFill="1" applyBorder="1" applyAlignment="1" applyProtection="1">
      <alignment horizontal="center" vertical="center" wrapText="1"/>
      <protection locked="0"/>
    </xf>
    <xf numFmtId="0" fontId="0" fillId="4" borderId="41" xfId="0" applyFont="1" applyFill="1" applyBorder="1" applyAlignment="1" applyProtection="1">
      <alignment horizontal="center" vertical="center" wrapText="1"/>
    </xf>
    <xf numFmtId="0" fontId="0" fillId="0" borderId="41" xfId="0" applyFont="1" applyFill="1" applyBorder="1" applyAlignment="1" applyProtection="1">
      <alignment horizontal="left" vertical="center" wrapText="1"/>
      <protection locked="0"/>
    </xf>
    <xf numFmtId="49" fontId="6" fillId="4" borderId="41" xfId="0" applyNumberFormat="1" applyFont="1" applyFill="1" applyBorder="1" applyProtection="1"/>
    <xf numFmtId="170" fontId="6" fillId="4" borderId="41" xfId="0" applyNumberFormat="1" applyFont="1" applyFill="1" applyBorder="1" applyProtection="1"/>
    <xf numFmtId="4" fontId="0" fillId="22" borderId="41" xfId="0" applyNumberFormat="1" applyFont="1" applyFill="1" applyBorder="1" applyAlignment="1" applyProtection="1">
      <alignment horizontal="center" vertical="center" wrapText="1"/>
      <protection locked="0"/>
    </xf>
    <xf numFmtId="171" fontId="6" fillId="4" borderId="41" xfId="0" applyNumberFormat="1" applyFont="1" applyFill="1" applyBorder="1" applyAlignment="1" applyProtection="1">
      <alignment horizontal="center" vertical="center" wrapText="1"/>
    </xf>
    <xf numFmtId="0" fontId="17" fillId="4" borderId="41" xfId="0" applyFont="1" applyFill="1" applyBorder="1" applyAlignment="1" applyProtection="1">
      <alignment horizontal="center" vertical="center" wrapText="1"/>
    </xf>
    <xf numFmtId="0" fontId="6" fillId="0" borderId="41" xfId="0" quotePrefix="1" applyFont="1" applyFill="1" applyBorder="1" applyAlignment="1" applyProtection="1">
      <alignment horizontal="center" vertical="center" wrapText="1"/>
    </xf>
    <xf numFmtId="0" fontId="0" fillId="0" borderId="41" xfId="0" applyFont="1" applyBorder="1" applyAlignment="1" applyProtection="1">
      <alignment horizontal="left" vertical="center" wrapText="1"/>
      <protection locked="0"/>
    </xf>
    <xf numFmtId="49" fontId="0" fillId="0" borderId="41" xfId="0" applyNumberFormat="1" applyFont="1" applyBorder="1" applyAlignment="1" applyProtection="1">
      <alignment horizontal="left" vertical="center" wrapText="1"/>
      <protection locked="0"/>
    </xf>
    <xf numFmtId="0" fontId="0" fillId="0" borderId="41" xfId="0" applyFont="1" applyBorder="1" applyAlignment="1" applyProtection="1">
      <alignment horizontal="center" vertical="center" wrapText="1"/>
      <protection locked="0"/>
    </xf>
    <xf numFmtId="0" fontId="6" fillId="0" borderId="41" xfId="0" applyFont="1" applyBorder="1" applyAlignment="1" applyProtection="1">
      <alignment horizontal="center" vertical="center" wrapText="1"/>
    </xf>
    <xf numFmtId="0" fontId="5" fillId="0" borderId="41" xfId="0" applyFont="1" applyBorder="1" applyAlignment="1" applyProtection="1">
      <alignment horizontal="center" vertical="center" wrapText="1"/>
      <protection locked="0"/>
    </xf>
    <xf numFmtId="0" fontId="0" fillId="0" borderId="41" xfId="0" quotePrefix="1" applyFont="1" applyBorder="1" applyAlignment="1" applyProtection="1">
      <alignment horizontal="center" vertical="center" wrapText="1"/>
      <protection locked="0"/>
    </xf>
    <xf numFmtId="49" fontId="0" fillId="0" borderId="41" xfId="0" quotePrefix="1" applyNumberFormat="1" applyFont="1" applyBorder="1" applyAlignment="1" applyProtection="1">
      <alignment horizontal="left" vertical="center" wrapText="1"/>
      <protection locked="0"/>
    </xf>
    <xf numFmtId="49" fontId="0" fillId="0" borderId="41" xfId="0" quotePrefix="1" applyNumberFormat="1" applyFont="1" applyBorder="1" applyAlignment="1" applyProtection="1">
      <alignment horizontal="center" vertical="center" wrapText="1"/>
      <protection locked="0"/>
    </xf>
    <xf numFmtId="0" fontId="17" fillId="4" borderId="41" xfId="0" applyFont="1" applyFill="1" applyBorder="1" applyAlignment="1" applyProtection="1">
      <alignment horizontal="center" vertical="center"/>
    </xf>
    <xf numFmtId="0" fontId="6" fillId="0" borderId="41" xfId="0" applyFont="1" applyFill="1" applyBorder="1" applyAlignment="1" applyProtection="1">
      <alignment horizontal="left" vertical="center" wrapText="1"/>
    </xf>
    <xf numFmtId="49" fontId="6" fillId="0" borderId="41" xfId="0" applyNumberFormat="1" applyFont="1" applyFill="1" applyBorder="1" applyAlignment="1" applyProtection="1">
      <alignment horizontal="left" vertical="center" wrapText="1"/>
    </xf>
    <xf numFmtId="0" fontId="16" fillId="0" borderId="41" xfId="0" applyFont="1" applyFill="1" applyBorder="1" applyAlignment="1" applyProtection="1">
      <alignment horizontal="center" vertical="center" wrapText="1"/>
    </xf>
    <xf numFmtId="0" fontId="13" fillId="0" borderId="41" xfId="0" applyFont="1" applyFill="1" applyBorder="1" applyAlignment="1" applyProtection="1">
      <alignment horizontal="center" vertical="center" wrapText="1"/>
    </xf>
    <xf numFmtId="49" fontId="5" fillId="0" borderId="41" xfId="0" applyNumberFormat="1" applyFont="1" applyFill="1" applyBorder="1" applyAlignment="1" applyProtection="1">
      <alignment horizontal="left" vertical="center" wrapText="1"/>
      <protection locked="0"/>
    </xf>
    <xf numFmtId="0" fontId="17" fillId="0" borderId="41" xfId="0" applyFont="1" applyFill="1" applyBorder="1" applyAlignment="1" applyProtection="1">
      <alignment horizontal="left" vertical="center" wrapText="1"/>
    </xf>
    <xf numFmtId="15" fontId="17" fillId="0" borderId="41" xfId="0" applyNumberFormat="1" applyFont="1" applyFill="1" applyBorder="1" applyAlignment="1" applyProtection="1">
      <alignment horizontal="center" vertical="center" wrapText="1"/>
    </xf>
    <xf numFmtId="0" fontId="17" fillId="0" borderId="41" xfId="0" applyFont="1" applyFill="1" applyBorder="1" applyAlignment="1" applyProtection="1">
      <alignment horizontal="center" vertical="center" wrapText="1"/>
    </xf>
    <xf numFmtId="0" fontId="5" fillId="0" borderId="41" xfId="0" applyFont="1" applyFill="1" applyBorder="1" applyAlignment="1" applyProtection="1">
      <alignment horizontal="center" vertical="center" wrapText="1"/>
    </xf>
    <xf numFmtId="0" fontId="14" fillId="0" borderId="41" xfId="0" quotePrefix="1" applyFont="1" applyFill="1" applyBorder="1" applyAlignment="1" applyProtection="1">
      <alignment horizontal="center" vertical="center" wrapText="1"/>
    </xf>
    <xf numFmtId="0" fontId="0" fillId="8" borderId="41" xfId="0" applyFont="1" applyFill="1" applyBorder="1" applyAlignment="1" applyProtection="1">
      <alignment horizontal="center" vertical="center" wrapText="1"/>
    </xf>
    <xf numFmtId="0" fontId="6" fillId="0" borderId="41" xfId="0" applyFont="1" applyFill="1" applyBorder="1" applyAlignment="1" applyProtection="1">
      <alignment horizontal="center" vertical="center" wrapText="1"/>
    </xf>
    <xf numFmtId="0" fontId="6" fillId="0" borderId="41" xfId="0" applyFont="1" applyFill="1" applyBorder="1" applyAlignment="1" applyProtection="1">
      <alignment horizontal="center" vertical="center"/>
    </xf>
    <xf numFmtId="0" fontId="6" fillId="0" borderId="41" xfId="0" applyFont="1" applyFill="1" applyBorder="1" applyProtection="1"/>
    <xf numFmtId="0" fontId="22" fillId="0" borderId="41" xfId="0" applyFont="1" applyFill="1" applyBorder="1" applyAlignment="1" applyProtection="1">
      <alignment horizontal="center" vertical="center" wrapText="1"/>
    </xf>
    <xf numFmtId="0" fontId="0" fillId="4" borderId="41" xfId="0" applyNumberFormat="1" applyFont="1" applyFill="1" applyBorder="1" applyAlignment="1" applyProtection="1">
      <alignment horizontal="center" vertical="center" wrapText="1"/>
      <protection locked="0"/>
    </xf>
    <xf numFmtId="0" fontId="21" fillId="0" borderId="41" xfId="0" applyFont="1" applyFill="1" applyBorder="1" applyAlignment="1" applyProtection="1">
      <alignment horizontal="center" vertical="center"/>
    </xf>
    <xf numFmtId="0" fontId="14" fillId="4" borderId="41" xfId="0" applyFont="1" applyFill="1" applyBorder="1" applyAlignment="1" applyProtection="1">
      <alignment vertical="center"/>
    </xf>
    <xf numFmtId="0" fontId="0" fillId="0" borderId="41" xfId="0" applyFont="1" applyBorder="1" applyProtection="1"/>
    <xf numFmtId="15" fontId="0" fillId="8" borderId="41" xfId="0" applyNumberFormat="1" applyFont="1" applyFill="1" applyBorder="1" applyAlignment="1" applyProtection="1">
      <alignment horizontal="center" vertical="center"/>
    </xf>
    <xf numFmtId="0" fontId="0" fillId="0" borderId="41" xfId="0" applyNumberFormat="1" applyFont="1" applyBorder="1" applyAlignment="1" applyProtection="1">
      <alignment horizontal="center" vertical="center"/>
    </xf>
    <xf numFmtId="15" fontId="0" fillId="0" borderId="41" xfId="0" applyNumberFormat="1" applyFont="1" applyFill="1" applyBorder="1" applyAlignment="1" applyProtection="1">
      <alignment horizontal="center" vertical="center"/>
      <protection locked="0"/>
    </xf>
    <xf numFmtId="0" fontId="0" fillId="0" borderId="41" xfId="0" applyNumberFormat="1" applyFont="1" applyFill="1" applyBorder="1" applyAlignment="1" applyProtection="1">
      <alignment horizontal="center" vertical="center"/>
      <protection locked="0"/>
    </xf>
    <xf numFmtId="14" fontId="6" fillId="0" borderId="41" xfId="0" applyNumberFormat="1" applyFont="1" applyBorder="1" applyProtection="1"/>
    <xf numFmtId="15" fontId="6" fillId="0" borderId="41" xfId="0" applyNumberFormat="1" applyFont="1" applyBorder="1" applyProtection="1"/>
    <xf numFmtId="0" fontId="3" fillId="0" borderId="41" xfId="2" applyFill="1" applyBorder="1"/>
    <xf numFmtId="49" fontId="3" fillId="0" borderId="41" xfId="2" applyNumberFormat="1" applyFill="1" applyBorder="1"/>
    <xf numFmtId="0" fontId="3" fillId="0" borderId="41" xfId="2" applyFont="1" applyFill="1" applyBorder="1"/>
    <xf numFmtId="49" fontId="3" fillId="0" borderId="41" xfId="2" quotePrefix="1" applyNumberFormat="1" applyFill="1" applyBorder="1"/>
    <xf numFmtId="0" fontId="0" fillId="0" borderId="41" xfId="0" quotePrefix="1" applyFont="1" applyFill="1" applyBorder="1" applyAlignment="1" applyProtection="1">
      <alignment horizontal="center" wrapText="1"/>
    </xf>
    <xf numFmtId="0" fontId="3" fillId="0" borderId="41" xfId="2" quotePrefix="1" applyFill="1" applyBorder="1" applyAlignment="1">
      <alignment horizontal="left"/>
    </xf>
    <xf numFmtId="0" fontId="3" fillId="0" borderId="41" xfId="2" quotePrefix="1" applyFill="1" applyBorder="1"/>
    <xf numFmtId="0" fontId="3" fillId="0" borderId="119" xfId="2" quotePrefix="1" applyFill="1" applyBorder="1" applyAlignment="1">
      <alignment horizontal="left"/>
    </xf>
    <xf numFmtId="0" fontId="3" fillId="0" borderId="119" xfId="2" applyFill="1" applyBorder="1"/>
    <xf numFmtId="49" fontId="3" fillId="0" borderId="119" xfId="2" applyNumberFormat="1" applyFill="1" applyBorder="1"/>
    <xf numFmtId="49" fontId="3" fillId="0" borderId="119" xfId="2" quotePrefix="1" applyNumberFormat="1" applyFill="1" applyBorder="1"/>
    <xf numFmtId="172" fontId="3" fillId="0" borderId="41" xfId="2" applyNumberFormat="1" applyFill="1" applyBorder="1"/>
    <xf numFmtId="170" fontId="3" fillId="0" borderId="41" xfId="2" applyNumberFormat="1" applyFill="1" applyBorder="1"/>
    <xf numFmtId="0" fontId="0" fillId="4" borderId="0" xfId="0" applyNumberFormat="1" applyFont="1" applyFill="1" applyBorder="1" applyAlignment="1" applyProtection="1">
      <alignment vertical="center" wrapText="1"/>
      <protection locked="0"/>
    </xf>
    <xf numFmtId="9" fontId="0" fillId="4" borderId="41" xfId="3" applyFont="1" applyFill="1" applyBorder="1" applyAlignment="1" applyProtection="1">
      <alignment horizontal="center" vertical="center" wrapText="1"/>
      <protection locked="0"/>
    </xf>
    <xf numFmtId="173" fontId="0" fillId="4" borderId="41" xfId="3" applyNumberFormat="1" applyFont="1" applyFill="1" applyBorder="1" applyAlignment="1" applyProtection="1">
      <alignment horizontal="center" vertical="center" wrapText="1"/>
      <protection locked="0"/>
    </xf>
    <xf numFmtId="0" fontId="0" fillId="4" borderId="0" xfId="0" applyNumberFormat="1" applyFont="1" applyFill="1" applyBorder="1" applyAlignment="1" applyProtection="1">
      <alignment horizontal="left" vertical="center" wrapText="1"/>
      <protection locked="0"/>
    </xf>
    <xf numFmtId="0" fontId="11" fillId="8" borderId="11" xfId="0" applyFont="1" applyFill="1" applyBorder="1" applyAlignment="1" applyProtection="1">
      <alignment horizontal="center" vertical="center"/>
    </xf>
    <xf numFmtId="0" fontId="0" fillId="0" borderId="0" xfId="0" applyFont="1" applyFill="1" applyAlignment="1" applyProtection="1">
      <alignment horizontal="center" wrapText="1"/>
    </xf>
    <xf numFmtId="0" fontId="11" fillId="0" borderId="0" xfId="0" applyFont="1" applyFill="1" applyBorder="1" applyAlignment="1" applyProtection="1">
      <alignment horizontal="center" vertical="center"/>
    </xf>
    <xf numFmtId="0" fontId="11" fillId="6" borderId="12" xfId="0" applyFont="1" applyFill="1" applyBorder="1" applyAlignment="1" applyProtection="1">
      <alignment horizontal="center" vertical="center"/>
    </xf>
    <xf numFmtId="0" fontId="11" fillId="6" borderId="25" xfId="0" applyFont="1" applyFill="1" applyBorder="1" applyAlignment="1" applyProtection="1">
      <alignment horizontal="center" vertical="center"/>
    </xf>
    <xf numFmtId="0" fontId="11" fillId="6" borderId="13" xfId="0" applyFont="1" applyFill="1" applyBorder="1" applyAlignment="1" applyProtection="1">
      <alignment horizontal="center" vertical="center"/>
    </xf>
    <xf numFmtId="0" fontId="11" fillId="6" borderId="21" xfId="0" applyFont="1" applyFill="1" applyBorder="1" applyAlignment="1" applyProtection="1">
      <alignment horizontal="center" vertical="center"/>
    </xf>
    <xf numFmtId="0" fontId="11" fillId="6" borderId="22" xfId="0" applyFont="1" applyFill="1" applyBorder="1" applyAlignment="1" applyProtection="1">
      <alignment horizontal="center" vertical="center"/>
    </xf>
    <xf numFmtId="0" fontId="11" fillId="6" borderId="23" xfId="0" applyFont="1" applyFill="1" applyBorder="1" applyAlignment="1" applyProtection="1">
      <alignment horizontal="center" vertical="center"/>
    </xf>
    <xf numFmtId="0" fontId="11" fillId="6" borderId="4" xfId="0" applyFont="1" applyFill="1" applyBorder="1" applyAlignment="1" applyProtection="1">
      <alignment horizontal="center" vertical="center"/>
    </xf>
    <xf numFmtId="0" fontId="11" fillId="6" borderId="2" xfId="0" applyFont="1" applyFill="1" applyBorder="1" applyAlignment="1" applyProtection="1">
      <alignment horizontal="center" vertical="center"/>
    </xf>
    <xf numFmtId="0" fontId="17" fillId="0" borderId="0" xfId="0" applyFont="1" applyFill="1" applyBorder="1" applyAlignment="1" applyProtection="1">
      <alignment horizontal="center" vertical="center" wrapText="1"/>
    </xf>
    <xf numFmtId="0" fontId="11" fillId="6" borderId="5" xfId="0" applyFont="1" applyFill="1" applyBorder="1" applyAlignment="1" applyProtection="1">
      <alignment horizontal="center" vertical="center"/>
    </xf>
    <xf numFmtId="0" fontId="11" fillId="6" borderId="24" xfId="0" applyFont="1" applyFill="1" applyBorder="1" applyAlignment="1" applyProtection="1">
      <alignment horizontal="center" vertical="center"/>
    </xf>
    <xf numFmtId="0" fontId="11" fillId="6" borderId="6" xfId="0" applyFont="1" applyFill="1" applyBorder="1" applyAlignment="1" applyProtection="1">
      <alignment horizontal="center" vertical="center"/>
    </xf>
    <xf numFmtId="0" fontId="11" fillId="6" borderId="30" xfId="0" applyFont="1" applyFill="1" applyBorder="1" applyAlignment="1" applyProtection="1">
      <alignment horizontal="center" vertical="center"/>
    </xf>
    <xf numFmtId="0" fontId="11" fillId="5" borderId="26" xfId="0" applyFont="1" applyFill="1" applyBorder="1" applyAlignment="1" applyProtection="1">
      <alignment horizontal="center" vertical="center"/>
    </xf>
    <xf numFmtId="0" fontId="11" fillId="5" borderId="27" xfId="0" applyFont="1" applyFill="1" applyBorder="1" applyAlignment="1" applyProtection="1">
      <alignment horizontal="center" vertical="center"/>
    </xf>
    <xf numFmtId="0" fontId="11" fillId="5" borderId="28" xfId="0" applyFont="1" applyFill="1" applyBorder="1" applyAlignment="1" applyProtection="1">
      <alignment horizontal="center" vertical="center"/>
    </xf>
    <xf numFmtId="0" fontId="11" fillId="5" borderId="29" xfId="0" applyFont="1" applyFill="1" applyBorder="1" applyAlignment="1" applyProtection="1">
      <alignment horizontal="center" vertical="center"/>
    </xf>
    <xf numFmtId="0" fontId="0" fillId="0" borderId="0" xfId="0" applyFont="1" applyFill="1" applyAlignment="1" applyProtection="1">
      <alignment horizontal="center" vertical="center" wrapText="1"/>
    </xf>
    <xf numFmtId="0" fontId="7" fillId="6" borderId="4" xfId="0" applyFont="1" applyFill="1" applyBorder="1" applyAlignment="1" applyProtection="1">
      <alignment horizontal="center" vertical="center"/>
    </xf>
    <xf numFmtId="0" fontId="7" fillId="6" borderId="2" xfId="0" applyFont="1" applyFill="1" applyBorder="1" applyAlignment="1" applyProtection="1">
      <alignment horizontal="center" vertical="center"/>
    </xf>
    <xf numFmtId="0" fontId="15" fillId="6" borderId="12" xfId="0" applyFont="1" applyFill="1" applyBorder="1" applyAlignment="1" applyProtection="1">
      <alignment horizontal="center" vertical="center"/>
    </xf>
    <xf numFmtId="0" fontId="15" fillId="6" borderId="25" xfId="0" applyFont="1" applyFill="1" applyBorder="1" applyAlignment="1" applyProtection="1">
      <alignment horizontal="center" vertical="center"/>
    </xf>
    <xf numFmtId="0" fontId="15" fillId="6" borderId="13" xfId="0" applyFont="1" applyFill="1" applyBorder="1" applyAlignment="1" applyProtection="1">
      <alignment horizontal="center" vertical="center"/>
    </xf>
    <xf numFmtId="0" fontId="15" fillId="6" borderId="21" xfId="0" applyFont="1" applyFill="1" applyBorder="1" applyAlignment="1" applyProtection="1">
      <alignment horizontal="center" vertical="center"/>
    </xf>
    <xf numFmtId="0" fontId="15" fillId="6" borderId="22" xfId="0" applyFont="1" applyFill="1" applyBorder="1" applyAlignment="1" applyProtection="1">
      <alignment horizontal="center" vertical="center"/>
    </xf>
    <xf numFmtId="0" fontId="15" fillId="6" borderId="23" xfId="0" applyFont="1" applyFill="1" applyBorder="1" applyAlignment="1" applyProtection="1">
      <alignment horizontal="center" vertical="center"/>
    </xf>
    <xf numFmtId="0" fontId="15" fillId="6" borderId="12" xfId="0" quotePrefix="1" applyFont="1" applyFill="1" applyBorder="1" applyAlignment="1" applyProtection="1">
      <alignment horizontal="center" vertical="center"/>
    </xf>
    <xf numFmtId="0" fontId="15" fillId="6" borderId="25" xfId="0" quotePrefix="1" applyFont="1" applyFill="1" applyBorder="1" applyAlignment="1" applyProtection="1">
      <alignment horizontal="center" vertical="center"/>
    </xf>
    <xf numFmtId="0" fontId="15" fillId="6" borderId="13" xfId="0" quotePrefix="1" applyFont="1" applyFill="1" applyBorder="1" applyAlignment="1" applyProtection="1">
      <alignment horizontal="center" vertical="center"/>
    </xf>
    <xf numFmtId="0" fontId="15" fillId="6" borderId="21" xfId="0" quotePrefix="1" applyFont="1" applyFill="1" applyBorder="1" applyAlignment="1" applyProtection="1">
      <alignment horizontal="center" vertical="center"/>
    </xf>
    <xf numFmtId="0" fontId="15" fillId="6" borderId="22" xfId="0" quotePrefix="1" applyFont="1" applyFill="1" applyBorder="1" applyAlignment="1" applyProtection="1">
      <alignment horizontal="center" vertical="center"/>
    </xf>
    <xf numFmtId="0" fontId="15" fillId="6" borderId="23" xfId="0" quotePrefix="1" applyFont="1" applyFill="1" applyBorder="1" applyAlignment="1" applyProtection="1">
      <alignment horizontal="center" vertical="center"/>
    </xf>
    <xf numFmtId="0" fontId="11" fillId="6" borderId="98" xfId="0" applyFont="1" applyFill="1" applyBorder="1" applyAlignment="1" applyProtection="1">
      <alignment horizontal="center" vertical="center" wrapText="1"/>
      <protection locked="0"/>
    </xf>
    <xf numFmtId="0" fontId="11" fillId="6" borderId="99" xfId="0" applyFont="1" applyFill="1" applyBorder="1" applyAlignment="1" applyProtection="1">
      <alignment horizontal="center" vertical="center" wrapText="1"/>
      <protection locked="0"/>
    </xf>
    <xf numFmtId="0" fontId="11" fillId="6" borderId="37" xfId="0" applyFont="1" applyFill="1" applyBorder="1" applyAlignment="1" applyProtection="1">
      <alignment horizontal="center" vertical="center" wrapText="1"/>
    </xf>
    <xf numFmtId="0" fontId="11" fillId="6" borderId="99" xfId="0" applyFont="1" applyFill="1" applyBorder="1" applyAlignment="1" applyProtection="1">
      <alignment horizontal="center" vertical="center" wrapText="1"/>
    </xf>
    <xf numFmtId="0" fontId="0" fillId="4" borderId="36" xfId="0" applyFont="1" applyFill="1" applyBorder="1" applyAlignment="1" applyProtection="1">
      <alignment horizontal="center" vertical="center" wrapText="1"/>
      <protection locked="0"/>
    </xf>
    <xf numFmtId="0" fontId="0" fillId="4" borderId="38" xfId="0" applyFont="1" applyFill="1" applyBorder="1" applyAlignment="1" applyProtection="1">
      <alignment horizontal="center" vertical="center" wrapText="1"/>
      <protection locked="0"/>
    </xf>
    <xf numFmtId="0" fontId="0" fillId="4" borderId="31" xfId="0" applyFont="1" applyFill="1" applyBorder="1" applyAlignment="1" applyProtection="1">
      <alignment horizontal="center" vertical="center" wrapText="1"/>
      <protection locked="0"/>
    </xf>
    <xf numFmtId="0" fontId="13" fillId="6" borderId="4"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38" fillId="5" borderId="1" xfId="0" applyFont="1" applyFill="1" applyBorder="1" applyAlignment="1" applyProtection="1">
      <alignment horizontal="center" vertical="center"/>
    </xf>
    <xf numFmtId="0" fontId="38" fillId="5" borderId="0" xfId="0" applyFont="1" applyFill="1" applyBorder="1" applyAlignment="1" applyProtection="1">
      <alignment horizontal="center" vertical="center"/>
    </xf>
    <xf numFmtId="0" fontId="29" fillId="11" borderId="60" xfId="0" applyFont="1" applyFill="1" applyBorder="1" applyAlignment="1">
      <alignment horizontal="center" vertical="center" wrapText="1"/>
    </xf>
    <xf numFmtId="0" fontId="29" fillId="11" borderId="61" xfId="0" applyFont="1" applyFill="1" applyBorder="1" applyAlignment="1">
      <alignment horizontal="center" vertical="center" wrapText="1"/>
    </xf>
    <xf numFmtId="0" fontId="29" fillId="11" borderId="91" xfId="0" applyFont="1" applyFill="1" applyBorder="1" applyAlignment="1">
      <alignment horizontal="center" vertical="center" wrapText="1"/>
    </xf>
    <xf numFmtId="0" fontId="29" fillId="11" borderId="92" xfId="0" applyFont="1" applyFill="1" applyBorder="1" applyAlignment="1">
      <alignment horizontal="center" vertical="center" wrapText="1"/>
    </xf>
    <xf numFmtId="0" fontId="33" fillId="11" borderId="91" xfId="0" applyFont="1" applyFill="1" applyBorder="1" applyAlignment="1">
      <alignment horizontal="center" vertical="center" wrapText="1"/>
    </xf>
    <xf numFmtId="0" fontId="33" fillId="11" borderId="92" xfId="0" applyFont="1" applyFill="1" applyBorder="1" applyAlignment="1">
      <alignment horizontal="center" vertical="center" wrapText="1"/>
    </xf>
    <xf numFmtId="17" fontId="33" fillId="11" borderId="92" xfId="0" applyNumberFormat="1" applyFont="1" applyFill="1" applyBorder="1" applyAlignment="1">
      <alignment horizontal="center" vertical="center" wrapText="1"/>
    </xf>
    <xf numFmtId="0" fontId="33" fillId="11" borderId="93" xfId="0" applyFont="1" applyFill="1" applyBorder="1" applyAlignment="1">
      <alignment horizontal="center" vertical="center" wrapText="1"/>
    </xf>
    <xf numFmtId="0" fontId="29" fillId="11" borderId="64" xfId="0" applyFont="1" applyFill="1" applyBorder="1" applyAlignment="1">
      <alignment horizontal="center" vertical="center" wrapText="1"/>
    </xf>
    <xf numFmtId="0" fontId="29" fillId="11" borderId="39" xfId="0" applyFont="1" applyFill="1" applyBorder="1" applyAlignment="1">
      <alignment horizontal="center" vertical="center" wrapText="1"/>
    </xf>
    <xf numFmtId="0" fontId="32" fillId="8" borderId="64" xfId="0" applyNumberFormat="1" applyFont="1" applyFill="1" applyBorder="1" applyAlignment="1" applyProtection="1">
      <alignment horizontal="center" vertical="center" wrapText="1"/>
    </xf>
    <xf numFmtId="0" fontId="32" fillId="8" borderId="39" xfId="0" applyNumberFormat="1" applyFont="1" applyFill="1" applyBorder="1" applyAlignment="1" applyProtection="1">
      <alignment horizontal="center" vertical="center" wrapText="1"/>
    </xf>
    <xf numFmtId="0" fontId="32" fillId="8" borderId="65" xfId="0" applyNumberFormat="1" applyFont="1" applyFill="1" applyBorder="1" applyAlignment="1" applyProtection="1">
      <alignment horizontal="center" vertical="center" wrapText="1"/>
    </xf>
    <xf numFmtId="0" fontId="29" fillId="11" borderId="88" xfId="0" applyFont="1" applyFill="1" applyBorder="1" applyAlignment="1">
      <alignment horizontal="center" vertical="center" wrapText="1"/>
    </xf>
    <xf numFmtId="0" fontId="29" fillId="11" borderId="89" xfId="0" applyFont="1" applyFill="1" applyBorder="1" applyAlignment="1">
      <alignment horizontal="center" vertical="center" wrapText="1"/>
    </xf>
    <xf numFmtId="0" fontId="29" fillId="11" borderId="53" xfId="0" applyFont="1" applyFill="1" applyBorder="1" applyAlignment="1">
      <alignment horizontal="center" vertical="center" wrapText="1"/>
    </xf>
    <xf numFmtId="0" fontId="29" fillId="11" borderId="54" xfId="0" applyFont="1" applyFill="1" applyBorder="1" applyAlignment="1">
      <alignment horizontal="center" vertical="center" wrapText="1"/>
    </xf>
    <xf numFmtId="0" fontId="29" fillId="11" borderId="87" xfId="0" applyFont="1" applyFill="1" applyBorder="1" applyAlignment="1">
      <alignment horizontal="center" vertical="center" wrapText="1"/>
    </xf>
    <xf numFmtId="15" fontId="34" fillId="8" borderId="64" xfId="0" applyNumberFormat="1" applyFont="1" applyFill="1" applyBorder="1" applyAlignment="1" applyProtection="1">
      <alignment horizontal="center" vertical="center" wrapText="1"/>
    </xf>
    <xf numFmtId="15" fontId="34" fillId="8" borderId="39" xfId="0" applyNumberFormat="1" applyFont="1" applyFill="1" applyBorder="1" applyAlignment="1" applyProtection="1">
      <alignment horizontal="center" vertical="center" wrapText="1"/>
    </xf>
    <xf numFmtId="15" fontId="34" fillId="8" borderId="65" xfId="0" applyNumberFormat="1" applyFont="1" applyFill="1" applyBorder="1" applyAlignment="1" applyProtection="1">
      <alignment horizontal="center" vertical="center" wrapText="1"/>
    </xf>
    <xf numFmtId="15" fontId="34" fillId="8" borderId="88" xfId="0" applyNumberFormat="1" applyFont="1" applyFill="1" applyBorder="1" applyAlignment="1" applyProtection="1">
      <alignment horizontal="center" vertical="center" wrapText="1"/>
    </xf>
    <xf numFmtId="15" fontId="34" fillId="8" borderId="89" xfId="0" applyNumberFormat="1" applyFont="1" applyFill="1" applyBorder="1" applyAlignment="1" applyProtection="1">
      <alignment horizontal="center" vertical="center" wrapText="1"/>
    </xf>
    <xf numFmtId="15" fontId="34" fillId="8" borderId="90" xfId="0" applyNumberFormat="1" applyFont="1" applyFill="1" applyBorder="1" applyAlignment="1" applyProtection="1">
      <alignment horizontal="center" vertical="center" wrapText="1"/>
    </xf>
    <xf numFmtId="0" fontId="29" fillId="11" borderId="62" xfId="0" applyFont="1" applyFill="1" applyBorder="1" applyAlignment="1">
      <alignment horizontal="center" vertical="center" wrapText="1"/>
    </xf>
    <xf numFmtId="0" fontId="29" fillId="11" borderId="63" xfId="0" applyFont="1" applyFill="1" applyBorder="1" applyAlignment="1">
      <alignment horizontal="center" vertical="center" wrapText="1"/>
    </xf>
    <xf numFmtId="0" fontId="31" fillId="8" borderId="64" xfId="0" applyNumberFormat="1" applyFont="1" applyFill="1" applyBorder="1" applyAlignment="1" applyProtection="1">
      <alignment horizontal="left" vertical="center" wrapText="1"/>
    </xf>
    <xf numFmtId="0" fontId="31" fillId="8" borderId="39" xfId="0" applyNumberFormat="1" applyFont="1" applyFill="1" applyBorder="1" applyAlignment="1" applyProtection="1">
      <alignment horizontal="left" vertical="center" wrapText="1"/>
    </xf>
    <xf numFmtId="0" fontId="31" fillId="8" borderId="65" xfId="0" applyNumberFormat="1" applyFont="1" applyFill="1" applyBorder="1" applyAlignment="1" applyProtection="1">
      <alignment horizontal="left" vertical="center" wrapText="1"/>
    </xf>
    <xf numFmtId="0" fontId="31" fillId="8" borderId="88" xfId="0" applyNumberFormat="1" applyFont="1" applyFill="1" applyBorder="1" applyAlignment="1" applyProtection="1">
      <alignment horizontal="left" vertical="center" wrapText="1"/>
    </xf>
    <xf numFmtId="0" fontId="31" fillId="8" borderId="89" xfId="0" applyNumberFormat="1" applyFont="1" applyFill="1" applyBorder="1" applyAlignment="1" applyProtection="1">
      <alignment horizontal="left" vertical="center" wrapText="1"/>
    </xf>
    <xf numFmtId="0" fontId="31" fillId="8" borderId="90" xfId="0" applyNumberFormat="1" applyFont="1" applyFill="1" applyBorder="1" applyAlignment="1" applyProtection="1">
      <alignment horizontal="left" vertical="center" wrapText="1"/>
    </xf>
    <xf numFmtId="0" fontId="30" fillId="16" borderId="80" xfId="0" applyFont="1" applyFill="1" applyBorder="1" applyAlignment="1" applyProtection="1">
      <alignment horizontal="center" vertical="center" wrapText="1"/>
    </xf>
    <xf numFmtId="0" fontId="30" fillId="16" borderId="79" xfId="0" applyFont="1" applyFill="1" applyBorder="1" applyAlignment="1" applyProtection="1">
      <alignment horizontal="center" vertical="center" wrapText="1"/>
    </xf>
    <xf numFmtId="0" fontId="30" fillId="16" borderId="78" xfId="0" applyFont="1" applyFill="1" applyBorder="1" applyAlignment="1" applyProtection="1">
      <alignment horizontal="center" vertical="center" wrapText="1"/>
    </xf>
    <xf numFmtId="0" fontId="28" fillId="9" borderId="58" xfId="0" applyFont="1" applyFill="1" applyBorder="1" applyAlignment="1" applyProtection="1">
      <alignment horizontal="center" vertical="center" wrapText="1"/>
    </xf>
    <xf numFmtId="0" fontId="28" fillId="9" borderId="55" xfId="0" applyFont="1" applyFill="1" applyBorder="1" applyAlignment="1" applyProtection="1">
      <alignment horizontal="center" vertical="center" wrapText="1"/>
    </xf>
    <xf numFmtId="0" fontId="28" fillId="9" borderId="59" xfId="0" applyFont="1" applyFill="1" applyBorder="1" applyAlignment="1" applyProtection="1">
      <alignment horizontal="center" vertical="center" wrapText="1"/>
    </xf>
    <xf numFmtId="0" fontId="28" fillId="9" borderId="83" xfId="0" applyFont="1" applyFill="1" applyBorder="1" applyAlignment="1" applyProtection="1">
      <alignment horizontal="center" vertical="center" wrapText="1"/>
    </xf>
    <xf numFmtId="0" fontId="28" fillId="9" borderId="84" xfId="0" applyFont="1" applyFill="1" applyBorder="1" applyAlignment="1" applyProtection="1">
      <alignment horizontal="center" vertical="center" wrapText="1"/>
    </xf>
    <xf numFmtId="0" fontId="28" fillId="9" borderId="85" xfId="0" applyFont="1" applyFill="1" applyBorder="1" applyAlignment="1" applyProtection="1">
      <alignment horizontal="center" vertical="center" wrapText="1"/>
    </xf>
    <xf numFmtId="0" fontId="27" fillId="13" borderId="45" xfId="0" applyFont="1" applyFill="1" applyBorder="1" applyAlignment="1">
      <alignment horizontal="left" vertical="center" wrapText="1"/>
    </xf>
    <xf numFmtId="0" fontId="27" fillId="13" borderId="42" xfId="0" applyFont="1" applyFill="1" applyBorder="1" applyAlignment="1">
      <alignment horizontal="left" vertical="center" wrapText="1"/>
    </xf>
    <xf numFmtId="0" fontId="27" fillId="13" borderId="43" xfId="0" applyFont="1" applyFill="1" applyBorder="1" applyAlignment="1">
      <alignment horizontal="left" vertical="center" wrapText="1"/>
    </xf>
    <xf numFmtId="0" fontId="27" fillId="13" borderId="46" xfId="0" applyFont="1" applyFill="1" applyBorder="1" applyAlignment="1">
      <alignment horizontal="left" vertical="center" wrapText="1"/>
    </xf>
    <xf numFmtId="0" fontId="27" fillId="13" borderId="44" xfId="0" applyFont="1" applyFill="1" applyBorder="1" applyAlignment="1">
      <alignment horizontal="left" vertical="center" wrapText="1"/>
    </xf>
    <xf numFmtId="0" fontId="27" fillId="13" borderId="47" xfId="0" applyFont="1" applyFill="1" applyBorder="1" applyAlignment="1">
      <alignment horizontal="left" vertical="center" wrapText="1"/>
    </xf>
    <xf numFmtId="166" fontId="27" fillId="13" borderId="51" xfId="0" applyNumberFormat="1" applyFont="1" applyFill="1" applyBorder="1" applyAlignment="1">
      <alignment horizontal="center" vertical="center" wrapText="1"/>
    </xf>
    <xf numFmtId="166" fontId="27" fillId="13" borderId="52" xfId="0" applyNumberFormat="1" applyFont="1" applyFill="1" applyBorder="1" applyAlignment="1">
      <alignment horizontal="center" vertical="center" wrapText="1"/>
    </xf>
    <xf numFmtId="15" fontId="27" fillId="13" borderId="51" xfId="0" applyNumberFormat="1" applyFont="1" applyFill="1" applyBorder="1" applyAlignment="1">
      <alignment horizontal="center" vertical="center" wrapText="1"/>
    </xf>
    <xf numFmtId="15" fontId="27" fillId="13" borderId="52" xfId="0" applyNumberFormat="1" applyFont="1" applyFill="1" applyBorder="1" applyAlignment="1">
      <alignment horizontal="center" vertical="center" wrapText="1"/>
    </xf>
    <xf numFmtId="0" fontId="27" fillId="13" borderId="66" xfId="0" applyFont="1" applyFill="1" applyBorder="1" applyAlignment="1">
      <alignment horizontal="center" vertical="center" wrapText="1"/>
    </xf>
    <xf numFmtId="0" fontId="27" fillId="13" borderId="67" xfId="0" applyFont="1" applyFill="1" applyBorder="1" applyAlignment="1">
      <alignment horizontal="center" vertical="center" wrapText="1"/>
    </xf>
    <xf numFmtId="0" fontId="27" fillId="13" borderId="74" xfId="0" applyFont="1" applyFill="1" applyBorder="1" applyAlignment="1">
      <alignment horizontal="left" vertical="center" wrapText="1"/>
    </xf>
    <xf numFmtId="0" fontId="27" fillId="13" borderId="48" xfId="0" applyFont="1" applyFill="1" applyBorder="1" applyAlignment="1">
      <alignment horizontal="left" vertical="center" wrapText="1"/>
    </xf>
    <xf numFmtId="0" fontId="27" fillId="13" borderId="49" xfId="0" applyFont="1" applyFill="1" applyBorder="1" applyAlignment="1">
      <alignment horizontal="left" vertical="center" wrapText="1"/>
    </xf>
    <xf numFmtId="0" fontId="27" fillId="13" borderId="50" xfId="0" applyFont="1" applyFill="1" applyBorder="1" applyAlignment="1">
      <alignment horizontal="left" vertical="center" wrapText="1"/>
    </xf>
    <xf numFmtId="0" fontId="27" fillId="12" borderId="45" xfId="0" applyFont="1" applyFill="1" applyBorder="1" applyAlignment="1">
      <alignment horizontal="left" vertical="center" wrapText="1"/>
    </xf>
    <xf numFmtId="0" fontId="27" fillId="12" borderId="42" xfId="0" applyFont="1" applyFill="1" applyBorder="1" applyAlignment="1">
      <alignment horizontal="left" vertical="center" wrapText="1"/>
    </xf>
    <xf numFmtId="0" fontId="27" fillId="12" borderId="43" xfId="0" applyFont="1" applyFill="1" applyBorder="1" applyAlignment="1">
      <alignment horizontal="left" vertical="center" wrapText="1"/>
    </xf>
    <xf numFmtId="0" fontId="27" fillId="12" borderId="46" xfId="0" applyFont="1" applyFill="1" applyBorder="1" applyAlignment="1">
      <alignment horizontal="left" vertical="center" wrapText="1"/>
    </xf>
    <xf numFmtId="0" fontId="27" fillId="12" borderId="44" xfId="0" applyFont="1" applyFill="1" applyBorder="1" applyAlignment="1">
      <alignment horizontal="left" vertical="center" wrapText="1"/>
    </xf>
    <xf numFmtId="0" fontId="27" fillId="12" borderId="47" xfId="0" applyFont="1" applyFill="1" applyBorder="1" applyAlignment="1">
      <alignment horizontal="left" vertical="center" wrapText="1"/>
    </xf>
    <xf numFmtId="166" fontId="27" fillId="12" borderId="46" xfId="0" applyNumberFormat="1" applyFont="1" applyFill="1" applyBorder="1" applyAlignment="1">
      <alignment horizontal="center" vertical="center" wrapText="1"/>
    </xf>
    <xf numFmtId="15" fontId="27" fillId="12" borderId="46" xfId="0" applyNumberFormat="1" applyFont="1" applyFill="1" applyBorder="1" applyAlignment="1">
      <alignment horizontal="center" vertical="center" wrapText="1"/>
    </xf>
    <xf numFmtId="0" fontId="27" fillId="12" borderId="47" xfId="0" applyFont="1" applyFill="1" applyBorder="1" applyAlignment="1">
      <alignment horizontal="center" vertical="center" wrapText="1"/>
    </xf>
    <xf numFmtId="0" fontId="27" fillId="12" borderId="74" xfId="0" applyFont="1" applyFill="1" applyBorder="1" applyAlignment="1">
      <alignment horizontal="left" vertical="center" wrapText="1"/>
    </xf>
    <xf numFmtId="0" fontId="27" fillId="17" borderId="45" xfId="0" applyFont="1" applyFill="1" applyBorder="1" applyAlignment="1">
      <alignment horizontal="left" vertical="center" wrapText="1"/>
    </xf>
    <xf numFmtId="0" fontId="27" fillId="17" borderId="45" xfId="0" applyFont="1" applyFill="1" applyBorder="1" applyAlignment="1">
      <alignment horizontal="center" vertical="center" wrapText="1"/>
    </xf>
    <xf numFmtId="0" fontId="27" fillId="12" borderId="45" xfId="0" applyFont="1" applyFill="1" applyBorder="1" applyAlignment="1">
      <alignment horizontal="center" vertical="center" wrapText="1"/>
    </xf>
    <xf numFmtId="0" fontId="27" fillId="12" borderId="48" xfId="0" applyFont="1" applyFill="1" applyBorder="1" applyAlignment="1">
      <alignment horizontal="center" vertical="center" wrapText="1"/>
    </xf>
    <xf numFmtId="0" fontId="27" fillId="12" borderId="48" xfId="0" applyFont="1" applyFill="1" applyBorder="1" applyAlignment="1">
      <alignment horizontal="left" vertical="center" wrapText="1"/>
    </xf>
    <xf numFmtId="0" fontId="27" fillId="12" borderId="49" xfId="0" applyFont="1" applyFill="1" applyBorder="1" applyAlignment="1">
      <alignment horizontal="left" vertical="center" wrapText="1"/>
    </xf>
    <xf numFmtId="0" fontId="27" fillId="12" borderId="50" xfId="0" applyFont="1" applyFill="1" applyBorder="1" applyAlignment="1">
      <alignment horizontal="left" vertical="center" wrapText="1"/>
    </xf>
    <xf numFmtId="166" fontId="27" fillId="12" borderId="49" xfId="0" applyNumberFormat="1" applyFont="1" applyFill="1" applyBorder="1" applyAlignment="1">
      <alignment horizontal="center" vertical="center" wrapText="1"/>
    </xf>
    <xf numFmtId="15" fontId="27" fillId="12" borderId="49" xfId="0" applyNumberFormat="1" applyFont="1" applyFill="1" applyBorder="1" applyAlignment="1">
      <alignment horizontal="center" vertical="center" wrapText="1"/>
    </xf>
    <xf numFmtId="0" fontId="27" fillId="12" borderId="50" xfId="0" applyFont="1" applyFill="1" applyBorder="1" applyAlignment="1">
      <alignment horizontal="center" vertical="center" wrapText="1"/>
    </xf>
    <xf numFmtId="15" fontId="28" fillId="9" borderId="80" xfId="0" applyNumberFormat="1" applyFont="1" applyFill="1" applyBorder="1" applyAlignment="1" applyProtection="1">
      <alignment horizontal="center" vertical="center"/>
    </xf>
    <xf numFmtId="15" fontId="28" fillId="9" borderId="79" xfId="0" applyNumberFormat="1" applyFont="1" applyFill="1" applyBorder="1" applyAlignment="1" applyProtection="1">
      <alignment horizontal="center" vertical="center"/>
    </xf>
    <xf numFmtId="15" fontId="28" fillId="9" borderId="78" xfId="0" applyNumberFormat="1" applyFont="1" applyFill="1" applyBorder="1" applyAlignment="1" applyProtection="1">
      <alignment horizontal="center" vertical="center"/>
    </xf>
    <xf numFmtId="0" fontId="35" fillId="4" borderId="73" xfId="0" applyNumberFormat="1" applyFont="1" applyFill="1" applyBorder="1" applyAlignment="1" applyProtection="1">
      <alignment horizontal="center" vertical="center" wrapText="1"/>
    </xf>
    <xf numFmtId="0" fontId="35" fillId="4" borderId="56" xfId="0" applyNumberFormat="1" applyFont="1" applyFill="1" applyBorder="1" applyAlignment="1" applyProtection="1">
      <alignment horizontal="center" vertical="center" wrapText="1"/>
    </xf>
    <xf numFmtId="166" fontId="27" fillId="17" borderId="46" xfId="0" applyNumberFormat="1" applyFont="1" applyFill="1" applyBorder="1" applyAlignment="1">
      <alignment horizontal="center" vertical="center" wrapText="1"/>
    </xf>
    <xf numFmtId="0" fontId="35" fillId="4" borderId="47" xfId="0" applyNumberFormat="1" applyFont="1" applyFill="1" applyBorder="1" applyAlignment="1" applyProtection="1">
      <alignment horizontal="center" vertical="center" wrapText="1"/>
    </xf>
    <xf numFmtId="0" fontId="35" fillId="14" borderId="56" xfId="0" applyNumberFormat="1" applyFont="1" applyFill="1" applyBorder="1" applyAlignment="1" applyProtection="1">
      <alignment horizontal="center" vertical="center" wrapText="1"/>
    </xf>
    <xf numFmtId="166" fontId="27" fillId="13" borderId="46" xfId="0" applyNumberFormat="1" applyFont="1" applyFill="1" applyBorder="1" applyAlignment="1">
      <alignment horizontal="center" vertical="center" wrapText="1"/>
    </xf>
    <xf numFmtId="0" fontId="35" fillId="14" borderId="47" xfId="0" applyNumberFormat="1" applyFont="1" applyFill="1" applyBorder="1" applyAlignment="1" applyProtection="1">
      <alignment horizontal="center" vertical="center" wrapText="1"/>
    </xf>
    <xf numFmtId="0" fontId="35" fillId="14" borderId="73" xfId="0" applyNumberFormat="1" applyFont="1" applyFill="1" applyBorder="1" applyAlignment="1" applyProtection="1">
      <alignment horizontal="center" vertical="center" wrapText="1"/>
    </xf>
    <xf numFmtId="0" fontId="35" fillId="18" borderId="73" xfId="0" applyNumberFormat="1" applyFont="1" applyFill="1" applyBorder="1" applyAlignment="1" applyProtection="1">
      <alignment horizontal="center" vertical="center" wrapText="1"/>
    </xf>
    <xf numFmtId="166" fontId="27" fillId="13" borderId="49" xfId="0" applyNumberFormat="1" applyFont="1" applyFill="1" applyBorder="1" applyAlignment="1">
      <alignment horizontal="center" vertical="center" wrapText="1"/>
    </xf>
    <xf numFmtId="0" fontId="35" fillId="14" borderId="71" xfId="0" applyNumberFormat="1" applyFont="1" applyFill="1" applyBorder="1" applyAlignment="1" applyProtection="1">
      <alignment horizontal="center" vertical="center" wrapText="1"/>
    </xf>
    <xf numFmtId="0" fontId="39" fillId="0" borderId="0" xfId="0" applyFont="1" applyAlignment="1">
      <alignment horizontal="center"/>
    </xf>
    <xf numFmtId="0" fontId="5" fillId="10" borderId="80" xfId="0" applyFont="1" applyFill="1" applyBorder="1" applyAlignment="1">
      <alignment horizontal="center"/>
    </xf>
    <xf numFmtId="0" fontId="5" fillId="10" borderId="79" xfId="0" applyFont="1" applyFill="1" applyBorder="1" applyAlignment="1">
      <alignment horizontal="center"/>
    </xf>
    <xf numFmtId="0" fontId="5" fillId="10" borderId="78" xfId="0" applyFont="1" applyFill="1" applyBorder="1" applyAlignment="1">
      <alignment horizontal="center"/>
    </xf>
    <xf numFmtId="0" fontId="36" fillId="14" borderId="46" xfId="0" applyFont="1" applyFill="1" applyBorder="1" applyAlignment="1" applyProtection="1">
      <alignment horizontal="left" vertical="center"/>
    </xf>
    <xf numFmtId="0" fontId="28" fillId="16" borderId="25" xfId="0" applyFont="1" applyFill="1" applyBorder="1" applyAlignment="1" applyProtection="1">
      <alignment horizontal="center" vertical="center" wrapText="1"/>
    </xf>
    <xf numFmtId="0" fontId="28" fillId="16" borderId="35" xfId="0" applyFont="1" applyFill="1" applyBorder="1" applyAlignment="1" applyProtection="1">
      <alignment horizontal="center" vertical="center" wrapText="1"/>
    </xf>
    <xf numFmtId="0" fontId="35" fillId="14" borderId="50" xfId="0" applyNumberFormat="1" applyFont="1" applyFill="1" applyBorder="1" applyAlignment="1" applyProtection="1">
      <alignment horizontal="center" vertical="center" wrapText="1"/>
    </xf>
    <xf numFmtId="15" fontId="28" fillId="9" borderId="104" xfId="0" applyNumberFormat="1" applyFont="1" applyFill="1" applyBorder="1" applyAlignment="1" applyProtection="1">
      <alignment horizontal="center" vertical="center"/>
    </xf>
    <xf numFmtId="15" fontId="28" fillId="9" borderId="2" xfId="0" applyNumberFormat="1" applyFont="1" applyFill="1" applyBorder="1" applyAlignment="1" applyProtection="1">
      <alignment horizontal="center" vertical="center"/>
    </xf>
    <xf numFmtId="15" fontId="28" fillId="9" borderId="105" xfId="0" applyNumberFormat="1" applyFont="1" applyFill="1" applyBorder="1" applyAlignment="1" applyProtection="1">
      <alignment horizontal="center" vertical="center"/>
    </xf>
    <xf numFmtId="0" fontId="35" fillId="14" borderId="72" xfId="0" applyNumberFormat="1" applyFont="1" applyFill="1" applyBorder="1" applyAlignment="1" applyProtection="1">
      <alignment horizontal="center" vertical="center" wrapText="1"/>
    </xf>
    <xf numFmtId="0" fontId="36" fillId="4" borderId="46" xfId="0" applyFont="1" applyFill="1" applyBorder="1" applyAlignment="1" applyProtection="1">
      <alignment horizontal="left" vertical="center"/>
    </xf>
    <xf numFmtId="0" fontId="36" fillId="4" borderId="112" xfId="0" applyFont="1" applyFill="1" applyBorder="1" applyAlignment="1" applyProtection="1">
      <alignment horizontal="left" vertical="center"/>
    </xf>
    <xf numFmtId="0" fontId="4" fillId="0" borderId="0" xfId="2" applyFont="1" applyAlignment="1">
      <alignment horizontal="center"/>
    </xf>
  </cellXfs>
  <cellStyles count="4">
    <cellStyle name="Hyperlink" xfId="1" builtinId="8"/>
    <cellStyle name="Normal" xfId="0" builtinId="0"/>
    <cellStyle name="Normal 2" xfId="2"/>
    <cellStyle name="Percent" xfId="3" builtinId="5"/>
  </cellStyles>
  <dxfs count="135">
    <dxf>
      <numFmt numFmtId="30" formatCode="@"/>
    </dxf>
    <dxf>
      <numFmt numFmtId="30" formatCode="@"/>
    </dxf>
    <dxf>
      <numFmt numFmtId="30" formatCode="@"/>
    </dxf>
    <dxf>
      <border diagonalUp="0" diagonalDown="0" outline="0">
        <left style="hair">
          <color auto="1"/>
        </left>
        <right style="hair">
          <color indexed="64"/>
        </right>
        <top style="hair">
          <color auto="1"/>
        </top>
        <bottom style="hair">
          <color indexed="64"/>
        </bottom>
      </border>
    </dxf>
    <dxf>
      <border diagonalUp="0" diagonalDown="0" outline="0">
        <left style="thin">
          <color indexed="64"/>
        </left>
        <right style="thin">
          <color indexed="64"/>
        </right>
        <top/>
        <bottom/>
      </border>
    </dxf>
    <dxf>
      <border diagonalUp="0" diagonalDown="0" outline="0">
        <left style="hair">
          <color theme="8"/>
        </left>
        <right style="hair">
          <color theme="8"/>
        </right>
        <top style="hair">
          <color theme="8"/>
        </top>
        <bottom style="hair">
          <color theme="8"/>
        </bottom>
      </border>
    </dxf>
    <dxf>
      <border diagonalUp="0" diagonalDown="0" outline="0">
        <left style="hair">
          <color theme="8"/>
        </left>
        <right style="hair">
          <color theme="8"/>
        </right>
        <top style="hair">
          <color theme="8"/>
        </top>
        <bottom style="hair">
          <color theme="8"/>
        </bottom>
      </border>
    </dxf>
    <dxf>
      <border diagonalUp="0" diagonalDown="0" outline="0">
        <left style="hair">
          <color theme="8"/>
        </left>
        <right style="hair">
          <color theme="8"/>
        </right>
        <top style="hair">
          <color theme="8"/>
        </top>
        <bottom style="hair">
          <color theme="8"/>
        </bottom>
      </border>
    </dxf>
    <dxf>
      <border diagonalUp="0" diagonalDown="0" outline="0">
        <left style="hair">
          <color theme="8"/>
        </left>
        <right style="hair">
          <color theme="8"/>
        </right>
        <top style="hair">
          <color theme="8"/>
        </top>
        <bottom style="hair">
          <color theme="8"/>
        </bottom>
      </border>
    </dxf>
    <dxf>
      <border diagonalUp="0" diagonalDown="0" outline="0">
        <left style="hair">
          <color theme="8"/>
        </left>
        <right style="hair">
          <color theme="8"/>
        </right>
        <top style="hair">
          <color theme="8"/>
        </top>
        <bottom style="hair">
          <color theme="8"/>
        </bottom>
      </border>
    </dxf>
    <dxf>
      <numFmt numFmtId="30" formatCode="@"/>
      <border diagonalUp="0" diagonalDown="0" outline="0">
        <left style="hair">
          <color theme="8"/>
        </left>
        <right style="hair">
          <color theme="8"/>
        </right>
        <top style="hair">
          <color theme="8"/>
        </top>
        <bottom style="hair">
          <color theme="8"/>
        </bottom>
      </border>
    </dxf>
    <dxf>
      <border outline="0">
        <right style="hair">
          <color theme="8"/>
        </right>
      </border>
    </dxf>
    <dxf>
      <font>
        <color rgb="FF8DB4E2"/>
      </font>
      <fill>
        <patternFill>
          <bgColor rgb="FF8DB4E2"/>
        </patternFill>
      </fill>
    </dxf>
    <dxf>
      <fill>
        <patternFill>
          <bgColor theme="4" tint="0.79998168889431442"/>
        </patternFill>
      </fill>
    </dxf>
    <dxf>
      <fill>
        <patternFill>
          <bgColor theme="0"/>
        </patternFill>
      </fill>
    </dxf>
    <dxf>
      <font>
        <color theme="4" tint="0.79998168889431442"/>
      </font>
      <fill>
        <patternFill>
          <bgColor theme="4" tint="0.79998168889431442"/>
        </patternFill>
      </fill>
    </dxf>
    <dxf>
      <font>
        <color theme="4" tint="0.79998168889431442"/>
      </font>
      <fill>
        <patternFill>
          <bgColor theme="4" tint="0.79998168889431442"/>
        </patternFill>
      </fill>
    </dxf>
    <dxf>
      <fill>
        <patternFill>
          <bgColor theme="0"/>
        </patternFill>
      </fill>
    </dxf>
    <dxf>
      <fill>
        <patternFill>
          <bgColor theme="0"/>
        </patternFill>
      </fill>
    </dxf>
    <dxf>
      <fill>
        <patternFill>
          <bgColor theme="0"/>
        </patternFill>
      </fill>
    </dxf>
    <dxf>
      <font>
        <color theme="4" tint="0.79998168889431442"/>
      </font>
      <fill>
        <patternFill>
          <bgColor theme="4" tint="0.79998168889431442"/>
        </patternFill>
      </fill>
    </dxf>
    <dxf>
      <font>
        <color theme="4" tint="0.79998168889431442"/>
      </font>
      <fill>
        <patternFill>
          <bgColor theme="4" tint="0.79998168889431442"/>
        </patternFill>
      </fill>
    </dxf>
    <dxf>
      <font>
        <color theme="4" tint="0.79998168889431442"/>
      </font>
      <fill>
        <patternFill>
          <bgColor theme="4" tint="0.79998168889431442"/>
        </patternFill>
      </fill>
    </dxf>
    <dxf>
      <font>
        <color rgb="FF8DB4E2"/>
      </font>
      <fill>
        <patternFill>
          <bgColor rgb="FF8DB4E2"/>
        </patternFill>
      </fill>
    </dxf>
    <dxf>
      <font>
        <color rgb="FF8DB4E2"/>
      </font>
      <fill>
        <patternFill>
          <bgColor rgb="FF8DB4E2"/>
        </patternFill>
      </fill>
    </dxf>
    <dxf>
      <font>
        <color theme="4" tint="0.79998168889431442"/>
      </font>
      <fill>
        <patternFill patternType="solid">
          <fgColor theme="1" tint="0.499984740745262"/>
          <bgColor theme="4" tint="0.79998168889431442"/>
        </patternFill>
      </fill>
    </dxf>
    <dxf>
      <font>
        <color theme="4" tint="0.79998168889431442"/>
      </font>
      <fill>
        <patternFill patternType="solid">
          <fgColor theme="1" tint="0.499984740745262"/>
          <bgColor theme="4" tint="0.79998168889431442"/>
        </patternFill>
      </fill>
      <border>
        <left/>
        <right/>
        <top/>
        <bottom/>
      </border>
    </dxf>
    <dxf>
      <font>
        <color theme="4" tint="0.79998168889431442"/>
      </font>
      <fill>
        <patternFill patternType="solid">
          <fgColor theme="1" tint="0.499984740745262"/>
          <bgColor theme="4" tint="0.79998168889431442"/>
        </patternFill>
      </fill>
    </dxf>
    <dxf>
      <font>
        <color theme="4" tint="0.79998168889431442"/>
      </font>
      <fill>
        <patternFill patternType="solid">
          <bgColor theme="4" tint="0.79998168889431442"/>
        </patternFill>
      </fill>
    </dxf>
    <dxf>
      <font>
        <color theme="4" tint="0.79998168889431442"/>
      </font>
      <fill>
        <patternFill patternType="solid">
          <bgColor theme="4" tint="0.79998168889431442"/>
        </patternFill>
      </fill>
    </dxf>
    <dxf>
      <font>
        <color theme="4" tint="0.79998168889431442"/>
      </font>
      <fill>
        <patternFill patternType="solid">
          <bgColor theme="4" tint="0.79998168889431442"/>
        </patternFill>
      </fill>
    </dxf>
    <dxf>
      <fill>
        <patternFill patternType="lightGray"/>
      </fill>
    </dxf>
    <dxf>
      <fill>
        <patternFill patternType="lightGray"/>
      </fill>
    </dxf>
    <dxf>
      <fill>
        <patternFill>
          <bgColor theme="7" tint="0.79998168889431442"/>
        </patternFill>
      </fill>
    </dxf>
    <dxf>
      <fill>
        <patternFill>
          <bgColor theme="4" tint="0.79998168889431442"/>
        </patternFill>
      </fill>
    </dxf>
    <dxf>
      <font>
        <color theme="4" tint="0.79998168889431442"/>
      </font>
      <fill>
        <patternFill patternType="solid">
          <bgColor theme="4" tint="0.79998168889431442"/>
        </patternFill>
      </fill>
    </dxf>
    <dxf>
      <font>
        <color theme="4" tint="0.79998168889431442"/>
      </font>
      <fill>
        <patternFill patternType="solid">
          <bgColor theme="4" tint="0.79998168889431442"/>
        </patternFill>
      </fill>
    </dxf>
    <dxf>
      <font>
        <color theme="4" tint="0.79998168889431442"/>
      </font>
      <fill>
        <patternFill patternType="solid">
          <bgColor theme="4" tint="0.79998168889431442"/>
        </patternFill>
      </fill>
    </dxf>
    <dxf>
      <font>
        <color theme="4" tint="0.79998168889431442"/>
      </font>
      <fill>
        <patternFill patternType="solid">
          <bgColor theme="4" tint="0.79998168889431442"/>
        </patternFill>
      </fill>
    </dxf>
    <dxf>
      <font>
        <color theme="4" tint="0.79998168889431442"/>
      </font>
      <fill>
        <patternFill patternType="solid">
          <bgColor theme="4" tint="0.79998168889431442"/>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ont>
        <color rgb="FFDAEEF3"/>
      </font>
      <fill>
        <patternFill>
          <bgColor rgb="FFDAEEF3"/>
        </patternFill>
      </fill>
    </dxf>
    <dxf>
      <font>
        <color rgb="FF8DB4E2"/>
      </font>
      <fill>
        <patternFill>
          <bgColor rgb="FF8DB4E2"/>
        </patternFill>
      </fill>
    </dxf>
    <dxf>
      <font>
        <color rgb="FF8DB4E2"/>
      </font>
      <fill>
        <patternFill>
          <bgColor rgb="FF8DB4E2"/>
        </patternFill>
      </fill>
    </dxf>
    <dxf>
      <font>
        <color theme="4" tint="0.79998168889431442"/>
      </font>
      <fill>
        <patternFill patternType="solid">
          <fgColor theme="1" tint="0.499984740745262"/>
          <bgColor rgb="FFDAEEF3"/>
        </patternFill>
      </fill>
    </dxf>
    <dxf>
      <font>
        <color theme="4" tint="0.79998168889431442"/>
      </font>
      <fill>
        <patternFill patternType="solid">
          <fgColor theme="1" tint="0.499984740745262"/>
          <bgColor rgb="FFDAEEF3"/>
        </patternFill>
      </fill>
      <border>
        <left/>
        <right/>
        <top/>
        <bottom/>
      </border>
    </dxf>
    <dxf>
      <font>
        <color theme="4" tint="0.79998168889431442"/>
      </font>
      <fill>
        <patternFill patternType="solid">
          <fgColor theme="1" tint="0.499984740745262"/>
          <bgColor rgb="FFDAEEF3"/>
        </patternFill>
      </fill>
    </dxf>
    <dxf>
      <font>
        <color theme="4" tint="0.79998168889431442"/>
      </font>
      <fill>
        <patternFill patternType="solid">
          <bgColor rgb="FFDAEEF3"/>
        </patternFill>
      </fill>
    </dxf>
    <dxf>
      <font>
        <color theme="4" tint="0.79998168889431442"/>
      </font>
      <fill>
        <patternFill patternType="solid">
          <bgColor rgb="FFDAEEF3"/>
        </patternFill>
      </fill>
    </dxf>
    <dxf>
      <font>
        <color theme="4" tint="0.79998168889431442"/>
      </font>
      <fill>
        <patternFill patternType="solid">
          <bgColor rgb="FFDAEEF3"/>
        </patternFill>
      </fill>
    </dxf>
    <dxf>
      <fill>
        <patternFill patternType="lightGray"/>
      </fill>
    </dxf>
    <dxf>
      <fill>
        <patternFill patternType="lightGray"/>
      </fill>
    </dxf>
    <dxf>
      <fill>
        <patternFill>
          <bgColor rgb="FFFFC000"/>
        </patternFill>
      </fill>
    </dxf>
    <dxf>
      <fill>
        <patternFill>
          <bgColor theme="7" tint="0.79998168889431442"/>
        </patternFill>
      </fill>
    </dxf>
    <dxf>
      <fill>
        <patternFill>
          <bgColor theme="4" tint="0.79998168889431442"/>
        </patternFill>
      </fill>
    </dxf>
    <dxf>
      <font>
        <color rgb="FF8DB4E2"/>
      </font>
      <fill>
        <patternFill>
          <bgColor rgb="FF8DB4E2"/>
        </patternFill>
      </fill>
    </dxf>
    <dxf>
      <font>
        <color rgb="FF8DB4E2"/>
      </font>
      <fill>
        <patternFill>
          <bgColor rgb="FF8DB4E2"/>
        </patternFill>
      </fill>
    </dxf>
    <dxf>
      <font>
        <color theme="4" tint="0.79998168889431442"/>
      </font>
      <fill>
        <patternFill patternType="solid">
          <fgColor theme="1" tint="0.499984740745262"/>
          <bgColor rgb="FFDAEEF3"/>
        </patternFill>
      </fill>
    </dxf>
    <dxf>
      <font>
        <color theme="4" tint="0.79998168889431442"/>
      </font>
      <fill>
        <patternFill patternType="solid">
          <fgColor theme="1" tint="0.499984740745262"/>
          <bgColor rgb="FFDAEEF3"/>
        </patternFill>
      </fill>
      <border>
        <left/>
        <right/>
        <top/>
        <bottom/>
      </border>
    </dxf>
    <dxf>
      <font>
        <color theme="4" tint="0.79998168889431442"/>
      </font>
      <fill>
        <patternFill patternType="solid">
          <fgColor theme="0"/>
          <bgColor rgb="FFDAEEF3"/>
        </patternFill>
      </fill>
    </dxf>
    <dxf>
      <font>
        <color theme="4" tint="0.79998168889431442"/>
      </font>
      <fill>
        <patternFill patternType="solid">
          <bgColor rgb="FFDAEEF3"/>
        </patternFill>
      </fill>
    </dxf>
    <dxf>
      <font>
        <color theme="4" tint="0.79998168889431442"/>
      </font>
      <fill>
        <patternFill patternType="solid">
          <bgColor rgb="FFDAEEF3"/>
        </patternFill>
      </fill>
    </dxf>
    <dxf>
      <fill>
        <patternFill patternType="lightGray"/>
      </fill>
    </dxf>
    <dxf>
      <fill>
        <patternFill patternType="lightGray"/>
      </fill>
    </dxf>
    <dxf>
      <fill>
        <patternFill>
          <bgColor rgb="FFFFC000"/>
        </patternFill>
      </fill>
    </dxf>
    <dxf>
      <fill>
        <patternFill>
          <bgColor theme="7" tint="0.79998168889431442"/>
        </patternFill>
      </fill>
    </dxf>
    <dxf>
      <fill>
        <patternFill>
          <bgColor theme="4" tint="0.79998168889431442"/>
        </patternFill>
      </fill>
    </dxf>
    <dxf>
      <font>
        <color rgb="FFDAEEF3"/>
      </font>
      <fill>
        <patternFill patternType="solid">
          <fgColor theme="0"/>
          <bgColor rgb="FFDAEEF3"/>
        </patternFill>
      </fill>
    </dxf>
    <dxf>
      <font>
        <color rgb="FF8DB4E2"/>
      </font>
      <fill>
        <patternFill>
          <bgColor rgb="FF8DB4E2"/>
        </patternFill>
      </fill>
    </dxf>
    <dxf>
      <font>
        <color rgb="FFDAEEF3"/>
      </font>
      <fill>
        <patternFill>
          <bgColor rgb="FFDAEEF3"/>
        </patternFill>
      </fill>
    </dxf>
    <dxf>
      <font>
        <color rgb="FF8DB4E2"/>
      </font>
      <fill>
        <patternFill>
          <bgColor rgb="FF8DB4E2"/>
        </patternFill>
      </fill>
    </dxf>
    <dxf>
      <font>
        <color theme="4" tint="0.79998168889431442"/>
      </font>
      <fill>
        <patternFill patternType="solid">
          <fgColor theme="0"/>
          <bgColor rgb="FFDAEEF3"/>
        </patternFill>
      </fill>
    </dxf>
    <dxf>
      <font>
        <color theme="4" tint="0.79998168889431442"/>
      </font>
      <fill>
        <patternFill patternType="solid">
          <fgColor theme="1" tint="0.499984740745262"/>
          <bgColor rgb="FFDAEEF3"/>
        </patternFill>
      </fill>
      <border>
        <left/>
        <right/>
        <top/>
        <bottom/>
      </border>
    </dxf>
    <dxf>
      <font>
        <color rgb="FFDAEEF3"/>
      </font>
      <fill>
        <patternFill patternType="solid">
          <fgColor theme="0"/>
          <bgColor rgb="FFDAEEF3"/>
        </patternFill>
      </fill>
    </dxf>
    <dxf>
      <font>
        <color theme="4" tint="0.79998168889431442"/>
      </font>
      <fill>
        <patternFill patternType="solid">
          <bgColor rgb="FFDAEEF3"/>
        </patternFill>
      </fill>
    </dxf>
    <dxf>
      <fill>
        <patternFill patternType="lightGray"/>
      </fill>
    </dxf>
    <dxf>
      <font>
        <color theme="4" tint="0.79998168889431442"/>
      </font>
      <fill>
        <patternFill patternType="solid">
          <bgColor rgb="FFDAEEF3"/>
        </patternFill>
      </fill>
    </dxf>
    <dxf>
      <font>
        <color theme="4" tint="0.79998168889431442"/>
      </font>
      <fill>
        <patternFill patternType="solid">
          <bgColor rgb="FFDAEEF3"/>
        </patternFill>
      </fill>
    </dxf>
    <dxf>
      <font>
        <color theme="4" tint="0.79998168889431442"/>
      </font>
      <fill>
        <patternFill patternType="solid">
          <bgColor rgb="FFDAEEF3"/>
        </patternFill>
      </fill>
    </dxf>
    <dxf>
      <fill>
        <patternFill patternType="lightGray"/>
      </fill>
    </dxf>
    <dxf>
      <fill>
        <patternFill patternType="lightGray"/>
      </fill>
    </dxf>
    <dxf>
      <fill>
        <patternFill>
          <bgColor rgb="FFFF0000"/>
        </patternFill>
      </fill>
    </dxf>
    <dxf>
      <fill>
        <patternFill>
          <bgColor theme="7" tint="0.79998168889431442"/>
        </patternFill>
      </fill>
    </dxf>
    <dxf>
      <font>
        <color auto="1"/>
      </font>
      <fill>
        <patternFill>
          <bgColor theme="4" tint="0.79998168889431442"/>
        </patternFill>
      </fill>
    </dxf>
    <dxf>
      <font>
        <b val="0"/>
        <i val="0"/>
        <strike val="0"/>
        <condense val="0"/>
        <extend val="0"/>
        <outline val="0"/>
        <shadow val="0"/>
        <u val="none"/>
        <vertAlign val="baseline"/>
        <sz val="12"/>
        <color theme="0"/>
        <name val="Calibri"/>
        <scheme val="minor"/>
      </font>
      <fill>
        <patternFill patternType="solid">
          <fgColor indexed="64"/>
          <bgColor theme="0"/>
        </patternFill>
      </fill>
      <border diagonalUp="0" diagonalDown="0" outline="0">
        <left style="hair">
          <color theme="8"/>
        </left>
        <right/>
        <top style="hair">
          <color theme="8"/>
        </top>
        <bottom style="hair">
          <color theme="8"/>
        </bottom>
      </border>
      <protection locked="0" hidden="0"/>
    </dxf>
    <dxf>
      <font>
        <b val="0"/>
        <i val="0"/>
        <strike val="0"/>
        <condense val="0"/>
        <extend val="0"/>
        <outline val="0"/>
        <shadow val="0"/>
        <u val="none"/>
        <vertAlign val="baseline"/>
        <sz val="12"/>
        <color theme="0"/>
        <name val="Calibri"/>
        <scheme val="minor"/>
      </font>
      <fill>
        <patternFill patternType="solid">
          <fgColor indexed="64"/>
          <bgColor theme="0"/>
        </patternFill>
      </fill>
      <border diagonalUp="0" diagonalDown="0" outline="0">
        <left style="hair">
          <color theme="8"/>
        </left>
        <right style="hair">
          <color theme="8"/>
        </right>
        <top style="hair">
          <color theme="8"/>
        </top>
        <bottom style="hair">
          <color theme="8"/>
        </bottom>
      </border>
      <protection locked="0" hidden="0"/>
    </dxf>
    <dxf>
      <font>
        <b val="0"/>
        <i val="0"/>
        <strike val="0"/>
        <condense val="0"/>
        <extend val="0"/>
        <outline val="0"/>
        <shadow val="0"/>
        <u val="none"/>
        <vertAlign val="baseline"/>
        <sz val="12"/>
        <color theme="0"/>
        <name val="Calibri"/>
        <scheme val="minor"/>
      </font>
      <fill>
        <patternFill patternType="solid">
          <fgColor indexed="64"/>
          <bgColor theme="0"/>
        </patternFill>
      </fill>
      <border diagonalUp="0" diagonalDown="0" outline="0">
        <left style="hair">
          <color theme="8"/>
        </left>
        <right style="hair">
          <color theme="8"/>
        </right>
        <top style="hair">
          <color theme="8"/>
        </top>
        <bottom style="hair">
          <color theme="8"/>
        </bottom>
      </border>
      <protection locked="0" hidden="0"/>
    </dxf>
    <dxf>
      <font>
        <b val="0"/>
        <i val="0"/>
        <strike val="0"/>
        <condense val="0"/>
        <extend val="0"/>
        <outline val="0"/>
        <shadow val="0"/>
        <u val="none"/>
        <vertAlign val="baseline"/>
        <sz val="12"/>
        <color auto="1"/>
        <name val="Calibri"/>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style="hair">
          <color theme="8"/>
        </left>
        <right style="hair">
          <color theme="8"/>
        </right>
        <top style="hair">
          <color theme="8"/>
        </top>
        <bottom style="hair">
          <color theme="8"/>
        </bottom>
      </border>
      <protection locked="0"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style="hair">
          <color theme="8"/>
        </left>
        <right style="hair">
          <color theme="8"/>
        </right>
        <top style="hair">
          <color theme="8"/>
        </top>
        <bottom style="hair">
          <color theme="8"/>
        </bottom>
      </border>
      <protection locked="1" hidden="0"/>
    </dxf>
    <dxf>
      <font>
        <b val="0"/>
        <i val="0"/>
        <strike val="0"/>
        <condense val="0"/>
        <extend val="0"/>
        <outline val="0"/>
        <shadow val="0"/>
        <u val="none"/>
        <vertAlign val="baseline"/>
        <sz val="12"/>
        <color theme="0"/>
        <name val="Calibri"/>
        <scheme val="minor"/>
      </font>
      <fill>
        <patternFill patternType="solid">
          <fgColor indexed="64"/>
          <bgColor theme="0"/>
        </patternFill>
      </fill>
      <border diagonalUp="0" diagonalDown="0" outline="0">
        <left style="hair">
          <color theme="8"/>
        </left>
        <right style="hair">
          <color theme="8"/>
        </right>
        <top style="hair">
          <color theme="8"/>
        </top>
        <bottom style="hair">
          <color theme="8"/>
        </bottom>
      </border>
      <protection locked="1" hidden="0"/>
    </dxf>
    <dxf>
      <font>
        <b val="0"/>
        <i val="0"/>
        <strike val="0"/>
        <condense val="0"/>
        <extend val="0"/>
        <outline val="0"/>
        <shadow val="0"/>
        <u val="none"/>
        <vertAlign val="baseline"/>
        <sz val="12"/>
        <color theme="0"/>
        <name val="Calibri"/>
        <scheme val="minor"/>
      </font>
      <numFmt numFmtId="30" formatCode="@"/>
      <fill>
        <patternFill patternType="solid">
          <fgColor indexed="64"/>
          <bgColor theme="0"/>
        </patternFill>
      </fill>
      <border diagonalUp="0" diagonalDown="0" outline="0">
        <left style="hair">
          <color theme="8"/>
        </left>
        <right style="hair">
          <color theme="8"/>
        </right>
        <top style="hair">
          <color theme="8"/>
        </top>
        <bottom style="hair">
          <color theme="8"/>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style="hair">
          <color theme="8"/>
        </left>
        <right style="hair">
          <color theme="8"/>
        </right>
        <top style="hair">
          <color theme="8"/>
        </top>
        <bottom style="hair">
          <color theme="8"/>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style="hair">
          <color theme="8"/>
        </left>
        <right style="hair">
          <color theme="8"/>
        </right>
        <top style="hair">
          <color theme="8"/>
        </top>
        <bottom style="hair">
          <color theme="8"/>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style="hair">
          <color theme="8"/>
        </left>
        <right style="hair">
          <color theme="8"/>
        </right>
        <top style="hair">
          <color theme="8"/>
        </top>
        <bottom style="hair">
          <color theme="8"/>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style="hair">
          <color theme="8"/>
        </left>
        <right style="hair">
          <color theme="8"/>
        </right>
        <top style="hair">
          <color theme="8"/>
        </top>
        <bottom style="hair">
          <color theme="8"/>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style="hair">
          <color theme="8"/>
        </left>
        <right style="hair">
          <color theme="8"/>
        </right>
        <top style="hair">
          <color theme="8"/>
        </top>
        <bottom style="hair">
          <color theme="8"/>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alignment horizontal="left" vertical="center" textRotation="0" wrapText="1" indent="0" justifyLastLine="0" shrinkToFit="0" readingOrder="0"/>
      <border diagonalUp="0" diagonalDown="0" outline="0">
        <left style="hair">
          <color theme="8"/>
        </left>
        <right style="hair">
          <color theme="8"/>
        </right>
        <top style="hair">
          <color theme="8"/>
        </top>
        <bottom style="hair">
          <color theme="8"/>
        </bottom>
      </border>
      <protection locked="0"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style="hair">
          <color theme="8"/>
        </left>
        <right style="hair">
          <color theme="8"/>
        </right>
        <top style="hair">
          <color theme="8"/>
        </top>
        <bottom style="hair">
          <color theme="8"/>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style="hair">
          <color theme="8"/>
        </left>
        <right style="hair">
          <color theme="8"/>
        </right>
        <top style="hair">
          <color theme="8"/>
        </top>
        <bottom style="hair">
          <color theme="8"/>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style="hair">
          <color theme="8"/>
        </left>
        <right style="hair">
          <color theme="8"/>
        </right>
        <top style="hair">
          <color theme="8"/>
        </top>
        <bottom style="hair">
          <color theme="8"/>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style="hair">
          <color theme="8"/>
        </left>
        <right style="hair">
          <color theme="8"/>
        </right>
        <top style="hair">
          <color theme="8"/>
        </top>
        <bottom style="hair">
          <color theme="8"/>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border diagonalUp="0" diagonalDown="0" outline="0">
        <left style="hair">
          <color theme="8"/>
        </left>
        <right style="hair">
          <color theme="8"/>
        </right>
        <top style="hair">
          <color theme="8"/>
        </top>
        <bottom style="hair">
          <color theme="8"/>
        </bottom>
      </border>
      <protection locked="1" hidden="0"/>
    </dxf>
    <dxf>
      <font>
        <b val="0"/>
        <i val="0"/>
        <strike val="0"/>
        <condense val="0"/>
        <extend val="0"/>
        <outline val="0"/>
        <shadow val="0"/>
        <u val="none"/>
        <vertAlign val="baseline"/>
        <sz val="12"/>
        <color auto="1"/>
        <name val="Calibri"/>
        <scheme val="minor"/>
      </font>
      <fill>
        <patternFill patternType="solid">
          <fgColor indexed="64"/>
          <bgColor theme="0"/>
        </patternFill>
      </fill>
      <alignment horizontal="left" vertical="center" textRotation="0" wrapText="1" indent="0" justifyLastLine="0" shrinkToFit="0" readingOrder="0"/>
      <border diagonalUp="0" diagonalDown="0" outline="0">
        <left/>
        <right style="hair">
          <color theme="8"/>
        </right>
        <top style="hair">
          <color theme="8"/>
        </top>
        <bottom style="hair">
          <color theme="8"/>
        </bottom>
      </border>
      <protection locked="0" hidden="0"/>
    </dxf>
    <dxf>
      <font>
        <b val="0"/>
        <i val="0"/>
        <strike val="0"/>
        <condense val="0"/>
        <extend val="0"/>
        <outline val="0"/>
        <shadow val="0"/>
        <u val="none"/>
        <vertAlign val="baseline"/>
        <sz val="12"/>
        <color theme="0"/>
        <name val="Calibri"/>
        <scheme val="minor"/>
      </font>
      <fill>
        <patternFill patternType="solid">
          <fgColor indexed="64"/>
          <bgColor theme="0"/>
        </patternFill>
      </fill>
      <protection locked="0" hidden="0"/>
    </dxf>
    <dxf>
      <border diagonalUp="0" diagonalDown="0" outline="0">
        <left style="hair">
          <color theme="8"/>
        </left>
        <right style="hair">
          <color theme="8"/>
        </right>
        <top/>
        <bottom/>
      </border>
    </dxf>
    <dxf>
      <fill>
        <patternFill>
          <bgColor rgb="FFFF0000"/>
        </patternFill>
      </fill>
    </dxf>
    <dxf>
      <font>
        <color theme="4" tint="0.79998168889431442"/>
      </font>
      <fill>
        <patternFill patternType="solid">
          <bgColor rgb="FFDAEEF3"/>
        </patternFill>
      </fill>
    </dxf>
    <dxf>
      <font>
        <color theme="4" tint="0.79998168889431442"/>
      </font>
      <fill>
        <patternFill patternType="solid">
          <bgColor rgb="FFDAEEF3"/>
        </patternFill>
      </fill>
    </dxf>
    <dxf>
      <font>
        <color theme="4" tint="0.79998168889431442"/>
      </font>
      <fill>
        <patternFill patternType="solid">
          <bgColor rgb="FFDAEEF3"/>
        </patternFill>
      </fill>
    </dxf>
    <dxf>
      <font>
        <color theme="4" tint="0.79998168889431442"/>
      </font>
      <fill>
        <patternFill patternType="solid">
          <bgColor rgb="FFDAEEF3"/>
        </patternFill>
      </fill>
    </dxf>
    <dxf>
      <font>
        <color theme="4" tint="0.79998168889431442"/>
      </font>
      <fill>
        <patternFill patternType="solid">
          <bgColor rgb="FFDAEEF3"/>
        </patternFill>
      </fill>
    </dxf>
    <dxf>
      <font>
        <color theme="4" tint="0.79998168889431442"/>
      </font>
      <fill>
        <patternFill patternType="solid">
          <bgColor rgb="FFDAEEF3"/>
        </patternFill>
      </fill>
    </dxf>
    <dxf>
      <font>
        <color theme="4" tint="0.79998168889431442"/>
      </font>
      <fill>
        <patternFill patternType="solid">
          <bgColor rgb="FFDAEEF3"/>
        </patternFill>
      </fill>
    </dxf>
    <dxf>
      <fill>
        <patternFill>
          <bgColor rgb="FFFF0000"/>
        </patternFill>
      </fill>
    </dxf>
    <dxf>
      <fill>
        <patternFill>
          <bgColor rgb="FFFF0000"/>
        </patternFill>
      </fill>
    </dxf>
    <dxf>
      <font>
        <color rgb="FFFF0000"/>
      </font>
    </dxf>
    <dxf>
      <font>
        <color theme="4" tint="0.79998168889431442"/>
      </font>
      <fill>
        <patternFill patternType="solid">
          <fgColor theme="0"/>
          <bgColor rgb="FFDAEEF3"/>
        </patternFill>
      </fill>
      <border>
        <left/>
        <right/>
        <top/>
        <bottom/>
      </border>
    </dxf>
    <dxf>
      <font>
        <color theme="4" tint="0.79998168889431442"/>
      </font>
      <fill>
        <patternFill patternType="solid">
          <fgColor theme="1" tint="0.499984740745262"/>
          <bgColor rgb="FFDAEEF3"/>
        </patternFill>
      </fill>
      <border>
        <left/>
        <right/>
        <top/>
        <bottom/>
      </border>
    </dxf>
    <dxf>
      <font>
        <color theme="4" tint="0.79998168889431442"/>
      </font>
      <fill>
        <patternFill patternType="solid">
          <fgColor theme="1" tint="0.499984740745262"/>
          <bgColor rgb="FFDAEEF3"/>
        </patternFill>
      </fill>
    </dxf>
    <dxf>
      <font>
        <color theme="4" tint="0.79998168889431442"/>
      </font>
      <fill>
        <patternFill patternType="solid">
          <bgColor rgb="FFDAEEF3"/>
        </patternFill>
      </fill>
    </dxf>
    <dxf>
      <font>
        <color theme="4" tint="0.79998168889431442"/>
      </font>
      <fill>
        <patternFill patternType="solid">
          <fgColor theme="0"/>
          <bgColor rgb="FFDAEEF3"/>
        </patternFill>
      </fill>
      <border>
        <left/>
        <right/>
        <top/>
        <bottom/>
      </border>
    </dxf>
    <dxf>
      <font>
        <color theme="4" tint="0.79998168889431442"/>
      </font>
      <fill>
        <patternFill patternType="solid">
          <fgColor theme="4" tint="0.79992065187536243"/>
          <bgColor rgb="FFDAEEF3"/>
        </patternFill>
      </fill>
      <border>
        <left/>
        <right/>
        <top/>
        <bottom/>
      </border>
    </dxf>
    <dxf>
      <font>
        <color theme="4" tint="0.79998168889431442"/>
      </font>
      <fill>
        <patternFill patternType="solid">
          <fgColor theme="1" tint="0.499984740745262"/>
          <bgColor rgb="FFDBEEF3"/>
        </patternFill>
      </fill>
      <border>
        <left/>
        <right/>
        <top/>
        <bottom/>
      </border>
    </dxf>
    <dxf>
      <fill>
        <patternFill>
          <bgColor rgb="FFFF0000"/>
        </patternFill>
      </fill>
    </dxf>
  </dxfs>
  <tableStyles count="0" defaultTableStyle="TableStyleMedium9" defaultPivotStyle="PivotStyleMedium7"/>
  <colors>
    <mruColors>
      <color rgb="FF5B9BD5"/>
      <color rgb="FFDDEBF7"/>
      <color rgb="FF8DB4E2"/>
      <color rgb="FFFFFFFF"/>
      <color rgb="FFDAEEF3"/>
      <color rgb="FFDAEEF7"/>
      <color rgb="FFDBEEF3"/>
      <color rgb="FFDA17F3"/>
      <color rgb="FF9BC2E6"/>
      <color rgb="FFA9D0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6</xdr:col>
          <xdr:colOff>171450</xdr:colOff>
          <xdr:row>2</xdr:row>
          <xdr:rowOff>114300</xdr:rowOff>
        </xdr:to>
        <xdr:sp macro="" textlink="">
          <xdr:nvSpPr>
            <xdr:cNvPr id="11265" name="Apttus_App" hidden="1">
              <a:extLst>
                <a:ext uri="{63B3BB69-23CF-44E3-9099-C40C66FF867C}">
                  <a14:compatExt spid="_x0000_s112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552450</xdr:colOff>
          <xdr:row>2</xdr:row>
          <xdr:rowOff>114300</xdr:rowOff>
        </xdr:to>
        <xdr:sp macro="" textlink="">
          <xdr:nvSpPr>
            <xdr:cNvPr id="11270" name="Apttus_AppData" hidden="1">
              <a:extLst>
                <a:ext uri="{63B3BB69-23CF-44E3-9099-C40C66FF867C}">
                  <a14:compatExt spid="_x0000_s112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333375</xdr:colOff>
          <xdr:row>2</xdr:row>
          <xdr:rowOff>114300</xdr:rowOff>
        </xdr:to>
        <xdr:sp macro="" textlink="">
          <xdr:nvSpPr>
            <xdr:cNvPr id="11271" name="Apttus_AppDataTracker" hidden="1">
              <a:extLst>
                <a:ext uri="{63B3BB69-23CF-44E3-9099-C40C66FF867C}">
                  <a14:compatExt spid="_x0000_s11271"/>
                </a:ext>
              </a:extLst>
            </xdr:cNvPr>
            <xdr:cNvSpPr/>
          </xdr:nvSpPr>
          <xdr:spPr>
            <a:xfrm>
              <a:off x="0" y="0"/>
              <a:ext cx="0" cy="0"/>
            </a:xfrm>
            <a:prstGeom prst="rect">
              <a:avLst/>
            </a:prstGeom>
          </xdr:spPr>
        </xdr:sp>
        <xdr:clientData/>
      </xdr:twoCellAnchor>
    </mc:Choice>
    <mc:Fallback/>
  </mc:AlternateContent>
</xdr:wsDr>
</file>

<file path=xl/tables/table1.xml><?xml version="1.0" encoding="utf-8"?>
<table xmlns="http://schemas.openxmlformats.org/spreadsheetml/2006/main" id="4" name="WPTM_Intervention" displayName="WPTM_Intervention" ref="E118:W169" totalsRowShown="0" headerRowDxfId="115" dataDxfId="114">
  <tableColumns count="19">
    <tableColumn id="7" name="Modules" dataDxfId="113">
      <calculatedColumnFormula>IFERROR(IF(AND(K119="",T119=""),"",(VLOOKUP(Q119,'Reference records(soft deleted)'!$B$61:$D$89,3,FALSE))),"")</calculatedColumnFormula>
    </tableColumn>
    <tableColumn id="8" name="Column4" dataDxfId="112"/>
    <tableColumn id="9" name="Column5" dataDxfId="111"/>
    <tableColumn id="10" name="Column6" dataDxfId="110"/>
    <tableColumn id="11" name="Column7" dataDxfId="109"/>
    <tableColumn id="12" name="Column8" dataDxfId="108"/>
    <tableColumn id="3" name="Standard Intervention" dataDxfId="107">
      <calculatedColumnFormula>IFERROR(VLOOKUP(R119,'Reference records(soft deleted)'!$B$172:$D$343,3,FALSE),"")</calculatedColumnFormula>
    </tableColumn>
    <tableColumn id="14" name="Column2" dataDxfId="106"/>
    <tableColumn id="15" name="Column10" dataDxfId="105"/>
    <tableColumn id="16" name="Column11" dataDxfId="104"/>
    <tableColumn id="17" name="Column12" dataDxfId="103"/>
    <tableColumn id="18" name="Column13" dataDxfId="102"/>
    <tableColumn id="19" name="Module Reference (Name)" dataDxfId="101"/>
    <tableColumn id="20" name="Standard Intervention2" dataDxfId="100"/>
    <tableColumn id="21" name="Column9" dataDxfId="99"/>
    <tableColumn id="22" name="Custom Intervention (only if &quot;Other&quot; intervention is chosen)" dataDxfId="98"/>
    <tableColumn id="23" name="Module Name" dataDxfId="97">
      <calculatedColumnFormula>IFERROR(IF(VLOOKUP(E119,'Reference Records'!$C$96:$D$119,2,FALSE)=0,"",VLOOKUP(E119,'Reference Records'!$C$96:$D$119,2,FALSE)),"")</calculatedColumnFormula>
    </tableColumn>
    <tableColumn id="1" name="Column1" dataDxfId="96"/>
    <tableColumn id="2" name="Concatenation of Names" dataDxfId="95">
      <calculatedColumnFormula>K119&amp;T119</calculatedColumnFormula>
    </tableColumn>
  </tableColumns>
  <tableStyleInfo name="TableStyleMedium9" showFirstColumn="0" showLastColumn="0" showRowStripes="0" showColumnStripes="0"/>
</table>
</file>

<file path=xl/tables/table2.xml><?xml version="1.0" encoding="utf-8"?>
<table xmlns="http://schemas.openxmlformats.org/spreadsheetml/2006/main" id="1" name="Module" displayName="Module" ref="B95:H118" totalsRowShown="0" headerRowCellStyle="Normal 2" dataCellStyle="Normal 2">
  <autoFilter ref="B95:H118"/>
  <tableColumns count="7">
    <tableColumn id="1" name="Name" dataDxfId="11" dataCellStyle="Normal 2">
      <calculatedColumnFormula array="1">IFERROR(INDEX($C$96:$C$119, MATCH(0, COUNTIF($B$95:B95, $C$96:$C$119&amp;"") + IF($C$96:$C$119="",1,0), 0)), "")</calculatedColumnFormula>
    </tableColumn>
    <tableColumn id="2" name="Module Name" dataDxfId="10"/>
    <tableColumn id="3" name="Module-Coverage-Intervention Reference (Name)" dataDxfId="9" dataCellStyle="Normal 2"/>
    <tableColumn id="4" name="Component (Name)" dataDxfId="8" dataCellStyle="Normal 2"/>
    <tableColumn id="5" name="Name used on Overview Page for display" dataDxfId="7" dataCellStyle="Normal 2">
      <calculatedColumnFormula>C96</calculatedColumnFormula>
    </tableColumn>
    <tableColumn id="6" name="Record ID" dataDxfId="6" dataCellStyle="Normal 2"/>
    <tableColumn id="7" name="Reference Record Id" dataDxfId="5" dataCellStyle="Normal 2"/>
  </tableColumns>
  <tableStyleInfo name="TableStyleLight9" showFirstColumn="0" showLastColumn="0" showRowStripes="1" showColumnStripes="0"/>
</table>
</file>

<file path=xl/tables/table3.xml><?xml version="1.0" encoding="utf-8"?>
<table xmlns="http://schemas.openxmlformats.org/spreadsheetml/2006/main" id="2" name="Intervention" displayName="Intervention" ref="A121:I267" totalsRowShown="0" headerRowCellStyle="Normal 2" dataCellStyle="Normal 2">
  <autoFilter ref="A121:I267"/>
  <tableColumns count="9">
    <tableColumn id="1" name="Module" dataCellStyle="Normal 2"/>
    <tableColumn id="2" name="Name ID" dataCellStyle="Normal 2"/>
    <tableColumn id="3" name="Intervention"/>
    <tableColumn id="4" name="Disaggregation Categories" dataCellStyle="Normal 2"/>
    <tableColumn id="5" name="Record ID" dataCellStyle="Normal 2"/>
    <tableColumn id="6" name="Column1" dataCellStyle="Normal 2"/>
    <tableColumn id="7" name="Column2" dataCellStyle="Normal 2"/>
    <tableColumn id="8" name="Column3" dataCellStyle="Normal 2"/>
    <tableColumn id="9" name="Column4" dataCellStyle="Normal 2"/>
  </tableColumns>
  <tableStyleInfo name="TableStyleLight9" showFirstColumn="0" showLastColumn="0" showRowStripes="1" showColumnStripes="0"/>
</table>
</file>

<file path=xl/tables/table4.xml><?xml version="1.0" encoding="utf-8"?>
<table xmlns="http://schemas.openxmlformats.org/spreadsheetml/2006/main" id="3" name="Coverage" displayName="Coverage" ref="A43:G92" totalsRowShown="0" headerRowDxfId="4" tableBorderDxfId="3" headerRowCellStyle="Normal 2" dataCellStyle="Normal 2">
  <autoFilter ref="A43:G92"/>
  <tableColumns count="7">
    <tableColumn id="1" name="Module" dataCellStyle="Normal 2"/>
    <tableColumn id="2" name="Name ID" dataDxfId="2" dataCellStyle="Normal 2"/>
    <tableColumn id="3" name="Name" dataDxfId="1" dataCellStyle="Normal 2"/>
    <tableColumn id="4" name="Disaggregation Categories" dataDxfId="0" dataCellStyle="Normal 2"/>
    <tableColumn id="5" name="Column1" dataCellStyle="Normal 2"/>
    <tableColumn id="6" name="Column2" dataCellStyle="Normal 2"/>
    <tableColumn id="7" name="Record ID" dataCellStyle="Normal 2"/>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2.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8.bin"/><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X197"/>
  <sheetViews>
    <sheetView showGridLines="0" view="pageBreakPreview" topLeftCell="A38" zoomScale="110" zoomScaleNormal="80" zoomScaleSheetLayoutView="110" workbookViewId="0">
      <selection activeCell="A45" sqref="A45"/>
    </sheetView>
  </sheetViews>
  <sheetFormatPr defaultColWidth="11" defaultRowHeight="15.75" x14ac:dyDescent="0.25"/>
  <cols>
    <col min="1" max="1" width="32" style="6" customWidth="1"/>
    <col min="2" max="2" width="52.25" style="6" hidden="1" customWidth="1"/>
    <col min="3" max="3" width="54.625" style="6" hidden="1" customWidth="1"/>
    <col min="4" max="4" width="0.25" style="6" customWidth="1"/>
    <col min="5" max="5" width="43.75" style="6" customWidth="1"/>
    <col min="6" max="6" width="29.75" style="6" hidden="1" customWidth="1"/>
    <col min="7" max="7" width="31.25" style="6" hidden="1" customWidth="1"/>
    <col min="8" max="8" width="26.25" style="6" hidden="1" customWidth="1"/>
    <col min="9" max="10" width="0.25" style="6" customWidth="1"/>
    <col min="11" max="11" width="31" style="6" customWidth="1"/>
    <col min="12" max="12" width="28.75" style="6" hidden="1" customWidth="1"/>
    <col min="13" max="13" width="33.25" style="6" hidden="1" customWidth="1"/>
    <col min="14" max="14" width="21.625" style="6" hidden="1" customWidth="1"/>
    <col min="15" max="15" width="20.625" style="6" hidden="1" customWidth="1"/>
    <col min="16" max="16" width="16.75" style="6" hidden="1" customWidth="1"/>
    <col min="17" max="17" width="17.5" style="6" hidden="1" customWidth="1"/>
    <col min="18" max="18" width="12.75" style="6" hidden="1" customWidth="1"/>
    <col min="19" max="19" width="0.25" style="6" customWidth="1"/>
    <col min="20" max="20" width="35.25" style="6" customWidth="1"/>
    <col min="21" max="21" width="8.75" style="6" hidden="1" customWidth="1"/>
    <col min="22" max="22" width="0.125" style="69" customWidth="1"/>
    <col min="23" max="23" width="8.75" style="69" hidden="1" customWidth="1"/>
    <col min="24" max="24" width="18.25" style="69" hidden="1" customWidth="1"/>
    <col min="25" max="25" width="18.75" style="69" hidden="1" customWidth="1"/>
    <col min="26" max="26" width="19.5" style="69" hidden="1" customWidth="1"/>
    <col min="27" max="27" width="20.75" style="6" hidden="1" customWidth="1"/>
    <col min="28" max="28" width="19" style="6" hidden="1" customWidth="1"/>
    <col min="29" max="29" width="11.75" style="6" hidden="1" customWidth="1"/>
    <col min="30" max="30" width="18.75" style="6" customWidth="1"/>
    <col min="31" max="31" width="26.625" style="6" customWidth="1"/>
    <col min="32" max="32" width="20.25" style="6" customWidth="1"/>
    <col min="33" max="33" width="24.75" style="6" customWidth="1"/>
    <col min="34" max="38" width="11" style="6" customWidth="1"/>
    <col min="39" max="39" width="16.75" style="6" customWidth="1"/>
    <col min="40" max="40" width="11" style="6" customWidth="1"/>
    <col min="41" max="41" width="11" style="9" customWidth="1"/>
    <col min="42" max="42" width="16.25" style="9" customWidth="1"/>
    <col min="43" max="43" width="11" style="9" customWidth="1"/>
    <col min="44" max="50" width="11" style="9"/>
    <col min="51" max="16384" width="11" style="6"/>
  </cols>
  <sheetData>
    <row r="1" spans="1:50" x14ac:dyDescent="0.25">
      <c r="A1" s="499" t="s">
        <v>43</v>
      </c>
      <c r="B1" s="500"/>
      <c r="C1" s="500"/>
      <c r="D1" s="500"/>
      <c r="E1" s="500"/>
      <c r="F1" s="500"/>
      <c r="G1" s="500"/>
      <c r="H1" s="500"/>
      <c r="I1" s="500"/>
      <c r="J1" s="500"/>
      <c r="K1" s="500"/>
      <c r="L1" s="500"/>
      <c r="M1" s="500"/>
      <c r="N1" s="500"/>
      <c r="O1" s="500"/>
      <c r="P1" s="500"/>
      <c r="Q1" s="500"/>
      <c r="R1" s="500"/>
      <c r="S1" s="500"/>
      <c r="T1" s="501"/>
    </row>
    <row r="2" spans="1:50" s="26" customFormat="1" ht="27" customHeight="1" thickBot="1" x14ac:dyDescent="0.3">
      <c r="A2" s="502"/>
      <c r="B2" s="503"/>
      <c r="C2" s="503"/>
      <c r="D2" s="503"/>
      <c r="E2" s="503"/>
      <c r="F2" s="503"/>
      <c r="G2" s="503"/>
      <c r="H2" s="503"/>
      <c r="I2" s="503"/>
      <c r="J2" s="503"/>
      <c r="K2" s="503"/>
      <c r="L2" s="503"/>
      <c r="M2" s="503"/>
      <c r="N2" s="503"/>
      <c r="O2" s="503"/>
      <c r="P2" s="503"/>
      <c r="Q2" s="503"/>
      <c r="R2" s="503"/>
      <c r="S2" s="503"/>
      <c r="T2" s="504"/>
      <c r="V2" s="27"/>
      <c r="W2" s="27"/>
      <c r="X2" s="27"/>
      <c r="Y2" s="27"/>
      <c r="Z2" s="27"/>
      <c r="AO2" s="28"/>
      <c r="AP2" s="28"/>
      <c r="AQ2" s="28"/>
      <c r="AR2" s="28"/>
      <c r="AS2" s="28"/>
      <c r="AT2" s="28"/>
      <c r="AU2" s="28"/>
      <c r="AV2" s="28"/>
      <c r="AW2" s="28"/>
      <c r="AX2" s="28"/>
    </row>
    <row r="3" spans="1:50" x14ac:dyDescent="0.25">
      <c r="A3" s="240" t="s">
        <v>279</v>
      </c>
      <c r="B3" s="241"/>
      <c r="C3" s="241"/>
      <c r="D3" s="241"/>
      <c r="E3" s="240" t="s">
        <v>390</v>
      </c>
    </row>
    <row r="4" spans="1:50" ht="19.5" customHeight="1" thickBot="1" x14ac:dyDescent="0.3">
      <c r="F4" s="69"/>
      <c r="G4" s="69"/>
      <c r="H4" s="69"/>
      <c r="I4" s="69"/>
      <c r="J4" s="69"/>
      <c r="K4" s="69"/>
      <c r="L4" s="71"/>
      <c r="M4" s="71"/>
      <c r="N4" s="71"/>
      <c r="O4" s="71"/>
      <c r="P4" s="71"/>
      <c r="Q4" s="71"/>
      <c r="R4" s="71"/>
      <c r="S4" s="71"/>
      <c r="T4" s="71"/>
      <c r="V4" s="497"/>
      <c r="W4" s="497"/>
    </row>
    <row r="5" spans="1:50" ht="28.9" customHeight="1" thickBot="1" x14ac:dyDescent="0.3">
      <c r="A5" s="72" t="s">
        <v>186</v>
      </c>
      <c r="B5" s="73"/>
      <c r="C5" s="73"/>
      <c r="D5" s="74"/>
      <c r="E5" s="244" t="str">
        <f>IFERROR(IF($AN$5="Funding Request",IF('Reference Records'!$B$276&lt;&gt;"",'Reference Records'!$B$276,'Reference Records'!$B$277),IF(OR($AN$5="Grant Making", $AN$5="Grant Revision"),'Reference Records'!B281,"")),"")</f>
        <v>Lao (Peoples Democratic Republic)</v>
      </c>
      <c r="F5" s="75"/>
      <c r="G5" s="75"/>
      <c r="H5" s="75"/>
      <c r="I5" s="75"/>
      <c r="J5" s="75"/>
      <c r="K5" s="75"/>
      <c r="L5" s="71"/>
      <c r="M5" s="71"/>
      <c r="N5" s="71"/>
      <c r="O5" s="71"/>
      <c r="P5" s="71"/>
      <c r="Q5" s="71"/>
      <c r="R5" s="71"/>
      <c r="S5" s="71"/>
      <c r="T5" s="71"/>
      <c r="V5" s="497"/>
      <c r="W5" s="497"/>
      <c r="AL5" s="9"/>
      <c r="AM5" s="199" t="s">
        <v>267</v>
      </c>
      <c r="AN5" s="336" t="s">
        <v>448</v>
      </c>
      <c r="AO5" s="199"/>
      <c r="AP5" s="199"/>
    </row>
    <row r="6" spans="1:50" ht="28.15" customHeight="1" thickBot="1" x14ac:dyDescent="0.3">
      <c r="A6" s="72" t="s">
        <v>257</v>
      </c>
      <c r="B6" s="73"/>
      <c r="C6" s="73"/>
      <c r="D6" s="74"/>
      <c r="E6" s="243" t="str">
        <f>IF($AN$5="Funding Request",'Reference Records'!$B$275,IF(OR($AN$5="Grant Making", $AN$5="Grant Revision"),'Reference Records'!$B$280,""))</f>
        <v>LAO-H-GFMOH</v>
      </c>
      <c r="F6" s="75"/>
      <c r="G6" s="75"/>
      <c r="H6" s="75"/>
      <c r="I6" s="75"/>
      <c r="J6" s="75"/>
      <c r="K6" s="75"/>
      <c r="L6" s="71"/>
      <c r="M6" s="71"/>
      <c r="N6" s="71"/>
      <c r="O6" s="71"/>
      <c r="P6" s="71"/>
      <c r="Q6" s="71"/>
      <c r="R6" s="71"/>
      <c r="S6" s="71"/>
      <c r="T6" s="71"/>
      <c r="V6" s="76"/>
      <c r="W6" s="76"/>
    </row>
    <row r="7" spans="1:50" ht="31.5" customHeight="1" thickBot="1" x14ac:dyDescent="0.3">
      <c r="A7" s="77" t="s">
        <v>187</v>
      </c>
      <c r="B7" s="73"/>
      <c r="C7" s="73"/>
      <c r="D7" s="74"/>
      <c r="E7" s="78">
        <v>43101</v>
      </c>
      <c r="F7" s="79"/>
      <c r="G7" s="79"/>
      <c r="H7" s="79"/>
      <c r="I7" s="79"/>
      <c r="J7" s="79"/>
      <c r="K7" s="79"/>
      <c r="L7" s="71"/>
      <c r="M7" s="71"/>
      <c r="N7" s="71"/>
      <c r="O7" s="71"/>
      <c r="P7" s="71"/>
      <c r="Q7" s="71"/>
      <c r="R7" s="71"/>
      <c r="S7" s="71"/>
      <c r="T7" s="71"/>
      <c r="V7" s="76" t="s">
        <v>46</v>
      </c>
      <c r="W7" s="76"/>
    </row>
    <row r="8" spans="1:50" ht="31.5" customHeight="1" thickBot="1" x14ac:dyDescent="0.3">
      <c r="A8" s="77" t="s">
        <v>188</v>
      </c>
      <c r="B8" s="206"/>
      <c r="C8" s="206"/>
      <c r="D8" s="214" t="s">
        <v>271</v>
      </c>
      <c r="E8" s="78">
        <v>44196</v>
      </c>
      <c r="F8" s="79"/>
      <c r="G8" s="79"/>
      <c r="H8" s="79"/>
      <c r="I8" s="79"/>
      <c r="J8" s="79"/>
      <c r="K8" s="141">
        <f>YEAR(E8)</f>
        <v>2020</v>
      </c>
      <c r="L8" s="71"/>
      <c r="M8" s="71"/>
      <c r="N8" s="71"/>
      <c r="O8" s="71"/>
      <c r="P8" s="71"/>
      <c r="Q8" s="71"/>
      <c r="R8" s="71"/>
      <c r="S8" s="71"/>
      <c r="T8" s="71"/>
      <c r="V8" s="76"/>
      <c r="W8" s="76"/>
      <c r="AL8" s="199"/>
      <c r="AM8" s="199"/>
      <c r="AN8" s="199"/>
      <c r="AO8" s="199"/>
    </row>
    <row r="9" spans="1:50" ht="32.25" customHeight="1" thickBot="1" x14ac:dyDescent="0.3">
      <c r="A9" s="77" t="s">
        <v>168</v>
      </c>
      <c r="B9" s="4" t="s">
        <v>168</v>
      </c>
      <c r="C9" s="338">
        <v>12</v>
      </c>
      <c r="D9" s="6" t="s">
        <v>168</v>
      </c>
      <c r="E9" s="335">
        <f>IFERROR(IF(C9="","",C9),"")</f>
        <v>12</v>
      </c>
      <c r="F9" s="75"/>
      <c r="G9" s="75"/>
      <c r="H9" s="75"/>
      <c r="I9" s="75"/>
      <c r="J9" s="75"/>
      <c r="K9" s="75"/>
      <c r="L9" s="71"/>
      <c r="M9" s="71"/>
      <c r="N9" s="71"/>
      <c r="O9" s="71"/>
      <c r="P9" s="71"/>
      <c r="Q9" s="71"/>
      <c r="R9" s="71"/>
      <c r="S9" s="71"/>
      <c r="T9" s="71"/>
      <c r="W9" s="76"/>
      <c r="AL9" s="199"/>
      <c r="AM9" s="199" t="s">
        <v>273</v>
      </c>
      <c r="AN9" s="199">
        <f>'Reference Records'!$B$297</f>
        <v>0</v>
      </c>
      <c r="AO9" s="199"/>
    </row>
    <row r="10" spans="1:50" ht="32.25" customHeight="1" thickBot="1" x14ac:dyDescent="0.3">
      <c r="A10" s="247" t="s">
        <v>291</v>
      </c>
      <c r="B10" s="69"/>
      <c r="C10" s="69"/>
      <c r="D10" s="69"/>
      <c r="E10" s="78">
        <v>43101</v>
      </c>
      <c r="F10" s="75"/>
      <c r="G10" s="75"/>
      <c r="H10" s="75"/>
      <c r="I10" s="75"/>
      <c r="J10" s="75"/>
      <c r="K10" s="507" t="str">
        <f>IF(E8&gt;E11,"Please note, the Implementation Period End Date is longer than the Allocation Utilisation Period End Date"," ")</f>
        <v xml:space="preserve"> </v>
      </c>
      <c r="L10" s="71"/>
      <c r="M10" s="71"/>
      <c r="N10" s="71"/>
      <c r="O10" s="71"/>
      <c r="P10" s="71"/>
      <c r="Q10" s="71"/>
      <c r="R10" s="71"/>
      <c r="S10" s="71"/>
      <c r="T10" s="71"/>
      <c r="AM10" s="199" t="s">
        <v>276</v>
      </c>
      <c r="AN10" s="199" t="s">
        <v>449</v>
      </c>
    </row>
    <row r="11" spans="1:50" ht="27" customHeight="1" thickBot="1" x14ac:dyDescent="0.3">
      <c r="A11" s="247" t="s">
        <v>292</v>
      </c>
      <c r="B11" s="220"/>
      <c r="C11" s="220"/>
      <c r="D11" s="220"/>
      <c r="E11" s="78">
        <v>44196</v>
      </c>
      <c r="F11" s="80"/>
      <c r="G11" s="80"/>
      <c r="H11" s="80"/>
      <c r="I11" s="80"/>
      <c r="J11" s="80"/>
      <c r="K11" s="507"/>
      <c r="L11" s="71"/>
      <c r="M11" s="71"/>
      <c r="N11" s="71"/>
      <c r="O11" s="71"/>
      <c r="P11" s="71"/>
      <c r="Q11" s="71"/>
      <c r="R11" s="71"/>
      <c r="S11" s="71"/>
      <c r="T11" s="81"/>
      <c r="W11" s="76"/>
    </row>
    <row r="12" spans="1:50" s="48" customFormat="1" ht="27.75" customHeight="1" thickBot="1" x14ac:dyDescent="0.3">
      <c r="A12" s="80"/>
      <c r="B12" s="80"/>
      <c r="C12" s="80"/>
      <c r="D12" s="80"/>
      <c r="E12" s="80"/>
      <c r="F12" s="80"/>
      <c r="G12" s="80"/>
      <c r="H12" s="80"/>
      <c r="I12" s="80"/>
      <c r="J12" s="80"/>
      <c r="K12" s="80"/>
      <c r="L12" s="81"/>
      <c r="M12" s="81"/>
      <c r="N12" s="81"/>
      <c r="O12" s="81"/>
      <c r="P12" s="81"/>
      <c r="Q12" s="81"/>
      <c r="R12" s="81"/>
      <c r="S12" s="81"/>
      <c r="T12" s="46"/>
      <c r="V12" s="69"/>
      <c r="W12" s="76"/>
      <c r="X12" s="69"/>
      <c r="Y12" s="69"/>
      <c r="Z12" s="69"/>
      <c r="AO12" s="3"/>
      <c r="AP12" s="3"/>
      <c r="AQ12" s="3"/>
      <c r="AR12" s="3"/>
      <c r="AS12" s="3"/>
      <c r="AT12" s="3"/>
      <c r="AU12" s="3"/>
      <c r="AV12" s="3"/>
      <c r="AW12" s="3"/>
      <c r="AX12" s="3"/>
    </row>
    <row r="13" spans="1:50" s="48" customFormat="1" ht="35.25" customHeight="1" thickBot="1" x14ac:dyDescent="0.3">
      <c r="A13" s="496" t="s">
        <v>37</v>
      </c>
      <c r="B13" s="82"/>
      <c r="C13" s="83"/>
      <c r="D13" s="83"/>
      <c r="E13" s="29" t="s">
        <v>40</v>
      </c>
      <c r="F13" s="30"/>
      <c r="G13" s="30"/>
      <c r="H13" s="30"/>
      <c r="I13" s="30"/>
      <c r="J13" s="30"/>
      <c r="K13" s="160" t="s">
        <v>196</v>
      </c>
      <c r="L13" s="32"/>
      <c r="M13" s="30"/>
      <c r="N13" s="30"/>
      <c r="O13" s="30"/>
      <c r="P13" s="30"/>
      <c r="Q13" s="30"/>
      <c r="R13" s="30"/>
      <c r="S13" s="30"/>
      <c r="T13" s="29" t="s">
        <v>13</v>
      </c>
      <c r="V13" s="69"/>
      <c r="W13" s="76"/>
      <c r="X13" s="69"/>
      <c r="Y13" s="69"/>
      <c r="Z13" s="69"/>
      <c r="AO13" s="3"/>
      <c r="AP13" s="3"/>
      <c r="AQ13" s="3"/>
      <c r="AR13" s="3"/>
      <c r="AS13" s="3"/>
      <c r="AT13" s="3"/>
      <c r="AU13" s="3"/>
      <c r="AV13" s="3"/>
      <c r="AW13" s="3"/>
      <c r="AX13" s="3"/>
    </row>
    <row r="14" spans="1:50" s="48" customFormat="1" ht="40.5" customHeight="1" thickBot="1" x14ac:dyDescent="0.3">
      <c r="A14" s="496"/>
      <c r="B14" s="84"/>
      <c r="C14" s="85"/>
      <c r="D14" s="85"/>
      <c r="E14" s="29" t="s">
        <v>5</v>
      </c>
      <c r="F14" s="30"/>
      <c r="G14" s="30"/>
      <c r="H14" s="30"/>
      <c r="I14" s="30"/>
      <c r="J14" s="30"/>
      <c r="K14" s="160" t="s">
        <v>16</v>
      </c>
      <c r="L14" s="32"/>
      <c r="M14" s="30"/>
      <c r="N14" s="30"/>
      <c r="O14" s="30"/>
      <c r="P14" s="30"/>
      <c r="Q14" s="30"/>
      <c r="R14" s="30"/>
      <c r="S14" s="30"/>
      <c r="T14" s="29" t="s">
        <v>38</v>
      </c>
      <c r="V14" s="69"/>
      <c r="W14" s="76"/>
      <c r="X14" s="69"/>
      <c r="Y14" s="69"/>
      <c r="Z14" s="69"/>
      <c r="AO14" s="3"/>
      <c r="AP14" s="3"/>
      <c r="AQ14" s="3"/>
      <c r="AR14" s="3"/>
      <c r="AS14" s="3"/>
      <c r="AT14" s="3"/>
      <c r="AU14" s="3"/>
      <c r="AV14" s="3"/>
      <c r="AW14" s="3"/>
      <c r="AX14" s="3"/>
    </row>
    <row r="15" spans="1:50" s="48" customFormat="1" ht="28.5" customHeight="1" x14ac:dyDescent="0.25">
      <c r="A15" s="80"/>
      <c r="B15" s="80"/>
      <c r="C15" s="80"/>
      <c r="D15" s="80"/>
      <c r="E15" s="80"/>
      <c r="F15" s="80"/>
      <c r="G15" s="80"/>
      <c r="H15" s="80"/>
      <c r="I15" s="80"/>
      <c r="J15" s="80"/>
      <c r="K15" s="80"/>
      <c r="L15" s="81"/>
      <c r="M15" s="81"/>
      <c r="N15" s="81"/>
      <c r="O15" s="81"/>
      <c r="P15" s="81"/>
      <c r="Q15" s="81"/>
      <c r="R15" s="81"/>
      <c r="S15" s="81"/>
      <c r="T15" s="46"/>
      <c r="V15" s="69"/>
      <c r="W15" s="76"/>
      <c r="X15" s="69"/>
      <c r="Y15" s="69"/>
      <c r="Z15" s="69"/>
      <c r="AO15" s="3"/>
      <c r="AP15" s="3"/>
      <c r="AQ15" s="3"/>
      <c r="AR15" s="3"/>
      <c r="AS15" s="3"/>
      <c r="AT15" s="3"/>
      <c r="AU15" s="3"/>
      <c r="AV15" s="3"/>
      <c r="AW15" s="3"/>
      <c r="AX15" s="3"/>
    </row>
    <row r="16" spans="1:50" ht="37.5" customHeight="1" thickBot="1" x14ac:dyDescent="0.3">
      <c r="A16" s="71"/>
      <c r="B16" s="71"/>
      <c r="C16" s="71"/>
      <c r="D16" s="71"/>
      <c r="E16" s="52"/>
      <c r="T16" s="52"/>
      <c r="W16" s="76"/>
      <c r="X16" s="76"/>
    </row>
    <row r="17" spans="1:26" ht="0.75" customHeight="1" x14ac:dyDescent="0.25">
      <c r="A17" s="86"/>
      <c r="B17" s="87"/>
      <c r="C17" s="87"/>
      <c r="D17" s="88"/>
      <c r="E17" s="71"/>
      <c r="F17" s="71"/>
      <c r="G17" s="71"/>
      <c r="H17" s="71"/>
      <c r="I17" s="71"/>
      <c r="J17" s="71"/>
      <c r="K17" s="71"/>
      <c r="L17" s="71"/>
      <c r="M17" s="71"/>
      <c r="N17" s="71"/>
      <c r="O17" s="71"/>
      <c r="P17" s="71"/>
      <c r="Q17" s="71"/>
      <c r="R17" s="71"/>
      <c r="S17" s="71"/>
      <c r="T17" s="52"/>
      <c r="W17" s="76"/>
      <c r="X17" s="76"/>
    </row>
    <row r="18" spans="1:26" ht="36.75" customHeight="1" x14ac:dyDescent="0.25">
      <c r="A18" s="359" t="s">
        <v>167</v>
      </c>
      <c r="B18" s="359"/>
      <c r="C18" s="359" t="s">
        <v>119</v>
      </c>
      <c r="D18" s="89"/>
      <c r="E18" s="71"/>
      <c r="F18" s="71"/>
      <c r="G18" s="71"/>
      <c r="H18" s="71"/>
      <c r="I18" s="71"/>
      <c r="J18" s="71"/>
      <c r="K18" s="71"/>
      <c r="L18" s="71"/>
      <c r="M18" s="71"/>
      <c r="N18" s="71"/>
      <c r="O18" s="71"/>
      <c r="P18" s="71"/>
      <c r="Q18" s="71"/>
      <c r="R18" s="71"/>
      <c r="S18" s="71"/>
      <c r="T18" s="52"/>
      <c r="W18" s="76"/>
      <c r="X18" s="76"/>
    </row>
    <row r="19" spans="1:26" ht="47.1" hidden="1" customHeight="1" x14ac:dyDescent="0.25">
      <c r="A19" s="376" t="s">
        <v>166</v>
      </c>
      <c r="B19" s="376"/>
      <c r="C19" s="376" t="s">
        <v>118</v>
      </c>
      <c r="D19" s="89"/>
      <c r="E19" s="71"/>
      <c r="F19" s="71"/>
      <c r="G19" s="71"/>
      <c r="H19" s="71"/>
      <c r="I19" s="71"/>
      <c r="J19" s="71"/>
      <c r="K19" s="71"/>
      <c r="L19" s="71"/>
      <c r="M19" s="71"/>
      <c r="N19" s="71"/>
      <c r="O19" s="71"/>
      <c r="P19" s="71"/>
      <c r="Q19" s="71"/>
      <c r="R19" s="71"/>
      <c r="S19" s="71"/>
      <c r="T19" s="52"/>
      <c r="W19" s="76"/>
      <c r="X19" s="76"/>
    </row>
    <row r="20" spans="1:26" ht="47.1" customHeight="1" x14ac:dyDescent="0.25">
      <c r="A20" s="376" t="s">
        <v>2131</v>
      </c>
      <c r="B20" s="376"/>
      <c r="C20" s="376" t="s">
        <v>2131</v>
      </c>
      <c r="D20" s="89"/>
      <c r="E20" s="71"/>
      <c r="F20" s="71"/>
      <c r="G20" s="71"/>
      <c r="H20" s="71"/>
      <c r="I20" s="71"/>
      <c r="J20" s="71"/>
      <c r="K20" s="71"/>
      <c r="L20" s="71"/>
      <c r="M20" s="71"/>
      <c r="N20" s="71"/>
      <c r="O20" s="71"/>
      <c r="P20" s="71"/>
      <c r="Q20" s="71"/>
      <c r="R20" s="71"/>
      <c r="S20" s="71"/>
      <c r="T20" s="52"/>
      <c r="W20" s="333"/>
      <c r="X20" s="333"/>
    </row>
    <row r="21" spans="1:26" s="71" customFormat="1" ht="2.65" customHeight="1" thickBot="1" x14ac:dyDescent="0.3">
      <c r="A21" s="90"/>
      <c r="B21" s="91"/>
      <c r="C21" s="91"/>
      <c r="D21" s="92"/>
      <c r="V21" s="70"/>
      <c r="W21" s="70"/>
      <c r="X21" s="70"/>
      <c r="Y21" s="70"/>
      <c r="Z21" s="70"/>
    </row>
    <row r="22" spans="1:26" ht="26.65" customHeight="1" thickBot="1" x14ac:dyDescent="0.3">
      <c r="T22" s="52"/>
      <c r="W22" s="76"/>
      <c r="X22" s="76"/>
    </row>
    <row r="23" spans="1:26" ht="0.75" customHeight="1" x14ac:dyDescent="0.25">
      <c r="A23" s="49"/>
      <c r="B23" s="49"/>
      <c r="C23" s="49"/>
      <c r="D23" s="49"/>
      <c r="E23" s="49"/>
      <c r="F23" s="49"/>
      <c r="G23" s="49"/>
      <c r="H23" s="49"/>
      <c r="I23" s="49"/>
      <c r="J23" s="50"/>
      <c r="K23" s="52"/>
      <c r="L23" s="52"/>
      <c r="M23" s="52"/>
      <c r="N23" s="52"/>
      <c r="O23" s="52"/>
      <c r="P23" s="52"/>
      <c r="Q23" s="52"/>
      <c r="R23" s="52"/>
      <c r="T23" s="52"/>
      <c r="W23" s="76"/>
      <c r="X23" s="76"/>
    </row>
    <row r="24" spans="1:26" ht="60.75" customHeight="1" x14ac:dyDescent="0.25">
      <c r="A24" s="359" t="s">
        <v>266</v>
      </c>
      <c r="B24" s="359"/>
      <c r="C24" s="359"/>
      <c r="D24" s="359"/>
      <c r="E24" s="360" t="s">
        <v>189</v>
      </c>
      <c r="F24" s="374"/>
      <c r="G24" s="374"/>
      <c r="H24" s="374"/>
      <c r="I24" s="363" t="s">
        <v>62</v>
      </c>
      <c r="J24" s="150"/>
      <c r="K24" s="149"/>
      <c r="L24" s="143"/>
      <c r="M24" s="144"/>
      <c r="N24" s="144"/>
      <c r="O24" s="145"/>
      <c r="P24" s="145"/>
      <c r="Q24" s="144"/>
      <c r="R24" s="142"/>
      <c r="S24" s="52"/>
      <c r="T24" s="52"/>
      <c r="W24" s="76"/>
      <c r="X24" s="76"/>
    </row>
    <row r="25" spans="1:26" ht="47.1" hidden="1" customHeight="1" x14ac:dyDescent="0.25">
      <c r="A25" s="375" t="str">
        <f>IF(E25&lt;&gt;"[Account (Name)]",1,"")</f>
        <v/>
      </c>
      <c r="B25" s="376"/>
      <c r="C25" s="376"/>
      <c r="D25" s="376"/>
      <c r="E25" s="377" t="s">
        <v>161</v>
      </c>
      <c r="F25" s="378"/>
      <c r="G25" s="378"/>
      <c r="H25" s="378"/>
      <c r="I25" s="379" t="s">
        <v>61</v>
      </c>
      <c r="J25" s="152"/>
      <c r="K25" s="151"/>
      <c r="L25" s="146"/>
      <c r="M25" s="146"/>
      <c r="N25" s="146"/>
      <c r="O25" s="147"/>
      <c r="P25" s="147"/>
      <c r="Q25" s="147"/>
      <c r="R25" s="148"/>
      <c r="S25" s="52"/>
      <c r="T25" s="52"/>
      <c r="W25" s="76"/>
      <c r="X25" s="76"/>
    </row>
    <row r="26" spans="1:26" ht="47.1" customHeight="1" x14ac:dyDescent="0.25">
      <c r="A26" s="375"/>
      <c r="B26" s="376"/>
      <c r="C26" s="376"/>
      <c r="D26" s="376"/>
      <c r="E26" s="377" t="s">
        <v>565</v>
      </c>
      <c r="F26" s="378"/>
      <c r="G26" s="378"/>
      <c r="H26" s="378"/>
      <c r="I26" s="379" t="s">
        <v>566</v>
      </c>
      <c r="J26" s="152"/>
      <c r="K26" s="151"/>
      <c r="L26" s="146"/>
      <c r="M26" s="146"/>
      <c r="N26" s="146"/>
      <c r="O26" s="147"/>
      <c r="P26" s="147"/>
      <c r="Q26" s="147"/>
      <c r="R26" s="148"/>
      <c r="S26" s="52"/>
      <c r="T26" s="52"/>
      <c r="W26" s="333"/>
      <c r="X26" s="333"/>
    </row>
    <row r="27" spans="1:26" ht="3" customHeight="1" thickBot="1" x14ac:dyDescent="0.3">
      <c r="A27" s="192"/>
      <c r="B27" s="52"/>
      <c r="C27" s="52"/>
      <c r="D27" s="52"/>
      <c r="E27" s="52"/>
      <c r="F27" s="52"/>
      <c r="G27" s="52"/>
      <c r="H27" s="52"/>
      <c r="I27" s="52"/>
      <c r="J27" s="51"/>
      <c r="K27" s="52"/>
      <c r="L27" s="52"/>
      <c r="M27" s="52"/>
      <c r="N27" s="52"/>
      <c r="O27" s="52"/>
      <c r="P27" s="52"/>
      <c r="Q27" s="52"/>
      <c r="R27" s="52"/>
      <c r="S27" s="52"/>
      <c r="W27" s="76"/>
      <c r="X27" s="76"/>
    </row>
    <row r="28" spans="1:26" ht="3" customHeight="1" x14ac:dyDescent="0.25">
      <c r="A28" s="49"/>
      <c r="B28" s="49"/>
      <c r="C28" s="49"/>
      <c r="D28" s="49"/>
      <c r="E28" s="49"/>
      <c r="F28" s="49"/>
      <c r="G28" s="49"/>
      <c r="H28" s="49"/>
      <c r="I28" s="49"/>
      <c r="J28" s="49"/>
      <c r="K28" s="49"/>
      <c r="L28" s="49"/>
      <c r="M28" s="49"/>
      <c r="N28" s="49"/>
      <c r="O28" s="49"/>
      <c r="P28" s="49"/>
      <c r="Q28" s="49"/>
      <c r="R28" s="111"/>
      <c r="S28" s="50"/>
      <c r="W28" s="76"/>
    </row>
    <row r="29" spans="1:26" ht="80.25" customHeight="1" x14ac:dyDescent="0.25">
      <c r="A29" s="181" t="s">
        <v>266</v>
      </c>
      <c r="B29" s="182"/>
      <c r="C29" s="182"/>
      <c r="D29" s="182"/>
      <c r="E29" s="153" t="s">
        <v>245</v>
      </c>
      <c r="F29" s="182"/>
      <c r="G29" s="182"/>
      <c r="H29" s="182"/>
      <c r="I29" s="182"/>
      <c r="J29" s="182"/>
      <c r="K29" s="180" t="s">
        <v>246</v>
      </c>
      <c r="L29" s="201" t="s">
        <v>60</v>
      </c>
      <c r="M29" s="202" t="s">
        <v>148</v>
      </c>
      <c r="N29" s="202" t="s">
        <v>244</v>
      </c>
      <c r="O29" s="202" t="s">
        <v>243</v>
      </c>
      <c r="P29" s="201" t="s">
        <v>62</v>
      </c>
      <c r="Q29" s="201" t="s">
        <v>64</v>
      </c>
      <c r="R29" s="52"/>
      <c r="S29" s="51"/>
      <c r="W29" s="76"/>
    </row>
    <row r="30" spans="1:26" ht="47.1" hidden="1" customHeight="1" x14ac:dyDescent="0.25">
      <c r="A30" s="200" t="s">
        <v>78</v>
      </c>
      <c r="B30" s="183"/>
      <c r="C30" s="183"/>
      <c r="D30" s="183"/>
      <c r="E30" s="223" t="str">
        <f>IFERROR(IF(Q30="Funding Request Place Holder","",Q30),"")</f>
        <v>[Account (Name)]</v>
      </c>
      <c r="F30" s="184"/>
      <c r="G30" s="184"/>
      <c r="H30" s="184"/>
      <c r="I30" s="184"/>
      <c r="J30" s="184"/>
      <c r="K30" s="223" t="s">
        <v>242</v>
      </c>
      <c r="L30" s="203" t="b">
        <f>IFERROR(IF(AND($AN$5="Funding Request",OR(E30&lt;&gt;"",K30&lt;&gt;"")),TRUE,FALSE),FALSE)</f>
        <v>0</v>
      </c>
      <c r="M30" s="203" t="str">
        <f>E30&amp;K30</f>
        <v>[Account (Name)][Alternative Account]</v>
      </c>
      <c r="N30" s="204" t="str">
        <f>IFERROR(IF(E30&lt;&gt;"",IF('Reference Records'!$C$276&lt;&gt;"",VLOOKUP(E30,'Account Role'!$B$3:$D$11,3,FALSE),VLOOKUP(E30,'Account Role'!$B$19:$D$22,3,FALSE)),O30),"")</f>
        <v>[Account]</v>
      </c>
      <c r="O30" s="203" t="s">
        <v>107</v>
      </c>
      <c r="P30" s="204" t="s">
        <v>61</v>
      </c>
      <c r="Q30" s="205" t="s">
        <v>161</v>
      </c>
      <c r="R30" s="52"/>
      <c r="S30" s="51"/>
      <c r="W30" s="76"/>
    </row>
    <row r="31" spans="1:26" ht="8.25" hidden="1" customHeight="1" thickBot="1" x14ac:dyDescent="0.3">
      <c r="A31" s="67"/>
      <c r="B31" s="67"/>
      <c r="C31" s="67"/>
      <c r="D31" s="67"/>
      <c r="E31" s="194"/>
      <c r="F31" s="194"/>
      <c r="G31" s="194"/>
      <c r="H31" s="194"/>
      <c r="I31" s="194"/>
      <c r="J31" s="194"/>
      <c r="K31" s="194"/>
      <c r="L31" s="194"/>
      <c r="M31" s="194"/>
      <c r="N31" s="194"/>
      <c r="O31" s="194"/>
      <c r="P31" s="194"/>
      <c r="Q31" s="194"/>
      <c r="R31" s="195"/>
      <c r="S31" s="61"/>
      <c r="T31" s="52"/>
      <c r="W31" s="76"/>
    </row>
    <row r="32" spans="1:26" ht="30" customHeight="1" x14ac:dyDescent="0.25">
      <c r="A32" s="192"/>
      <c r="B32" s="52"/>
      <c r="C32" s="52"/>
      <c r="D32" s="52"/>
      <c r="E32" s="191"/>
      <c r="F32" s="191"/>
      <c r="G32" s="191"/>
      <c r="H32" s="191"/>
      <c r="I32" s="191"/>
      <c r="J32" s="191"/>
      <c r="K32" s="191"/>
      <c r="L32" s="191"/>
      <c r="M32" s="191"/>
      <c r="N32" s="191"/>
      <c r="O32" s="191"/>
      <c r="P32" s="193"/>
      <c r="Q32" s="63"/>
      <c r="R32" s="93"/>
      <c r="S32" s="52"/>
      <c r="W32" s="76"/>
    </row>
    <row r="33" spans="1:50" s="105" customFormat="1" ht="29.25" customHeight="1" x14ac:dyDescent="0.25">
      <c r="A33" s="498"/>
      <c r="B33" s="498"/>
      <c r="C33" s="498"/>
      <c r="D33" s="498"/>
      <c r="E33" s="498"/>
      <c r="F33" s="498"/>
      <c r="G33" s="498"/>
      <c r="H33" s="498"/>
      <c r="I33" s="498"/>
      <c r="J33" s="498"/>
      <c r="K33" s="498"/>
      <c r="L33" s="498"/>
      <c r="M33" s="96"/>
      <c r="N33" s="96"/>
      <c r="O33" s="96"/>
      <c r="P33" s="96"/>
      <c r="Q33" s="96"/>
      <c r="R33" s="96"/>
      <c r="W33" s="189"/>
      <c r="AO33" s="190"/>
      <c r="AP33" s="190"/>
      <c r="AQ33" s="190"/>
      <c r="AR33" s="190"/>
      <c r="AS33" s="190"/>
      <c r="AT33" s="190"/>
      <c r="AU33" s="190"/>
      <c r="AV33" s="190"/>
      <c r="AW33" s="190"/>
      <c r="AX33" s="190"/>
    </row>
    <row r="34" spans="1:50" ht="30.75" customHeight="1" thickBot="1" x14ac:dyDescent="0.3">
      <c r="R34" s="93"/>
      <c r="S34" s="52"/>
      <c r="T34" s="52"/>
      <c r="W34" s="76"/>
    </row>
    <row r="35" spans="1:50" ht="29.25" customHeight="1" thickBot="1" x14ac:dyDescent="0.3">
      <c r="A35" s="505" t="s">
        <v>280</v>
      </c>
      <c r="B35" s="506"/>
      <c r="C35" s="506"/>
      <c r="D35" s="506"/>
      <c r="E35" s="506"/>
      <c r="F35" s="506"/>
      <c r="G35" s="506"/>
      <c r="H35" s="506"/>
      <c r="I35" s="506"/>
      <c r="J35" s="506"/>
      <c r="K35" s="506"/>
      <c r="L35" s="506"/>
      <c r="M35" s="506"/>
      <c r="N35" s="506"/>
      <c r="O35" s="506"/>
      <c r="P35" s="506"/>
      <c r="Q35" s="506"/>
      <c r="R35" s="506"/>
      <c r="S35" s="506"/>
      <c r="T35" s="506"/>
      <c r="U35" s="49"/>
      <c r="V35" s="196"/>
      <c r="W35" s="76"/>
    </row>
    <row r="36" spans="1:50" ht="31.9" customHeight="1" x14ac:dyDescent="0.25">
      <c r="A36" s="159" t="s">
        <v>289</v>
      </c>
      <c r="B36" s="188">
        <v>0</v>
      </c>
      <c r="C36" s="159"/>
      <c r="D36" s="159"/>
      <c r="E36" s="159" t="s">
        <v>290</v>
      </c>
      <c r="F36" s="159"/>
      <c r="G36" s="159"/>
      <c r="H36" s="159"/>
      <c r="I36" s="159"/>
      <c r="J36" s="159"/>
      <c r="K36" s="159" t="s">
        <v>190</v>
      </c>
      <c r="L36" s="471" t="s">
        <v>293</v>
      </c>
      <c r="M36" s="471" t="s">
        <v>298</v>
      </c>
      <c r="N36" s="471" t="s">
        <v>60</v>
      </c>
      <c r="O36" s="471" t="s">
        <v>275</v>
      </c>
      <c r="P36" s="471" t="s">
        <v>0</v>
      </c>
      <c r="Q36" s="471" t="s">
        <v>276</v>
      </c>
      <c r="R36" s="471"/>
      <c r="S36" s="472"/>
      <c r="T36" s="159" t="s">
        <v>191</v>
      </c>
      <c r="U36" s="433" t="s">
        <v>62</v>
      </c>
      <c r="V36" s="197"/>
      <c r="W36" s="76"/>
    </row>
    <row r="37" spans="1:50" ht="47.1" hidden="1" customHeight="1" x14ac:dyDescent="0.25">
      <c r="A37" s="473" t="str">
        <f ca="1">IF(P37="",IF(B37=2,$E$7,IF(B37=1,"",E36+1)),IF(P37&lt;TODAY(),O37,IF(B37=2,$E$7,IF(B37=1,"",E36+1))))</f>
        <v/>
      </c>
      <c r="B37" s="474">
        <f>B36+1</f>
        <v>1</v>
      </c>
      <c r="C37" s="472"/>
      <c r="D37" s="472"/>
      <c r="E37" s="475" t="str">
        <f ca="1">IF(P37="",IFERROR(EOMONTH($A37,$E$9-1),""),IF(P37&lt;TODAY(),P37,IFERROR(EOMONTH($A37,$E$9-1),"")))</f>
        <v/>
      </c>
      <c r="F37" s="475"/>
      <c r="G37" s="475"/>
      <c r="H37" s="475"/>
      <c r="I37" s="475"/>
      <c r="J37" s="475"/>
      <c r="K37" s="476" t="str">
        <f>IF($AN$5="Grant Revision",IF(M37=TRUE,"Yes","No"),"")</f>
        <v/>
      </c>
      <c r="L37" s="433" t="b">
        <f>IF(K37="Yes",TRUE,FALSE)</f>
        <v>0</v>
      </c>
      <c r="M37" s="433" t="s">
        <v>299</v>
      </c>
      <c r="N37" s="433" t="b">
        <f ca="1">IFERROR(IF(E37&lt;=$E$8,TRUE,FALSE),"")</f>
        <v>0</v>
      </c>
      <c r="O37" s="477" t="s">
        <v>274</v>
      </c>
      <c r="P37" s="477" t="s">
        <v>47</v>
      </c>
      <c r="Q37" s="478" t="s">
        <v>61</v>
      </c>
      <c r="R37" s="471"/>
      <c r="S37" s="433"/>
      <c r="T37" s="473" t="str">
        <f>TEXT(IF(K37="","",IF(K37="No",E37+45,IF(K37="Yes",E37+60,""))),"dd-mmm-yy")</f>
        <v/>
      </c>
      <c r="U37" s="433" t="s">
        <v>61</v>
      </c>
      <c r="V37" s="197"/>
      <c r="W37" s="76"/>
    </row>
    <row r="38" spans="1:50" ht="47.1" customHeight="1" x14ac:dyDescent="0.25">
      <c r="A38" s="473">
        <f t="shared" ref="A38:A43" ca="1" si="0">IF(P38="",IF(B38=2,$E$7,IF(B38=1,"",E37+1)),IF(P38&lt;TODAY(),O38,IF(B38=2,$E$7,IF(B38=1,"",E37+1))))</f>
        <v>43101</v>
      </c>
      <c r="B38" s="474">
        <f t="shared" ref="B38:B43" si="1">B37+1</f>
        <v>2</v>
      </c>
      <c r="C38" s="472"/>
      <c r="D38" s="472"/>
      <c r="E38" s="475">
        <f t="shared" ref="E38:E43" ca="1" si="2">IF(P38="",IFERROR(EOMONTH($A38,$E$9-1),""),IF(P38&lt;TODAY(),P38,IFERROR(EOMONTH($A38,$E$9-1),"")))</f>
        <v>43465</v>
      </c>
      <c r="F38" s="475"/>
      <c r="G38" s="475"/>
      <c r="H38" s="475"/>
      <c r="I38" s="475"/>
      <c r="J38" s="475"/>
      <c r="K38" s="476" t="str">
        <f t="shared" ref="K38:K43" si="3">IF($AN$5="Grant Revision",IF(M38=TRUE,"Yes","No"),"")</f>
        <v/>
      </c>
      <c r="L38" s="433" t="b">
        <f t="shared" ref="L38:L43" si="4">IF(K38="Yes",TRUE,FALSE)</f>
        <v>0</v>
      </c>
      <c r="M38" s="433" t="b">
        <v>0</v>
      </c>
      <c r="N38" s="433" t="b">
        <f t="shared" ref="N38:N43" ca="1" si="5">IFERROR(IF(E38&lt;=$E$8,TRUE,FALSE),"")</f>
        <v>1</v>
      </c>
      <c r="O38" s="477"/>
      <c r="P38" s="477"/>
      <c r="Q38" s="478" t="s">
        <v>449</v>
      </c>
      <c r="R38" s="471"/>
      <c r="S38" s="433"/>
      <c r="T38" s="473" t="str">
        <f t="shared" ref="T38:T43" si="6">TEXT(IF(K38="","",IF(K38="No",E38+45,IF(K38="Yes",E38+60,""))),"dd-mmm-yy")</f>
        <v/>
      </c>
      <c r="U38" s="433" t="s">
        <v>469</v>
      </c>
      <c r="V38" s="197"/>
      <c r="W38" s="333"/>
    </row>
    <row r="39" spans="1:50" ht="47.1" customHeight="1" x14ac:dyDescent="0.25">
      <c r="A39" s="473">
        <f t="shared" ca="1" si="0"/>
        <v>43466</v>
      </c>
      <c r="B39" s="474">
        <f t="shared" si="1"/>
        <v>3</v>
      </c>
      <c r="C39" s="472"/>
      <c r="D39" s="472"/>
      <c r="E39" s="475">
        <f t="shared" ca="1" si="2"/>
        <v>43830</v>
      </c>
      <c r="F39" s="475"/>
      <c r="G39" s="475"/>
      <c r="H39" s="475"/>
      <c r="I39" s="475"/>
      <c r="J39" s="475"/>
      <c r="K39" s="476" t="str">
        <f t="shared" si="3"/>
        <v/>
      </c>
      <c r="L39" s="433" t="b">
        <f t="shared" si="4"/>
        <v>0</v>
      </c>
      <c r="M39" s="433" t="b">
        <v>0</v>
      </c>
      <c r="N39" s="433" t="b">
        <f t="shared" ca="1" si="5"/>
        <v>1</v>
      </c>
      <c r="O39" s="477"/>
      <c r="P39" s="477"/>
      <c r="Q39" s="478" t="s">
        <v>449</v>
      </c>
      <c r="R39" s="471"/>
      <c r="S39" s="433"/>
      <c r="T39" s="473" t="str">
        <f t="shared" si="6"/>
        <v/>
      </c>
      <c r="U39" s="433" t="s">
        <v>471</v>
      </c>
      <c r="V39" s="197"/>
      <c r="W39" s="333"/>
    </row>
    <row r="40" spans="1:50" ht="47.1" customHeight="1" x14ac:dyDescent="0.25">
      <c r="A40" s="473">
        <f t="shared" ca="1" si="0"/>
        <v>43831</v>
      </c>
      <c r="B40" s="474">
        <f t="shared" si="1"/>
        <v>4</v>
      </c>
      <c r="C40" s="472"/>
      <c r="D40" s="472"/>
      <c r="E40" s="475">
        <f t="shared" ca="1" si="2"/>
        <v>44196</v>
      </c>
      <c r="F40" s="475"/>
      <c r="G40" s="475"/>
      <c r="H40" s="475"/>
      <c r="I40" s="475"/>
      <c r="J40" s="475"/>
      <c r="K40" s="476" t="str">
        <f t="shared" si="3"/>
        <v/>
      </c>
      <c r="L40" s="433" t="b">
        <f t="shared" si="4"/>
        <v>0</v>
      </c>
      <c r="M40" s="433" t="b">
        <v>0</v>
      </c>
      <c r="N40" s="433" t="b">
        <f t="shared" ca="1" si="5"/>
        <v>1</v>
      </c>
      <c r="O40" s="477"/>
      <c r="P40" s="477"/>
      <c r="Q40" s="478" t="s">
        <v>449</v>
      </c>
      <c r="R40" s="471"/>
      <c r="S40" s="433"/>
      <c r="T40" s="473" t="str">
        <f t="shared" si="6"/>
        <v/>
      </c>
      <c r="U40" s="433" t="s">
        <v>473</v>
      </c>
      <c r="V40" s="197"/>
      <c r="W40" s="333"/>
    </row>
    <row r="41" spans="1:50" ht="47.1" customHeight="1" x14ac:dyDescent="0.25">
      <c r="A41" s="473">
        <f t="shared" ca="1" si="0"/>
        <v>44197</v>
      </c>
      <c r="B41" s="474">
        <f t="shared" si="1"/>
        <v>5</v>
      </c>
      <c r="C41" s="472"/>
      <c r="D41" s="472"/>
      <c r="E41" s="475">
        <f t="shared" ca="1" si="2"/>
        <v>44561</v>
      </c>
      <c r="F41" s="475"/>
      <c r="G41" s="475"/>
      <c r="H41" s="475"/>
      <c r="I41" s="475"/>
      <c r="J41" s="475"/>
      <c r="K41" s="476" t="str">
        <f t="shared" si="3"/>
        <v/>
      </c>
      <c r="L41" s="433" t="b">
        <f t="shared" si="4"/>
        <v>0</v>
      </c>
      <c r="M41" s="433" t="b">
        <v>0</v>
      </c>
      <c r="N41" s="433" t="b">
        <f t="shared" ca="1" si="5"/>
        <v>0</v>
      </c>
      <c r="O41" s="477"/>
      <c r="P41" s="477"/>
      <c r="Q41" s="478" t="s">
        <v>449</v>
      </c>
      <c r="R41" s="471"/>
      <c r="S41" s="433"/>
      <c r="T41" s="473" t="str">
        <f t="shared" si="6"/>
        <v/>
      </c>
      <c r="U41" s="433" t="s">
        <v>475</v>
      </c>
      <c r="V41" s="197"/>
      <c r="W41" s="333"/>
    </row>
    <row r="42" spans="1:50" ht="47.1" customHeight="1" x14ac:dyDescent="0.25">
      <c r="A42" s="473">
        <f t="shared" ca="1" si="0"/>
        <v>44562</v>
      </c>
      <c r="B42" s="474">
        <f t="shared" si="1"/>
        <v>6</v>
      </c>
      <c r="C42" s="472"/>
      <c r="D42" s="472"/>
      <c r="E42" s="475">
        <f t="shared" ca="1" si="2"/>
        <v>44926</v>
      </c>
      <c r="F42" s="475"/>
      <c r="G42" s="475"/>
      <c r="H42" s="475"/>
      <c r="I42" s="475"/>
      <c r="J42" s="475"/>
      <c r="K42" s="476" t="str">
        <f t="shared" si="3"/>
        <v/>
      </c>
      <c r="L42" s="433" t="b">
        <f t="shared" si="4"/>
        <v>0</v>
      </c>
      <c r="M42" s="433" t="b">
        <v>0</v>
      </c>
      <c r="N42" s="433" t="b">
        <f t="shared" ca="1" si="5"/>
        <v>0</v>
      </c>
      <c r="O42" s="477"/>
      <c r="P42" s="477"/>
      <c r="Q42" s="478" t="s">
        <v>449</v>
      </c>
      <c r="R42" s="471"/>
      <c r="S42" s="433"/>
      <c r="T42" s="473" t="str">
        <f t="shared" si="6"/>
        <v/>
      </c>
      <c r="U42" s="433" t="s">
        <v>477</v>
      </c>
      <c r="V42" s="197"/>
      <c r="W42" s="333"/>
    </row>
    <row r="43" spans="1:50" ht="47.1" customHeight="1" x14ac:dyDescent="0.25">
      <c r="A43" s="473">
        <f t="shared" ca="1" si="0"/>
        <v>44927</v>
      </c>
      <c r="B43" s="474">
        <f t="shared" si="1"/>
        <v>7</v>
      </c>
      <c r="C43" s="472"/>
      <c r="D43" s="472"/>
      <c r="E43" s="475">
        <f t="shared" ca="1" si="2"/>
        <v>45291</v>
      </c>
      <c r="F43" s="475"/>
      <c r="G43" s="475"/>
      <c r="H43" s="475"/>
      <c r="I43" s="475"/>
      <c r="J43" s="475"/>
      <c r="K43" s="476" t="str">
        <f t="shared" si="3"/>
        <v/>
      </c>
      <c r="L43" s="433" t="b">
        <f t="shared" si="4"/>
        <v>0</v>
      </c>
      <c r="M43" s="433" t="b">
        <v>0</v>
      </c>
      <c r="N43" s="433" t="b">
        <f t="shared" ca="1" si="5"/>
        <v>0</v>
      </c>
      <c r="O43" s="477"/>
      <c r="P43" s="477"/>
      <c r="Q43" s="478" t="s">
        <v>449</v>
      </c>
      <c r="R43" s="471"/>
      <c r="S43" s="433"/>
      <c r="T43" s="473" t="str">
        <f t="shared" si="6"/>
        <v/>
      </c>
      <c r="U43" s="433" t="s">
        <v>479</v>
      </c>
      <c r="V43" s="197"/>
      <c r="W43" s="333"/>
    </row>
    <row r="44" spans="1:50" ht="1.9" customHeight="1" thickBot="1" x14ac:dyDescent="0.3">
      <c r="A44" s="66"/>
      <c r="B44" s="67"/>
      <c r="C44" s="67"/>
      <c r="D44" s="67"/>
      <c r="E44" s="67"/>
      <c r="F44" s="67"/>
      <c r="G44" s="67"/>
      <c r="H44" s="67"/>
      <c r="I44" s="67"/>
      <c r="J44" s="67"/>
      <c r="K44" s="67"/>
      <c r="L44" s="67"/>
      <c r="M44" s="67"/>
      <c r="N44" s="67"/>
      <c r="O44" s="67"/>
      <c r="P44" s="67"/>
      <c r="Q44" s="67"/>
      <c r="R44" s="67"/>
      <c r="S44" s="67"/>
      <c r="T44" s="67"/>
      <c r="U44" s="67"/>
      <c r="V44" s="198"/>
      <c r="W44" s="76"/>
    </row>
    <row r="45" spans="1:50" ht="30" customHeight="1" x14ac:dyDescent="0.25">
      <c r="T45" s="52"/>
      <c r="W45" s="76"/>
    </row>
    <row r="46" spans="1:50" ht="30" customHeight="1" x14ac:dyDescent="0.25">
      <c r="L46" s="213"/>
      <c r="T46" s="52"/>
      <c r="W46" s="76"/>
    </row>
    <row r="47" spans="1:50" ht="25.5" customHeight="1" thickBot="1" x14ac:dyDescent="0.3">
      <c r="A47" s="95"/>
      <c r="B47" s="80"/>
      <c r="C47" s="80"/>
      <c r="D47" s="80"/>
      <c r="E47" s="80"/>
      <c r="F47" s="80"/>
      <c r="G47" s="80"/>
      <c r="H47" s="80"/>
      <c r="I47" s="80"/>
      <c r="J47" s="80"/>
      <c r="K47" s="80"/>
      <c r="L47" s="81"/>
      <c r="M47" s="81"/>
      <c r="N47" s="81"/>
      <c r="O47" s="81"/>
      <c r="P47" s="81"/>
      <c r="Q47" s="81"/>
      <c r="R47" s="81"/>
      <c r="S47" s="81"/>
      <c r="T47" s="46"/>
      <c r="U47" s="46"/>
      <c r="V47" s="75"/>
      <c r="W47" s="76"/>
    </row>
    <row r="48" spans="1:50" ht="25.5" customHeight="1" thickBot="1" x14ac:dyDescent="0.3">
      <c r="A48" s="505" t="s">
        <v>13</v>
      </c>
      <c r="B48" s="506"/>
      <c r="C48" s="506"/>
      <c r="D48" s="506"/>
      <c r="E48" s="506"/>
      <c r="F48" s="130"/>
      <c r="G48" s="130"/>
      <c r="H48" s="130"/>
      <c r="I48" s="130"/>
      <c r="J48" s="131"/>
      <c r="K48" s="154"/>
      <c r="L48" s="93"/>
      <c r="M48" s="93"/>
      <c r="N48" s="93"/>
      <c r="O48" s="93"/>
      <c r="P48" s="93"/>
      <c r="Q48" s="93"/>
      <c r="R48" s="93"/>
      <c r="S48" s="93"/>
      <c r="T48" s="93"/>
      <c r="U48" s="93"/>
      <c r="V48" s="96"/>
      <c r="W48" s="76"/>
    </row>
    <row r="49" spans="1:25" ht="32.25" customHeight="1" x14ac:dyDescent="0.25">
      <c r="A49" s="380" t="s">
        <v>12</v>
      </c>
      <c r="B49" s="380"/>
      <c r="C49" s="380"/>
      <c r="D49" s="380"/>
      <c r="E49" s="381" t="s">
        <v>192</v>
      </c>
      <c r="F49" s="382" t="s">
        <v>276</v>
      </c>
      <c r="G49" s="382" t="s">
        <v>60</v>
      </c>
      <c r="H49" s="382" t="s">
        <v>62</v>
      </c>
      <c r="I49" s="156"/>
      <c r="J49" s="97"/>
      <c r="K49" s="156"/>
      <c r="L49" s="94"/>
      <c r="M49" s="94"/>
      <c r="N49" s="94"/>
      <c r="O49" s="94"/>
      <c r="P49" s="94"/>
      <c r="Q49" s="94"/>
      <c r="R49" s="94"/>
      <c r="S49" s="94"/>
      <c r="T49" s="94"/>
      <c r="U49" s="94"/>
      <c r="V49" s="98"/>
      <c r="W49" s="76"/>
      <c r="Y49" s="516"/>
    </row>
    <row r="50" spans="1:25" ht="47.1" hidden="1" customHeight="1" x14ac:dyDescent="0.25">
      <c r="A50" s="376" t="s">
        <v>79</v>
      </c>
      <c r="B50" s="376"/>
      <c r="C50" s="376"/>
      <c r="D50" s="376"/>
      <c r="E50" s="383" t="s">
        <v>68</v>
      </c>
      <c r="F50" s="384" t="s">
        <v>61</v>
      </c>
      <c r="G50" s="384" t="b">
        <f>IFERROR(IF(E50&lt;&gt;"",TRUE,FALSE),FALSE)</f>
        <v>1</v>
      </c>
      <c r="H50" s="384" t="s">
        <v>61</v>
      </c>
      <c r="I50" s="157"/>
      <c r="J50" s="158"/>
      <c r="K50" s="157"/>
      <c r="L50" s="93"/>
      <c r="M50" s="93"/>
      <c r="N50" s="93"/>
      <c r="O50" s="93"/>
      <c r="P50" s="93"/>
      <c r="Q50" s="93"/>
      <c r="R50" s="93"/>
      <c r="S50" s="93"/>
      <c r="T50" s="93"/>
      <c r="U50" s="93"/>
      <c r="V50" s="96"/>
      <c r="Y50" s="516"/>
    </row>
    <row r="51" spans="1:25" ht="47.1" customHeight="1" x14ac:dyDescent="0.25">
      <c r="A51" s="376">
        <v>1</v>
      </c>
      <c r="B51" s="376"/>
      <c r="C51" s="376"/>
      <c r="D51" s="376"/>
      <c r="E51" s="383" t="s">
        <v>4088</v>
      </c>
      <c r="F51" s="384" t="s">
        <v>449</v>
      </c>
      <c r="G51" s="384" t="b">
        <f t="shared" ref="G51:G62" si="7">IFERROR(IF(E51&lt;&gt;"",TRUE,FALSE),FALSE)</f>
        <v>1</v>
      </c>
      <c r="H51" s="384" t="s">
        <v>567</v>
      </c>
      <c r="I51" s="157"/>
      <c r="J51" s="158"/>
      <c r="K51" s="157"/>
      <c r="L51" s="93"/>
      <c r="M51" s="93"/>
      <c r="N51" s="93"/>
      <c r="O51" s="93"/>
      <c r="P51" s="93"/>
      <c r="Q51" s="93"/>
      <c r="R51" s="93"/>
      <c r="S51" s="93"/>
      <c r="T51" s="93"/>
      <c r="U51" s="93"/>
      <c r="V51" s="96"/>
      <c r="Y51" s="332"/>
    </row>
    <row r="52" spans="1:25" ht="47.1" customHeight="1" x14ac:dyDescent="0.25">
      <c r="A52" s="376">
        <v>2</v>
      </c>
      <c r="B52" s="376"/>
      <c r="C52" s="376"/>
      <c r="D52" s="376"/>
      <c r="E52" s="383"/>
      <c r="F52" s="384" t="s">
        <v>449</v>
      </c>
      <c r="G52" s="384" t="b">
        <f t="shared" si="7"/>
        <v>0</v>
      </c>
      <c r="H52" s="384" t="s">
        <v>568</v>
      </c>
      <c r="I52" s="157"/>
      <c r="J52" s="158"/>
      <c r="K52" s="157"/>
      <c r="L52" s="93"/>
      <c r="M52" s="93"/>
      <c r="N52" s="93"/>
      <c r="O52" s="93"/>
      <c r="P52" s="93"/>
      <c r="Q52" s="93"/>
      <c r="R52" s="93"/>
      <c r="S52" s="93"/>
      <c r="T52" s="93"/>
      <c r="U52" s="93"/>
      <c r="V52" s="96"/>
      <c r="Y52" s="332"/>
    </row>
    <row r="53" spans="1:25" ht="47.1" customHeight="1" x14ac:dyDescent="0.25">
      <c r="A53" s="376">
        <v>3</v>
      </c>
      <c r="B53" s="376"/>
      <c r="C53" s="376"/>
      <c r="D53" s="376"/>
      <c r="E53" s="383"/>
      <c r="F53" s="384" t="s">
        <v>449</v>
      </c>
      <c r="G53" s="384" t="b">
        <f t="shared" si="7"/>
        <v>0</v>
      </c>
      <c r="H53" s="384" t="s">
        <v>569</v>
      </c>
      <c r="I53" s="157"/>
      <c r="J53" s="158"/>
      <c r="K53" s="157"/>
      <c r="L53" s="93"/>
      <c r="M53" s="93"/>
      <c r="N53" s="93"/>
      <c r="O53" s="93"/>
      <c r="P53" s="93"/>
      <c r="Q53" s="93"/>
      <c r="R53" s="93"/>
      <c r="S53" s="93"/>
      <c r="T53" s="93"/>
      <c r="U53" s="93"/>
      <c r="V53" s="96"/>
      <c r="Y53" s="332"/>
    </row>
    <row r="54" spans="1:25" ht="47.1" customHeight="1" x14ac:dyDescent="0.25">
      <c r="A54" s="376">
        <v>4</v>
      </c>
      <c r="B54" s="376"/>
      <c r="C54" s="376"/>
      <c r="D54" s="376"/>
      <c r="E54" s="383"/>
      <c r="F54" s="384" t="s">
        <v>449</v>
      </c>
      <c r="G54" s="384" t="b">
        <f t="shared" si="7"/>
        <v>0</v>
      </c>
      <c r="H54" s="384" t="s">
        <v>570</v>
      </c>
      <c r="I54" s="157"/>
      <c r="J54" s="158"/>
      <c r="K54" s="157"/>
      <c r="L54" s="93"/>
      <c r="M54" s="93"/>
      <c r="N54" s="93"/>
      <c r="O54" s="93"/>
      <c r="P54" s="93"/>
      <c r="Q54" s="93"/>
      <c r="R54" s="93"/>
      <c r="S54" s="93"/>
      <c r="T54" s="93"/>
      <c r="U54" s="93"/>
      <c r="V54" s="96"/>
      <c r="Y54" s="332"/>
    </row>
    <row r="55" spans="1:25" ht="47.1" customHeight="1" x14ac:dyDescent="0.25">
      <c r="A55" s="376">
        <v>5</v>
      </c>
      <c r="B55" s="376"/>
      <c r="C55" s="376"/>
      <c r="D55" s="376"/>
      <c r="E55" s="383"/>
      <c r="F55" s="384" t="s">
        <v>449</v>
      </c>
      <c r="G55" s="384" t="b">
        <f t="shared" si="7"/>
        <v>0</v>
      </c>
      <c r="H55" s="384" t="s">
        <v>571</v>
      </c>
      <c r="I55" s="157"/>
      <c r="J55" s="158"/>
      <c r="K55" s="157"/>
      <c r="L55" s="93"/>
      <c r="M55" s="93"/>
      <c r="N55" s="93"/>
      <c r="O55" s="93"/>
      <c r="P55" s="93"/>
      <c r="Q55" s="93"/>
      <c r="R55" s="93"/>
      <c r="S55" s="93"/>
      <c r="T55" s="93"/>
      <c r="U55" s="93"/>
      <c r="V55" s="96"/>
      <c r="Y55" s="332"/>
    </row>
    <row r="56" spans="1:25" ht="47.1" customHeight="1" x14ac:dyDescent="0.25">
      <c r="A56" s="376">
        <v>6</v>
      </c>
      <c r="B56" s="376"/>
      <c r="C56" s="376"/>
      <c r="D56" s="376"/>
      <c r="E56" s="383"/>
      <c r="F56" s="384" t="s">
        <v>449</v>
      </c>
      <c r="G56" s="384" t="b">
        <f t="shared" si="7"/>
        <v>0</v>
      </c>
      <c r="H56" s="384" t="s">
        <v>572</v>
      </c>
      <c r="I56" s="157"/>
      <c r="J56" s="158"/>
      <c r="K56" s="157"/>
      <c r="L56" s="93"/>
      <c r="M56" s="93"/>
      <c r="N56" s="93"/>
      <c r="O56" s="93"/>
      <c r="P56" s="93"/>
      <c r="Q56" s="93"/>
      <c r="R56" s="93"/>
      <c r="S56" s="93"/>
      <c r="T56" s="93"/>
      <c r="U56" s="93"/>
      <c r="V56" s="96"/>
      <c r="Y56" s="332"/>
    </row>
    <row r="57" spans="1:25" ht="47.1" customHeight="1" x14ac:dyDescent="0.25">
      <c r="A57" s="376">
        <v>7</v>
      </c>
      <c r="B57" s="376"/>
      <c r="C57" s="376"/>
      <c r="D57" s="376"/>
      <c r="E57" s="383"/>
      <c r="F57" s="384" t="s">
        <v>449</v>
      </c>
      <c r="G57" s="384" t="b">
        <f t="shared" si="7"/>
        <v>0</v>
      </c>
      <c r="H57" s="384" t="s">
        <v>573</v>
      </c>
      <c r="I57" s="157"/>
      <c r="J57" s="158"/>
      <c r="K57" s="157"/>
      <c r="L57" s="93"/>
      <c r="M57" s="93"/>
      <c r="N57" s="93"/>
      <c r="O57" s="93"/>
      <c r="P57" s="93"/>
      <c r="Q57" s="93"/>
      <c r="R57" s="93"/>
      <c r="S57" s="93"/>
      <c r="T57" s="93"/>
      <c r="U57" s="93"/>
      <c r="V57" s="96"/>
      <c r="Y57" s="332"/>
    </row>
    <row r="58" spans="1:25" ht="47.1" customHeight="1" x14ac:dyDescent="0.25">
      <c r="A58" s="376">
        <v>8</v>
      </c>
      <c r="B58" s="376"/>
      <c r="C58" s="376"/>
      <c r="D58" s="376"/>
      <c r="E58" s="383"/>
      <c r="F58" s="384" t="s">
        <v>449</v>
      </c>
      <c r="G58" s="384" t="b">
        <f t="shared" si="7"/>
        <v>0</v>
      </c>
      <c r="H58" s="384" t="s">
        <v>574</v>
      </c>
      <c r="I58" s="157"/>
      <c r="J58" s="158"/>
      <c r="K58" s="157"/>
      <c r="L58" s="93"/>
      <c r="M58" s="93"/>
      <c r="N58" s="93"/>
      <c r="O58" s="93"/>
      <c r="P58" s="93"/>
      <c r="Q58" s="93"/>
      <c r="R58" s="93"/>
      <c r="S58" s="93"/>
      <c r="T58" s="93"/>
      <c r="U58" s="93"/>
      <c r="V58" s="96"/>
      <c r="Y58" s="332"/>
    </row>
    <row r="59" spans="1:25" ht="47.1" customHeight="1" x14ac:dyDescent="0.25">
      <c r="A59" s="376">
        <v>9</v>
      </c>
      <c r="B59" s="376"/>
      <c r="C59" s="376"/>
      <c r="D59" s="376"/>
      <c r="E59" s="383"/>
      <c r="F59" s="384" t="s">
        <v>449</v>
      </c>
      <c r="G59" s="384" t="b">
        <f t="shared" si="7"/>
        <v>0</v>
      </c>
      <c r="H59" s="384" t="s">
        <v>575</v>
      </c>
      <c r="I59" s="157"/>
      <c r="J59" s="158"/>
      <c r="K59" s="157"/>
      <c r="L59" s="93"/>
      <c r="M59" s="93"/>
      <c r="N59" s="93"/>
      <c r="O59" s="93"/>
      <c r="P59" s="93"/>
      <c r="Q59" s="93"/>
      <c r="R59" s="93"/>
      <c r="S59" s="93"/>
      <c r="T59" s="93"/>
      <c r="U59" s="93"/>
      <c r="V59" s="96"/>
      <c r="Y59" s="332"/>
    </row>
    <row r="60" spans="1:25" ht="47.1" customHeight="1" x14ac:dyDescent="0.25">
      <c r="A60" s="376">
        <v>10</v>
      </c>
      <c r="B60" s="376"/>
      <c r="C60" s="376"/>
      <c r="D60" s="376"/>
      <c r="E60" s="383"/>
      <c r="F60" s="384" t="s">
        <v>449</v>
      </c>
      <c r="G60" s="384" t="b">
        <f t="shared" si="7"/>
        <v>0</v>
      </c>
      <c r="H60" s="384" t="s">
        <v>576</v>
      </c>
      <c r="I60" s="157"/>
      <c r="J60" s="158"/>
      <c r="K60" s="157"/>
      <c r="L60" s="93"/>
      <c r="M60" s="93"/>
      <c r="N60" s="93"/>
      <c r="O60" s="93"/>
      <c r="P60" s="93"/>
      <c r="Q60" s="93"/>
      <c r="R60" s="93"/>
      <c r="S60" s="93"/>
      <c r="T60" s="93"/>
      <c r="U60" s="93"/>
      <c r="V60" s="96"/>
      <c r="Y60" s="332"/>
    </row>
    <row r="61" spans="1:25" ht="47.1" customHeight="1" x14ac:dyDescent="0.25">
      <c r="A61" s="376">
        <v>11</v>
      </c>
      <c r="B61" s="376"/>
      <c r="C61" s="376"/>
      <c r="D61" s="376"/>
      <c r="E61" s="383"/>
      <c r="F61" s="384" t="s">
        <v>449</v>
      </c>
      <c r="G61" s="384" t="b">
        <f t="shared" si="7"/>
        <v>0</v>
      </c>
      <c r="H61" s="384" t="s">
        <v>577</v>
      </c>
      <c r="I61" s="157"/>
      <c r="J61" s="158"/>
      <c r="K61" s="157"/>
      <c r="L61" s="93"/>
      <c r="M61" s="93"/>
      <c r="N61" s="93"/>
      <c r="O61" s="93"/>
      <c r="P61" s="93"/>
      <c r="Q61" s="93"/>
      <c r="R61" s="93"/>
      <c r="S61" s="93"/>
      <c r="T61" s="93"/>
      <c r="U61" s="93"/>
      <c r="V61" s="96"/>
      <c r="Y61" s="332"/>
    </row>
    <row r="62" spans="1:25" ht="47.1" customHeight="1" x14ac:dyDescent="0.25">
      <c r="A62" s="376">
        <v>12</v>
      </c>
      <c r="B62" s="376"/>
      <c r="C62" s="376"/>
      <c r="D62" s="376"/>
      <c r="E62" s="383"/>
      <c r="F62" s="384" t="s">
        <v>449</v>
      </c>
      <c r="G62" s="384" t="b">
        <f t="shared" si="7"/>
        <v>0</v>
      </c>
      <c r="H62" s="384" t="s">
        <v>578</v>
      </c>
      <c r="I62" s="157"/>
      <c r="J62" s="158"/>
      <c r="K62" s="157"/>
      <c r="L62" s="93"/>
      <c r="M62" s="93"/>
      <c r="N62" s="93"/>
      <c r="O62" s="93"/>
      <c r="P62" s="93"/>
      <c r="Q62" s="93"/>
      <c r="R62" s="93"/>
      <c r="S62" s="93"/>
      <c r="T62" s="93"/>
      <c r="U62" s="93"/>
      <c r="V62" s="96"/>
      <c r="Y62" s="332"/>
    </row>
    <row r="63" spans="1:25" ht="2.65" customHeight="1" thickBot="1" x14ac:dyDescent="0.3">
      <c r="A63" s="99"/>
      <c r="B63" s="100"/>
      <c r="C63" s="100"/>
      <c r="D63" s="100"/>
      <c r="E63" s="100"/>
      <c r="F63" s="100"/>
      <c r="G63" s="100"/>
      <c r="H63" s="100"/>
      <c r="I63" s="100"/>
      <c r="J63" s="101"/>
      <c r="K63" s="103"/>
      <c r="L63" s="93"/>
      <c r="M63" s="93"/>
      <c r="N63" s="93"/>
      <c r="O63" s="93"/>
      <c r="P63" s="93"/>
      <c r="Q63" s="93"/>
      <c r="R63" s="93"/>
      <c r="S63" s="93"/>
      <c r="T63" s="93"/>
      <c r="U63" s="93"/>
      <c r="V63" s="96"/>
      <c r="Y63" s="102"/>
    </row>
    <row r="64" spans="1:25" ht="29.25" customHeight="1" x14ac:dyDescent="0.25">
      <c r="A64" s="103"/>
      <c r="B64" s="103"/>
      <c r="C64" s="103"/>
      <c r="D64" s="103"/>
      <c r="E64" s="103"/>
      <c r="F64" s="103"/>
      <c r="G64" s="103"/>
      <c r="H64" s="103"/>
      <c r="I64" s="103"/>
      <c r="J64" s="103"/>
      <c r="K64" s="103"/>
      <c r="L64" s="93"/>
      <c r="M64" s="93"/>
      <c r="N64" s="93"/>
      <c r="O64" s="93"/>
      <c r="P64" s="93"/>
      <c r="Q64" s="93"/>
      <c r="R64" s="93"/>
      <c r="S64" s="93"/>
      <c r="T64" s="93"/>
      <c r="U64" s="93"/>
      <c r="V64" s="96"/>
      <c r="Y64" s="102"/>
    </row>
    <row r="65" spans="1:50" s="48" customFormat="1" ht="30.75" customHeight="1" thickBot="1" x14ac:dyDescent="0.3">
      <c r="A65" s="104"/>
      <c r="B65" s="104"/>
      <c r="C65" s="104"/>
      <c r="D65" s="104"/>
      <c r="E65" s="104"/>
      <c r="F65" s="104"/>
      <c r="G65" s="104"/>
      <c r="H65" s="104"/>
      <c r="I65" s="104"/>
      <c r="J65" s="104"/>
      <c r="K65" s="104"/>
      <c r="L65" s="104"/>
      <c r="M65" s="104"/>
      <c r="N65" s="104"/>
      <c r="O65" s="104"/>
      <c r="P65" s="104"/>
      <c r="Q65" s="104"/>
      <c r="R65" s="104"/>
      <c r="S65" s="104"/>
      <c r="T65" s="104"/>
      <c r="U65" s="104"/>
      <c r="V65" s="69"/>
      <c r="W65" s="69"/>
      <c r="X65" s="69"/>
      <c r="Y65" s="69"/>
      <c r="Z65" s="69"/>
      <c r="AO65" s="3"/>
      <c r="AP65" s="3"/>
      <c r="AQ65" s="3"/>
      <c r="AR65" s="3"/>
      <c r="AS65" s="3"/>
      <c r="AT65" s="3"/>
      <c r="AU65" s="3"/>
      <c r="AV65" s="3"/>
      <c r="AW65" s="3"/>
      <c r="AX65" s="3"/>
    </row>
    <row r="66" spans="1:50" ht="30.75" customHeight="1" thickBot="1" x14ac:dyDescent="0.3">
      <c r="A66" s="508" t="s">
        <v>5</v>
      </c>
      <c r="B66" s="506"/>
      <c r="C66" s="506"/>
      <c r="D66" s="506"/>
      <c r="E66" s="511"/>
      <c r="F66" s="130"/>
      <c r="G66" s="130"/>
      <c r="H66" s="130"/>
      <c r="I66" s="130"/>
      <c r="J66" s="131"/>
      <c r="K66" s="154"/>
      <c r="L66" s="93"/>
      <c r="M66" s="93"/>
      <c r="N66" s="93"/>
      <c r="O66" s="93"/>
      <c r="P66" s="93"/>
      <c r="Q66" s="93"/>
      <c r="R66" s="93"/>
      <c r="S66" s="93"/>
      <c r="T66" s="93"/>
      <c r="U66" s="93"/>
      <c r="V66" s="96"/>
      <c r="W66" s="76"/>
    </row>
    <row r="67" spans="1:50" ht="30.75" customHeight="1" x14ac:dyDescent="0.25">
      <c r="A67" s="380" t="s">
        <v>14</v>
      </c>
      <c r="B67" s="380"/>
      <c r="C67" s="380"/>
      <c r="D67" s="380"/>
      <c r="E67" s="381" t="s">
        <v>158</v>
      </c>
      <c r="F67" s="382" t="s">
        <v>276</v>
      </c>
      <c r="G67" s="382" t="s">
        <v>60</v>
      </c>
      <c r="H67" s="382" t="s">
        <v>62</v>
      </c>
      <c r="I67" s="156"/>
      <c r="J67" s="97"/>
      <c r="K67" s="156"/>
      <c r="L67" s="94"/>
      <c r="M67" s="94"/>
      <c r="N67" s="94"/>
      <c r="O67" s="94"/>
      <c r="P67" s="94"/>
      <c r="Q67" s="94"/>
      <c r="R67" s="94"/>
      <c r="S67" s="94"/>
      <c r="T67" s="94"/>
      <c r="U67" s="94"/>
      <c r="V67" s="98"/>
      <c r="W67" s="76"/>
      <c r="Y67" s="516"/>
    </row>
    <row r="68" spans="1:50" ht="47.1" hidden="1" customHeight="1" x14ac:dyDescent="0.25">
      <c r="A68" s="376" t="s">
        <v>80</v>
      </c>
      <c r="B68" s="376"/>
      <c r="C68" s="376"/>
      <c r="D68" s="376"/>
      <c r="E68" s="383" t="s">
        <v>69</v>
      </c>
      <c r="F68" s="384" t="s">
        <v>61</v>
      </c>
      <c r="G68" s="384" t="b">
        <f>IFERROR(IF(E68&lt;&gt;"",TRUE,FALSE),FALSE)</f>
        <v>1</v>
      </c>
      <c r="H68" s="384" t="s">
        <v>61</v>
      </c>
      <c r="I68" s="157"/>
      <c r="J68" s="158"/>
      <c r="K68" s="157"/>
      <c r="L68" s="47"/>
      <c r="M68" s="47"/>
      <c r="N68" s="47"/>
      <c r="O68" s="47"/>
      <c r="P68" s="47"/>
      <c r="Q68" s="47"/>
      <c r="R68" s="47"/>
      <c r="S68" s="47"/>
      <c r="T68" s="47"/>
      <c r="U68" s="47"/>
      <c r="V68" s="105"/>
      <c r="Y68" s="516"/>
    </row>
    <row r="69" spans="1:50" ht="75.75" customHeight="1" x14ac:dyDescent="0.25">
      <c r="A69" s="376">
        <v>1</v>
      </c>
      <c r="B69" s="376"/>
      <c r="C69" s="376"/>
      <c r="D69" s="376"/>
      <c r="E69" s="383" t="s">
        <v>4089</v>
      </c>
      <c r="F69" s="384" t="s">
        <v>449</v>
      </c>
      <c r="G69" s="384" t="b">
        <f t="shared" ref="G69:G80" si="8">IFERROR(IF(E69&lt;&gt;"",TRUE,FALSE),FALSE)</f>
        <v>1</v>
      </c>
      <c r="H69" s="384" t="s">
        <v>579</v>
      </c>
      <c r="I69" s="157"/>
      <c r="J69" s="158"/>
      <c r="K69" s="157"/>
      <c r="L69" s="47"/>
      <c r="M69" s="47"/>
      <c r="N69" s="47"/>
      <c r="O69" s="47"/>
      <c r="P69" s="47"/>
      <c r="Q69" s="47"/>
      <c r="R69" s="47"/>
      <c r="S69" s="47"/>
      <c r="T69" s="47"/>
      <c r="U69" s="47"/>
      <c r="V69" s="105"/>
      <c r="Y69" s="516"/>
    </row>
    <row r="70" spans="1:50" ht="78.75" customHeight="1" x14ac:dyDescent="0.25">
      <c r="A70" s="376">
        <v>2</v>
      </c>
      <c r="B70" s="376"/>
      <c r="C70" s="376"/>
      <c r="D70" s="376"/>
      <c r="E70" s="383" t="s">
        <v>4090</v>
      </c>
      <c r="F70" s="384" t="s">
        <v>449</v>
      </c>
      <c r="G70" s="384" t="b">
        <f t="shared" si="8"/>
        <v>1</v>
      </c>
      <c r="H70" s="384" t="s">
        <v>580</v>
      </c>
      <c r="I70" s="157"/>
      <c r="J70" s="158"/>
      <c r="K70" s="157"/>
      <c r="L70" s="47"/>
      <c r="M70" s="47"/>
      <c r="N70" s="47"/>
      <c r="O70" s="47"/>
      <c r="P70" s="47"/>
      <c r="Q70" s="47"/>
      <c r="R70" s="47"/>
      <c r="S70" s="47"/>
      <c r="T70" s="47"/>
      <c r="U70" s="47"/>
      <c r="V70" s="105"/>
      <c r="Y70" s="516"/>
    </row>
    <row r="71" spans="1:50" ht="47.1" customHeight="1" x14ac:dyDescent="0.25">
      <c r="A71" s="376">
        <v>3</v>
      </c>
      <c r="B71" s="376"/>
      <c r="C71" s="376"/>
      <c r="D71" s="376"/>
      <c r="E71" s="383"/>
      <c r="F71" s="384" t="s">
        <v>449</v>
      </c>
      <c r="G71" s="384" t="b">
        <f t="shared" si="8"/>
        <v>0</v>
      </c>
      <c r="H71" s="384" t="s">
        <v>581</v>
      </c>
      <c r="I71" s="157"/>
      <c r="J71" s="158"/>
      <c r="K71" s="157"/>
      <c r="L71" s="47"/>
      <c r="M71" s="47"/>
      <c r="N71" s="47"/>
      <c r="O71" s="47"/>
      <c r="P71" s="47"/>
      <c r="Q71" s="47"/>
      <c r="R71" s="47"/>
      <c r="S71" s="47"/>
      <c r="T71" s="47"/>
      <c r="U71" s="47"/>
      <c r="V71" s="105"/>
      <c r="Y71" s="516"/>
    </row>
    <row r="72" spans="1:50" ht="47.1" customHeight="1" x14ac:dyDescent="0.25">
      <c r="A72" s="376">
        <v>4</v>
      </c>
      <c r="B72" s="376"/>
      <c r="C72" s="376"/>
      <c r="D72" s="376"/>
      <c r="E72" s="383"/>
      <c r="F72" s="384" t="s">
        <v>449</v>
      </c>
      <c r="G72" s="384" t="b">
        <f t="shared" si="8"/>
        <v>0</v>
      </c>
      <c r="H72" s="384" t="s">
        <v>582</v>
      </c>
      <c r="I72" s="157"/>
      <c r="J72" s="158"/>
      <c r="K72" s="157"/>
      <c r="L72" s="47"/>
      <c r="M72" s="47"/>
      <c r="N72" s="47"/>
      <c r="O72" s="47"/>
      <c r="P72" s="47"/>
      <c r="Q72" s="47"/>
      <c r="R72" s="47"/>
      <c r="S72" s="47"/>
      <c r="T72" s="47"/>
      <c r="U72" s="47"/>
      <c r="V72" s="105"/>
      <c r="Y72" s="516"/>
    </row>
    <row r="73" spans="1:50" ht="47.1" customHeight="1" x14ac:dyDescent="0.25">
      <c r="A73" s="376">
        <v>5</v>
      </c>
      <c r="B73" s="376"/>
      <c r="C73" s="376"/>
      <c r="D73" s="376"/>
      <c r="E73" s="383"/>
      <c r="F73" s="384" t="s">
        <v>449</v>
      </c>
      <c r="G73" s="384" t="b">
        <f t="shared" si="8"/>
        <v>0</v>
      </c>
      <c r="H73" s="384" t="s">
        <v>583</v>
      </c>
      <c r="I73" s="157"/>
      <c r="J73" s="158"/>
      <c r="K73" s="157"/>
      <c r="L73" s="47"/>
      <c r="M73" s="47"/>
      <c r="N73" s="47"/>
      <c r="O73" s="47"/>
      <c r="P73" s="47"/>
      <c r="Q73" s="47"/>
      <c r="R73" s="47"/>
      <c r="S73" s="47"/>
      <c r="T73" s="47"/>
      <c r="U73" s="47"/>
      <c r="V73" s="105"/>
      <c r="Y73" s="516"/>
    </row>
    <row r="74" spans="1:50" ht="47.1" customHeight="1" x14ac:dyDescent="0.25">
      <c r="A74" s="376">
        <v>6</v>
      </c>
      <c r="B74" s="376"/>
      <c r="C74" s="376"/>
      <c r="D74" s="376"/>
      <c r="E74" s="383"/>
      <c r="F74" s="384" t="s">
        <v>449</v>
      </c>
      <c r="G74" s="384" t="b">
        <f t="shared" si="8"/>
        <v>0</v>
      </c>
      <c r="H74" s="384" t="s">
        <v>584</v>
      </c>
      <c r="I74" s="157"/>
      <c r="J74" s="158"/>
      <c r="K74" s="157"/>
      <c r="L74" s="47"/>
      <c r="M74" s="47"/>
      <c r="N74" s="47"/>
      <c r="O74" s="47"/>
      <c r="P74" s="47"/>
      <c r="Q74" s="47"/>
      <c r="R74" s="47"/>
      <c r="S74" s="47"/>
      <c r="T74" s="47"/>
      <c r="U74" s="47"/>
      <c r="V74" s="105"/>
      <c r="Y74" s="516"/>
    </row>
    <row r="75" spans="1:50" ht="47.1" customHeight="1" x14ac:dyDescent="0.25">
      <c r="A75" s="376">
        <v>7</v>
      </c>
      <c r="B75" s="376"/>
      <c r="C75" s="376"/>
      <c r="D75" s="376"/>
      <c r="E75" s="383"/>
      <c r="F75" s="384" t="s">
        <v>449</v>
      </c>
      <c r="G75" s="384" t="b">
        <f t="shared" si="8"/>
        <v>0</v>
      </c>
      <c r="H75" s="384" t="s">
        <v>585</v>
      </c>
      <c r="I75" s="157"/>
      <c r="J75" s="158"/>
      <c r="K75" s="157"/>
      <c r="L75" s="47"/>
      <c r="M75" s="47"/>
      <c r="N75" s="47"/>
      <c r="O75" s="47"/>
      <c r="P75" s="47"/>
      <c r="Q75" s="47"/>
      <c r="R75" s="47"/>
      <c r="S75" s="47"/>
      <c r="T75" s="47"/>
      <c r="U75" s="47"/>
      <c r="V75" s="105"/>
      <c r="Y75" s="516"/>
    </row>
    <row r="76" spans="1:50" ht="47.1" customHeight="1" x14ac:dyDescent="0.25">
      <c r="A76" s="376">
        <v>8</v>
      </c>
      <c r="B76" s="376"/>
      <c r="C76" s="376"/>
      <c r="D76" s="376"/>
      <c r="E76" s="383"/>
      <c r="F76" s="384" t="s">
        <v>449</v>
      </c>
      <c r="G76" s="384" t="b">
        <f t="shared" si="8"/>
        <v>0</v>
      </c>
      <c r="H76" s="384" t="s">
        <v>586</v>
      </c>
      <c r="I76" s="157"/>
      <c r="J76" s="158"/>
      <c r="K76" s="157"/>
      <c r="L76" s="47"/>
      <c r="M76" s="47"/>
      <c r="N76" s="47"/>
      <c r="O76" s="47"/>
      <c r="P76" s="47"/>
      <c r="Q76" s="47"/>
      <c r="R76" s="47"/>
      <c r="S76" s="47"/>
      <c r="T76" s="47"/>
      <c r="U76" s="47"/>
      <c r="V76" s="105"/>
      <c r="Y76" s="516"/>
    </row>
    <row r="77" spans="1:50" ht="47.1" customHeight="1" x14ac:dyDescent="0.25">
      <c r="A77" s="376">
        <v>9</v>
      </c>
      <c r="B77" s="376"/>
      <c r="C77" s="376"/>
      <c r="D77" s="376"/>
      <c r="E77" s="383"/>
      <c r="F77" s="384" t="s">
        <v>449</v>
      </c>
      <c r="G77" s="384" t="b">
        <f t="shared" si="8"/>
        <v>0</v>
      </c>
      <c r="H77" s="384" t="s">
        <v>587</v>
      </c>
      <c r="I77" s="157"/>
      <c r="J77" s="158"/>
      <c r="K77" s="157"/>
      <c r="L77" s="47"/>
      <c r="M77" s="47"/>
      <c r="N77" s="47"/>
      <c r="O77" s="47"/>
      <c r="P77" s="47"/>
      <c r="Q77" s="47"/>
      <c r="R77" s="47"/>
      <c r="S77" s="47"/>
      <c r="T77" s="47"/>
      <c r="U77" s="47"/>
      <c r="V77" s="105"/>
      <c r="Y77" s="516"/>
    </row>
    <row r="78" spans="1:50" ht="47.1" customHeight="1" x14ac:dyDescent="0.25">
      <c r="A78" s="376">
        <v>10</v>
      </c>
      <c r="B78" s="376"/>
      <c r="C78" s="376"/>
      <c r="D78" s="376"/>
      <c r="E78" s="383"/>
      <c r="F78" s="384" t="s">
        <v>449</v>
      </c>
      <c r="G78" s="384" t="b">
        <f t="shared" si="8"/>
        <v>0</v>
      </c>
      <c r="H78" s="384" t="s">
        <v>588</v>
      </c>
      <c r="I78" s="157"/>
      <c r="J78" s="158"/>
      <c r="K78" s="157"/>
      <c r="L78" s="47"/>
      <c r="M78" s="47"/>
      <c r="N78" s="47"/>
      <c r="O78" s="47"/>
      <c r="P78" s="47"/>
      <c r="Q78" s="47"/>
      <c r="R78" s="47"/>
      <c r="S78" s="47"/>
      <c r="T78" s="47"/>
      <c r="U78" s="47"/>
      <c r="V78" s="105"/>
      <c r="Y78" s="516"/>
    </row>
    <row r="79" spans="1:50" ht="47.1" customHeight="1" x14ac:dyDescent="0.25">
      <c r="A79" s="376">
        <v>11</v>
      </c>
      <c r="B79" s="376"/>
      <c r="C79" s="376"/>
      <c r="D79" s="376"/>
      <c r="E79" s="383"/>
      <c r="F79" s="384" t="s">
        <v>449</v>
      </c>
      <c r="G79" s="384" t="b">
        <f t="shared" si="8"/>
        <v>0</v>
      </c>
      <c r="H79" s="384" t="s">
        <v>589</v>
      </c>
      <c r="I79" s="157"/>
      <c r="J79" s="158"/>
      <c r="K79" s="157"/>
      <c r="L79" s="47"/>
      <c r="M79" s="47"/>
      <c r="N79" s="47"/>
      <c r="O79" s="47"/>
      <c r="P79" s="47"/>
      <c r="Q79" s="47"/>
      <c r="R79" s="47"/>
      <c r="S79" s="47"/>
      <c r="T79" s="47"/>
      <c r="U79" s="47"/>
      <c r="V79" s="105"/>
      <c r="Y79" s="516"/>
    </row>
    <row r="80" spans="1:50" ht="47.1" customHeight="1" x14ac:dyDescent="0.25">
      <c r="A80" s="376">
        <v>12</v>
      </c>
      <c r="B80" s="376"/>
      <c r="C80" s="376"/>
      <c r="D80" s="376"/>
      <c r="E80" s="383"/>
      <c r="F80" s="384" t="s">
        <v>449</v>
      </c>
      <c r="G80" s="384" t="b">
        <f t="shared" si="8"/>
        <v>0</v>
      </c>
      <c r="H80" s="384" t="s">
        <v>590</v>
      </c>
      <c r="I80" s="157"/>
      <c r="J80" s="158"/>
      <c r="K80" s="157"/>
      <c r="L80" s="47"/>
      <c r="M80" s="47"/>
      <c r="N80" s="47"/>
      <c r="O80" s="47"/>
      <c r="P80" s="47"/>
      <c r="Q80" s="47"/>
      <c r="R80" s="47"/>
      <c r="S80" s="47"/>
      <c r="T80" s="47"/>
      <c r="U80" s="47"/>
      <c r="V80" s="105"/>
      <c r="Y80" s="516"/>
    </row>
    <row r="81" spans="1:45" ht="2.65" customHeight="1" thickBot="1" x14ac:dyDescent="0.3">
      <c r="A81" s="66"/>
      <c r="B81" s="67"/>
      <c r="C81" s="67"/>
      <c r="D81" s="67"/>
      <c r="E81" s="67"/>
      <c r="F81" s="67"/>
      <c r="G81" s="67"/>
      <c r="H81" s="67"/>
      <c r="I81" s="67"/>
      <c r="J81" s="61"/>
      <c r="K81" s="52"/>
      <c r="L81" s="47"/>
      <c r="M81" s="47"/>
      <c r="N81" s="47"/>
      <c r="O81" s="47"/>
      <c r="P81" s="47"/>
      <c r="Q81" s="47"/>
      <c r="R81" s="47"/>
      <c r="S81" s="47"/>
      <c r="T81" s="47"/>
      <c r="U81" s="47"/>
      <c r="V81" s="105"/>
      <c r="Y81" s="516"/>
    </row>
    <row r="82" spans="1:45" ht="35.25" customHeight="1" x14ac:dyDescent="0.25">
      <c r="L82" s="47"/>
      <c r="M82" s="47"/>
      <c r="N82" s="47"/>
      <c r="O82" s="47"/>
      <c r="P82" s="47"/>
      <c r="Q82" s="47"/>
      <c r="R82" s="47"/>
      <c r="S82" s="47"/>
      <c r="T82" s="47"/>
      <c r="U82" s="47"/>
      <c r="V82" s="105"/>
      <c r="Y82" s="516"/>
    </row>
    <row r="83" spans="1:45" ht="35.25" customHeight="1" x14ac:dyDescent="0.25">
      <c r="L83" s="47"/>
      <c r="M83" s="47"/>
      <c r="N83" s="47"/>
      <c r="O83" s="47"/>
      <c r="P83" s="47"/>
      <c r="Q83" s="47"/>
      <c r="R83" s="47"/>
      <c r="S83" s="47"/>
      <c r="T83" s="47"/>
      <c r="U83" s="47"/>
      <c r="V83" s="105"/>
    </row>
    <row r="84" spans="1:45" ht="35.25" customHeight="1" x14ac:dyDescent="0.25">
      <c r="L84" s="47"/>
      <c r="M84" s="47"/>
      <c r="N84" s="47"/>
      <c r="O84" s="47"/>
      <c r="P84" s="47"/>
      <c r="Q84" s="47"/>
      <c r="R84" s="47"/>
      <c r="S84" s="47"/>
      <c r="T84" s="47"/>
      <c r="U84" s="47"/>
      <c r="V84" s="105"/>
    </row>
    <row r="85" spans="1:45" ht="35.25" customHeight="1" x14ac:dyDescent="0.25">
      <c r="L85" s="47"/>
      <c r="M85" s="47"/>
      <c r="N85" s="47"/>
      <c r="O85" s="47"/>
      <c r="P85" s="47"/>
      <c r="Q85" s="47"/>
      <c r="R85" s="47"/>
      <c r="S85" s="47"/>
      <c r="T85" s="47"/>
      <c r="U85" s="47"/>
      <c r="V85" s="105"/>
    </row>
    <row r="86" spans="1:45" ht="35.25" customHeight="1" x14ac:dyDescent="0.25">
      <c r="L86" s="47"/>
      <c r="M86" s="47"/>
      <c r="N86" s="47"/>
      <c r="O86" s="47"/>
      <c r="P86" s="47"/>
      <c r="Q86" s="47"/>
      <c r="R86" s="47"/>
      <c r="S86" s="47"/>
      <c r="T86" s="47"/>
      <c r="U86" s="47"/>
      <c r="V86" s="105"/>
    </row>
    <row r="87" spans="1:45" ht="17.25" customHeight="1" x14ac:dyDescent="0.25">
      <c r="L87" s="47"/>
      <c r="M87" s="47"/>
      <c r="N87" s="47"/>
      <c r="O87" s="47"/>
      <c r="P87" s="47"/>
      <c r="Q87" s="47"/>
      <c r="R87" s="47"/>
      <c r="S87" s="47"/>
      <c r="T87" s="47"/>
      <c r="U87" s="47"/>
      <c r="V87" s="105"/>
    </row>
    <row r="88" spans="1:45" ht="21.75" customHeight="1" x14ac:dyDescent="0.25">
      <c r="L88" s="47"/>
      <c r="M88" s="47"/>
      <c r="N88" s="47"/>
      <c r="O88" s="47"/>
      <c r="P88" s="47"/>
      <c r="Q88" s="47"/>
      <c r="R88" s="47"/>
      <c r="S88" s="47"/>
      <c r="T88" s="47"/>
      <c r="U88" s="47"/>
      <c r="V88" s="105"/>
    </row>
    <row r="89" spans="1:45" ht="29.25" customHeight="1" thickBot="1" x14ac:dyDescent="0.3">
      <c r="L89" s="47"/>
      <c r="M89" s="47"/>
      <c r="N89" s="47"/>
      <c r="O89" s="47"/>
      <c r="P89" s="47"/>
      <c r="Q89" s="47"/>
      <c r="R89" s="47"/>
      <c r="S89" s="47"/>
      <c r="T89" s="47"/>
      <c r="U89" s="47"/>
      <c r="V89" s="105"/>
    </row>
    <row r="90" spans="1:45" ht="29.25" customHeight="1" thickBot="1" x14ac:dyDescent="0.3">
      <c r="A90" s="508" t="s">
        <v>16</v>
      </c>
      <c r="B90" s="506"/>
      <c r="C90" s="506"/>
      <c r="D90" s="506"/>
      <c r="E90" s="511"/>
      <c r="F90" s="221"/>
      <c r="G90" s="221"/>
      <c r="H90" s="221"/>
      <c r="I90" s="221"/>
      <c r="J90" s="222"/>
      <c r="K90" s="154"/>
      <c r="L90" s="93"/>
      <c r="M90" s="93"/>
      <c r="N90" s="93"/>
      <c r="O90" s="93"/>
      <c r="P90" s="93"/>
      <c r="Q90" s="93"/>
      <c r="R90" s="93"/>
      <c r="S90" s="93"/>
      <c r="T90" s="93"/>
      <c r="U90" s="93"/>
      <c r="V90" s="96"/>
    </row>
    <row r="91" spans="1:45" ht="26.25" customHeight="1" x14ac:dyDescent="0.25">
      <c r="A91" s="380" t="s">
        <v>17</v>
      </c>
      <c r="B91" s="380"/>
      <c r="C91" s="380"/>
      <c r="D91" s="380"/>
      <c r="E91" s="380" t="s">
        <v>76</v>
      </c>
      <c r="F91" s="385" t="s">
        <v>194</v>
      </c>
      <c r="G91" s="385" t="s">
        <v>60</v>
      </c>
      <c r="H91" s="385" t="s">
        <v>62</v>
      </c>
      <c r="I91" s="363" t="s">
        <v>104</v>
      </c>
      <c r="J91" s="363" t="s">
        <v>276</v>
      </c>
      <c r="K91" s="154"/>
      <c r="L91" s="94"/>
      <c r="M91" s="94"/>
      <c r="N91" s="94"/>
      <c r="O91" s="94"/>
      <c r="P91" s="94"/>
      <c r="Q91" s="94"/>
      <c r="R91" s="94"/>
      <c r="S91" s="94"/>
      <c r="T91" s="94"/>
      <c r="U91" s="94"/>
      <c r="V91" s="98"/>
    </row>
    <row r="92" spans="1:45" ht="47.1" hidden="1" customHeight="1" x14ac:dyDescent="0.25">
      <c r="A92" s="376" t="s">
        <v>81</v>
      </c>
      <c r="B92" s="376"/>
      <c r="C92" s="376"/>
      <c r="D92" s="376"/>
      <c r="E92" s="386" t="str">
        <f>IFERROR(IF(F92="[Module Reference (Name)]","--Select--",VLOOKUP(F92,'Reference records(soft deleted)'!$B$61:$D$89,3,FALSE)),"")</f>
        <v>--Select--</v>
      </c>
      <c r="F92" s="387" t="s">
        <v>193</v>
      </c>
      <c r="G92" s="387" t="b">
        <f>IFERROR(IF(E92&lt;&gt;"",TRUE,FALSE),FALSE)</f>
        <v>1</v>
      </c>
      <c r="H92" s="388" t="s">
        <v>61</v>
      </c>
      <c r="I92" s="483" t="str">
        <f>IFERROR(VLOOKUP(E92,'Reference Records'!$C$96:$H$118,6,FALSE),"")</f>
        <v>Record ID2</v>
      </c>
      <c r="J92" s="387" t="s">
        <v>61</v>
      </c>
      <c r="K92" s="155"/>
      <c r="L92" s="47"/>
      <c r="M92" s="47"/>
      <c r="N92" s="47"/>
      <c r="O92" s="47"/>
      <c r="P92" s="47"/>
      <c r="Q92" s="47"/>
      <c r="R92" s="47"/>
      <c r="S92" s="47"/>
      <c r="T92" s="47"/>
      <c r="U92" s="47"/>
      <c r="V92" s="105"/>
      <c r="Y92" s="102"/>
      <c r="AS92" s="6"/>
    </row>
    <row r="93" spans="1:45" ht="47.1" customHeight="1" x14ac:dyDescent="0.25">
      <c r="A93" s="376">
        <v>1</v>
      </c>
      <c r="B93" s="376"/>
      <c r="C93" s="376"/>
      <c r="D93" s="376"/>
      <c r="E93" s="386" t="s">
        <v>2536</v>
      </c>
      <c r="F93" s="387"/>
      <c r="G93" s="387" t="b">
        <f t="shared" ref="G93:G107" si="9">IFERROR(IF(E93&lt;&gt;"",TRUE,FALSE),FALSE)</f>
        <v>1</v>
      </c>
      <c r="H93" s="388" t="s">
        <v>591</v>
      </c>
      <c r="I93" s="483" t="str">
        <f>IFERROR(VLOOKUP(E93,'Reference Records'!$C$96:$H$118,6,FALSE),"")</f>
        <v>a1O36000001EGFCEA4</v>
      </c>
      <c r="J93" s="387" t="s">
        <v>449</v>
      </c>
      <c r="K93" s="155"/>
      <c r="L93" s="47"/>
      <c r="M93" s="47"/>
      <c r="N93" s="47"/>
      <c r="O93" s="47"/>
      <c r="P93" s="47"/>
      <c r="Q93" s="47"/>
      <c r="R93" s="47"/>
      <c r="S93" s="47"/>
      <c r="T93" s="47"/>
      <c r="U93" s="47"/>
      <c r="V93" s="105"/>
      <c r="Y93" s="332"/>
      <c r="AS93" s="6"/>
    </row>
    <row r="94" spans="1:45" ht="47.1" customHeight="1" x14ac:dyDescent="0.25">
      <c r="A94" s="376">
        <v>2</v>
      </c>
      <c r="B94" s="376"/>
      <c r="C94" s="376"/>
      <c r="D94" s="376"/>
      <c r="E94" s="386" t="s">
        <v>2528</v>
      </c>
      <c r="F94" s="387"/>
      <c r="G94" s="387" t="b">
        <f t="shared" si="9"/>
        <v>1</v>
      </c>
      <c r="H94" s="388" t="s">
        <v>592</v>
      </c>
      <c r="I94" s="483" t="str">
        <f>IFERROR(VLOOKUP(E94,'Reference Records'!$C$96:$H$118,6,FALSE),"")</f>
        <v>a1O36000001qZ7vEAE</v>
      </c>
      <c r="J94" s="387" t="s">
        <v>449</v>
      </c>
      <c r="K94" s="155"/>
      <c r="L94" s="47"/>
      <c r="M94" s="47"/>
      <c r="N94" s="47"/>
      <c r="O94" s="47"/>
      <c r="P94" s="47"/>
      <c r="Q94" s="47"/>
      <c r="R94" s="47"/>
      <c r="S94" s="47"/>
      <c r="T94" s="47"/>
      <c r="U94" s="47"/>
      <c r="V94" s="105"/>
      <c r="Y94" s="332"/>
      <c r="AS94" s="6"/>
    </row>
    <row r="95" spans="1:45" ht="47.1" customHeight="1" x14ac:dyDescent="0.25">
      <c r="A95" s="376">
        <v>3</v>
      </c>
      <c r="B95" s="376"/>
      <c r="C95" s="376"/>
      <c r="D95" s="376"/>
      <c r="E95" s="386" t="s">
        <v>2612</v>
      </c>
      <c r="F95" s="387"/>
      <c r="G95" s="387" t="b">
        <f t="shared" si="9"/>
        <v>1</v>
      </c>
      <c r="H95" s="388" t="s">
        <v>593</v>
      </c>
      <c r="I95" s="483" t="str">
        <f>IFERROR(VLOOKUP(E95,'Reference Records'!$C$96:$H$118,6,FALSE),"")</f>
        <v>a1O36000001EGFHEA4</v>
      </c>
      <c r="J95" s="387" t="s">
        <v>449</v>
      </c>
      <c r="K95" s="155"/>
      <c r="L95" s="47"/>
      <c r="M95" s="47"/>
      <c r="N95" s="47"/>
      <c r="O95" s="47"/>
      <c r="P95" s="47"/>
      <c r="Q95" s="47"/>
      <c r="R95" s="47"/>
      <c r="S95" s="47"/>
      <c r="T95" s="47"/>
      <c r="U95" s="47"/>
      <c r="V95" s="105"/>
      <c r="Y95" s="332"/>
      <c r="AS95" s="6"/>
    </row>
    <row r="96" spans="1:45" ht="47.1" customHeight="1" x14ac:dyDescent="0.25">
      <c r="A96" s="376">
        <v>4</v>
      </c>
      <c r="B96" s="376"/>
      <c r="C96" s="376"/>
      <c r="D96" s="376"/>
      <c r="E96" s="386" t="s">
        <v>2588</v>
      </c>
      <c r="F96" s="387"/>
      <c r="G96" s="387" t="b">
        <f t="shared" si="9"/>
        <v>1</v>
      </c>
      <c r="H96" s="388" t="s">
        <v>594</v>
      </c>
      <c r="I96" s="483" t="str">
        <f>IFERROR(VLOOKUP(E96,'Reference Records'!$C$96:$H$118,6,FALSE),"")</f>
        <v>a1O36000001EGFWEA4</v>
      </c>
      <c r="J96" s="387" t="s">
        <v>449</v>
      </c>
      <c r="K96" s="155"/>
      <c r="L96" s="47"/>
      <c r="M96" s="47"/>
      <c r="N96" s="47"/>
      <c r="O96" s="47"/>
      <c r="P96" s="47"/>
      <c r="Q96" s="47"/>
      <c r="R96" s="47"/>
      <c r="S96" s="47"/>
      <c r="T96" s="47"/>
      <c r="U96" s="47"/>
      <c r="V96" s="105"/>
      <c r="Y96" s="332"/>
      <c r="AS96" s="6"/>
    </row>
    <row r="97" spans="1:45" ht="47.1" customHeight="1" x14ac:dyDescent="0.25">
      <c r="A97" s="376">
        <v>5</v>
      </c>
      <c r="B97" s="376"/>
      <c r="C97" s="376"/>
      <c r="D97" s="376"/>
      <c r="E97" s="386" t="s">
        <v>2572</v>
      </c>
      <c r="F97" s="387"/>
      <c r="G97" s="387" t="b">
        <f t="shared" si="9"/>
        <v>1</v>
      </c>
      <c r="H97" s="388" t="s">
        <v>595</v>
      </c>
      <c r="I97" s="483" t="str">
        <f>IFERROR(VLOOKUP(E97,'Reference Records'!$C$96:$H$118,6,FALSE),"")</f>
        <v>a1O36000001EGFXEA4</v>
      </c>
      <c r="J97" s="387" t="s">
        <v>449</v>
      </c>
      <c r="K97" s="155"/>
      <c r="L97" s="47"/>
      <c r="M97" s="47"/>
      <c r="N97" s="47"/>
      <c r="O97" s="47"/>
      <c r="P97" s="47"/>
      <c r="Q97" s="47"/>
      <c r="R97" s="47"/>
      <c r="S97" s="47"/>
      <c r="T97" s="47"/>
      <c r="U97" s="47"/>
      <c r="V97" s="105"/>
      <c r="Y97" s="332"/>
      <c r="AS97" s="6"/>
    </row>
    <row r="98" spans="1:45" ht="47.1" customHeight="1" x14ac:dyDescent="0.25">
      <c r="A98" s="376">
        <v>6</v>
      </c>
      <c r="B98" s="376"/>
      <c r="C98" s="376"/>
      <c r="D98" s="376"/>
      <c r="E98" s="386" t="str">
        <f>IFERROR(IF(F98="[Module Reference (Name)]","--Select--",VLOOKUP(F98,'Reference records(soft deleted)'!$B$61:$D$89,3,FALSE)),"")</f>
        <v/>
      </c>
      <c r="F98" s="387"/>
      <c r="G98" s="387" t="b">
        <f t="shared" si="9"/>
        <v>0</v>
      </c>
      <c r="H98" s="388" t="s">
        <v>596</v>
      </c>
      <c r="I98" s="483" t="str">
        <f>IFERROR(VLOOKUP(E98,'Reference Records'!$C$96:$H$118,6,FALSE),"")</f>
        <v/>
      </c>
      <c r="J98" s="387" t="s">
        <v>449</v>
      </c>
      <c r="K98" s="155"/>
      <c r="L98" s="47"/>
      <c r="M98" s="47"/>
      <c r="N98" s="47"/>
      <c r="O98" s="47"/>
      <c r="P98" s="47"/>
      <c r="Q98" s="47"/>
      <c r="R98" s="47"/>
      <c r="S98" s="47"/>
      <c r="T98" s="47"/>
      <c r="U98" s="47"/>
      <c r="V98" s="105"/>
      <c r="Y98" s="332"/>
      <c r="AS98" s="6"/>
    </row>
    <row r="99" spans="1:45" ht="47.1" customHeight="1" x14ac:dyDescent="0.25">
      <c r="A99" s="376">
        <v>7</v>
      </c>
      <c r="B99" s="376"/>
      <c r="C99" s="376"/>
      <c r="D99" s="376"/>
      <c r="E99" s="386" t="str">
        <f>IFERROR(IF(F99="[Module Reference (Name)]","--Select--",VLOOKUP(F99,'Reference records(soft deleted)'!$B$61:$D$89,3,FALSE)),"")</f>
        <v/>
      </c>
      <c r="F99" s="387"/>
      <c r="G99" s="387" t="b">
        <f t="shared" si="9"/>
        <v>0</v>
      </c>
      <c r="H99" s="388" t="s">
        <v>597</v>
      </c>
      <c r="I99" s="483" t="str">
        <f>IFERROR(VLOOKUP(E99,'Reference Records'!$C$96:$H$118,6,FALSE),"")</f>
        <v/>
      </c>
      <c r="J99" s="387" t="s">
        <v>449</v>
      </c>
      <c r="K99" s="155"/>
      <c r="L99" s="47"/>
      <c r="M99" s="47"/>
      <c r="N99" s="47"/>
      <c r="O99" s="47"/>
      <c r="P99" s="47"/>
      <c r="Q99" s="47"/>
      <c r="R99" s="47"/>
      <c r="S99" s="47"/>
      <c r="T99" s="47"/>
      <c r="U99" s="47"/>
      <c r="V99" s="105"/>
      <c r="Y99" s="332"/>
      <c r="AS99" s="6"/>
    </row>
    <row r="100" spans="1:45" ht="47.1" customHeight="1" x14ac:dyDescent="0.25">
      <c r="A100" s="376">
        <v>8</v>
      </c>
      <c r="B100" s="376"/>
      <c r="C100" s="376"/>
      <c r="D100" s="376"/>
      <c r="E100" s="386" t="str">
        <f>IFERROR(IF(F100="[Module Reference (Name)]","--Select--",VLOOKUP(F100,'Reference records(soft deleted)'!$B$61:$D$89,3,FALSE)),"")</f>
        <v/>
      </c>
      <c r="F100" s="387"/>
      <c r="G100" s="387" t="b">
        <f t="shared" si="9"/>
        <v>0</v>
      </c>
      <c r="H100" s="388" t="s">
        <v>598</v>
      </c>
      <c r="I100" s="483" t="str">
        <f>IFERROR(VLOOKUP(E100,'Reference Records'!$C$96:$H$118,6,FALSE),"")</f>
        <v/>
      </c>
      <c r="J100" s="387" t="s">
        <v>449</v>
      </c>
      <c r="K100" s="155"/>
      <c r="L100" s="47"/>
      <c r="M100" s="47"/>
      <c r="N100" s="47"/>
      <c r="O100" s="47"/>
      <c r="P100" s="47"/>
      <c r="Q100" s="47"/>
      <c r="R100" s="47"/>
      <c r="S100" s="47"/>
      <c r="T100" s="47"/>
      <c r="U100" s="47"/>
      <c r="V100" s="105"/>
      <c r="Y100" s="332"/>
      <c r="AS100" s="6"/>
    </row>
    <row r="101" spans="1:45" ht="47.1" customHeight="1" x14ac:dyDescent="0.25">
      <c r="A101" s="376">
        <v>9</v>
      </c>
      <c r="B101" s="376"/>
      <c r="C101" s="376"/>
      <c r="D101" s="376"/>
      <c r="E101" s="386" t="str">
        <f>IFERROR(IF(F101="[Module Reference (Name)]","--Select--",VLOOKUP(F101,'Reference records(soft deleted)'!$B$61:$D$89,3,FALSE)),"")</f>
        <v/>
      </c>
      <c r="F101" s="387"/>
      <c r="G101" s="387" t="b">
        <f t="shared" si="9"/>
        <v>0</v>
      </c>
      <c r="H101" s="388" t="s">
        <v>599</v>
      </c>
      <c r="I101" s="483" t="str">
        <f>IFERROR(VLOOKUP(E101,'Reference Records'!$C$96:$H$118,6,FALSE),"")</f>
        <v/>
      </c>
      <c r="J101" s="387" t="s">
        <v>449</v>
      </c>
      <c r="K101" s="155"/>
      <c r="L101" s="47"/>
      <c r="M101" s="47"/>
      <c r="N101" s="47"/>
      <c r="O101" s="47"/>
      <c r="P101" s="47"/>
      <c r="Q101" s="47"/>
      <c r="R101" s="47"/>
      <c r="S101" s="47"/>
      <c r="T101" s="47"/>
      <c r="U101" s="47"/>
      <c r="V101" s="105"/>
      <c r="Y101" s="332"/>
      <c r="AS101" s="6"/>
    </row>
    <row r="102" spans="1:45" ht="47.1" customHeight="1" x14ac:dyDescent="0.25">
      <c r="A102" s="376">
        <v>10</v>
      </c>
      <c r="B102" s="376"/>
      <c r="C102" s="376"/>
      <c r="D102" s="376"/>
      <c r="E102" s="386" t="str">
        <f>IFERROR(IF(F102="[Module Reference (Name)]","--Select--",VLOOKUP(F102,'Reference records(soft deleted)'!$B$61:$D$89,3,FALSE)),"")</f>
        <v/>
      </c>
      <c r="F102" s="387"/>
      <c r="G102" s="387" t="b">
        <f t="shared" si="9"/>
        <v>0</v>
      </c>
      <c r="H102" s="388" t="s">
        <v>600</v>
      </c>
      <c r="I102" s="483" t="str">
        <f>IFERROR(VLOOKUP(E102,'Reference Records'!$C$96:$H$118,6,FALSE),"")</f>
        <v/>
      </c>
      <c r="J102" s="387" t="s">
        <v>449</v>
      </c>
      <c r="K102" s="155"/>
      <c r="L102" s="47"/>
      <c r="M102" s="47"/>
      <c r="N102" s="47"/>
      <c r="O102" s="47"/>
      <c r="P102" s="47"/>
      <c r="Q102" s="47"/>
      <c r="R102" s="47"/>
      <c r="S102" s="47"/>
      <c r="T102" s="47"/>
      <c r="U102" s="47"/>
      <c r="V102" s="105"/>
      <c r="Y102" s="332"/>
      <c r="AS102" s="6"/>
    </row>
    <row r="103" spans="1:45" ht="47.1" customHeight="1" x14ac:dyDescent="0.25">
      <c r="A103" s="376">
        <v>11</v>
      </c>
      <c r="B103" s="376"/>
      <c r="C103" s="376"/>
      <c r="D103" s="376"/>
      <c r="E103" s="386" t="str">
        <f>IFERROR(IF(F103="[Module Reference (Name)]","--Select--",VLOOKUP(F103,'Reference records(soft deleted)'!$B$61:$D$89,3,FALSE)),"")</f>
        <v/>
      </c>
      <c r="F103" s="387"/>
      <c r="G103" s="387" t="b">
        <f t="shared" si="9"/>
        <v>0</v>
      </c>
      <c r="H103" s="388" t="s">
        <v>601</v>
      </c>
      <c r="I103" s="483" t="str">
        <f>IFERROR(VLOOKUP(E103,'Reference Records'!$C$96:$H$118,6,FALSE),"")</f>
        <v/>
      </c>
      <c r="J103" s="387" t="s">
        <v>449</v>
      </c>
      <c r="K103" s="155"/>
      <c r="L103" s="47"/>
      <c r="M103" s="47"/>
      <c r="N103" s="47"/>
      <c r="O103" s="47"/>
      <c r="P103" s="47"/>
      <c r="Q103" s="47"/>
      <c r="R103" s="47"/>
      <c r="S103" s="47"/>
      <c r="T103" s="47"/>
      <c r="U103" s="47"/>
      <c r="V103" s="105"/>
      <c r="Y103" s="332"/>
      <c r="AS103" s="6"/>
    </row>
    <row r="104" spans="1:45" ht="47.1" customHeight="1" x14ac:dyDescent="0.25">
      <c r="A104" s="376">
        <v>12</v>
      </c>
      <c r="B104" s="376"/>
      <c r="C104" s="376"/>
      <c r="D104" s="376"/>
      <c r="E104" s="386" t="str">
        <f>IFERROR(IF(F104="[Module Reference (Name)]","--Select--",VLOOKUP(F104,'Reference records(soft deleted)'!$B$61:$D$89,3,FALSE)),"")</f>
        <v/>
      </c>
      <c r="F104" s="387"/>
      <c r="G104" s="387" t="b">
        <f t="shared" si="9"/>
        <v>0</v>
      </c>
      <c r="H104" s="388" t="s">
        <v>602</v>
      </c>
      <c r="I104" s="483" t="str">
        <f>IFERROR(VLOOKUP(E104,'Reference Records'!$C$96:$H$118,6,FALSE),"")</f>
        <v/>
      </c>
      <c r="J104" s="387" t="s">
        <v>449</v>
      </c>
      <c r="K104" s="155"/>
      <c r="L104" s="47"/>
      <c r="M104" s="47"/>
      <c r="N104" s="47"/>
      <c r="O104" s="47"/>
      <c r="P104" s="47"/>
      <c r="Q104" s="47"/>
      <c r="R104" s="47"/>
      <c r="S104" s="47"/>
      <c r="T104" s="47"/>
      <c r="U104" s="47"/>
      <c r="V104" s="105"/>
      <c r="Y104" s="332"/>
      <c r="AS104" s="6"/>
    </row>
    <row r="105" spans="1:45" ht="47.1" customHeight="1" x14ac:dyDescent="0.25">
      <c r="A105" s="376">
        <v>13</v>
      </c>
      <c r="B105" s="376"/>
      <c r="C105" s="376"/>
      <c r="D105" s="376"/>
      <c r="E105" s="386" t="str">
        <f>IFERROR(IF(F105="[Module Reference (Name)]","--Select--",VLOOKUP(F105,'Reference records(soft deleted)'!$B$61:$D$89,3,FALSE)),"")</f>
        <v/>
      </c>
      <c r="F105" s="387"/>
      <c r="G105" s="387" t="b">
        <f t="shared" si="9"/>
        <v>0</v>
      </c>
      <c r="H105" s="388" t="s">
        <v>603</v>
      </c>
      <c r="I105" s="483" t="str">
        <f>IFERROR(VLOOKUP(E105,'Reference Records'!$C$96:$H$118,6,FALSE),"")</f>
        <v/>
      </c>
      <c r="J105" s="387" t="s">
        <v>449</v>
      </c>
      <c r="K105" s="155"/>
      <c r="L105" s="47"/>
      <c r="M105" s="47"/>
      <c r="N105" s="47"/>
      <c r="O105" s="47"/>
      <c r="P105" s="47"/>
      <c r="Q105" s="47"/>
      <c r="R105" s="47"/>
      <c r="S105" s="47"/>
      <c r="T105" s="47"/>
      <c r="U105" s="47"/>
      <c r="V105" s="105"/>
      <c r="Y105" s="332"/>
      <c r="AS105" s="6"/>
    </row>
    <row r="106" spans="1:45" ht="47.1" customHeight="1" x14ac:dyDescent="0.25">
      <c r="A106" s="376">
        <v>14</v>
      </c>
      <c r="B106" s="376"/>
      <c r="C106" s="376"/>
      <c r="D106" s="376"/>
      <c r="E106" s="386" t="str">
        <f>IFERROR(IF(F106="[Module Reference (Name)]","--Select--",VLOOKUP(F106,'Reference records(soft deleted)'!$B$61:$D$89,3,FALSE)),"")</f>
        <v/>
      </c>
      <c r="F106" s="387"/>
      <c r="G106" s="387" t="b">
        <f t="shared" si="9"/>
        <v>0</v>
      </c>
      <c r="H106" s="388" t="s">
        <v>604</v>
      </c>
      <c r="I106" s="483" t="str">
        <f>IFERROR(VLOOKUP(E106,'Reference Records'!$C$96:$H$118,6,FALSE),"")</f>
        <v/>
      </c>
      <c r="J106" s="387" t="s">
        <v>449</v>
      </c>
      <c r="K106" s="155"/>
      <c r="L106" s="47"/>
      <c r="M106" s="47"/>
      <c r="N106" s="47"/>
      <c r="O106" s="47"/>
      <c r="P106" s="47"/>
      <c r="Q106" s="47"/>
      <c r="R106" s="47"/>
      <c r="S106" s="47"/>
      <c r="T106" s="47"/>
      <c r="U106" s="47"/>
      <c r="V106" s="105"/>
      <c r="Y106" s="332"/>
      <c r="AS106" s="6"/>
    </row>
    <row r="107" spans="1:45" ht="47.1" customHeight="1" x14ac:dyDescent="0.25">
      <c r="A107" s="376">
        <v>15</v>
      </c>
      <c r="B107" s="376"/>
      <c r="C107" s="376"/>
      <c r="D107" s="376"/>
      <c r="E107" s="386" t="str">
        <f>IFERROR(IF(F107="[Module Reference (Name)]","--Select--",VLOOKUP(F107,'Reference records(soft deleted)'!$B$61:$D$89,3,FALSE)),"")</f>
        <v/>
      </c>
      <c r="F107" s="387"/>
      <c r="G107" s="387" t="b">
        <f t="shared" si="9"/>
        <v>0</v>
      </c>
      <c r="H107" s="388" t="s">
        <v>605</v>
      </c>
      <c r="I107" s="483" t="str">
        <f>IFERROR(VLOOKUP(E107,'Reference Records'!$C$96:$H$118,6,FALSE),"")</f>
        <v/>
      </c>
      <c r="J107" s="387" t="s">
        <v>449</v>
      </c>
      <c r="K107" s="155"/>
      <c r="L107" s="47"/>
      <c r="M107" s="47"/>
      <c r="N107" s="47"/>
      <c r="O107" s="47"/>
      <c r="P107" s="47"/>
      <c r="Q107" s="47"/>
      <c r="R107" s="47"/>
      <c r="S107" s="47"/>
      <c r="T107" s="47"/>
      <c r="U107" s="47"/>
      <c r="V107" s="105"/>
      <c r="Y107" s="332"/>
      <c r="AS107" s="6"/>
    </row>
    <row r="108" spans="1:45" ht="2.65" customHeight="1" thickBot="1" x14ac:dyDescent="0.3">
      <c r="A108" s="66"/>
      <c r="B108" s="67"/>
      <c r="C108" s="67"/>
      <c r="D108" s="67"/>
      <c r="E108" s="67"/>
      <c r="F108" s="67"/>
      <c r="G108" s="67"/>
      <c r="H108" s="67"/>
      <c r="I108" s="67"/>
      <c r="J108" s="61"/>
      <c r="K108" s="52"/>
      <c r="L108" s="47"/>
      <c r="M108" s="47"/>
      <c r="N108" s="47"/>
      <c r="O108" s="47"/>
      <c r="P108" s="47"/>
      <c r="Q108" s="47"/>
      <c r="R108" s="47"/>
      <c r="S108" s="47"/>
      <c r="T108" s="47"/>
      <c r="U108" s="47"/>
      <c r="V108" s="105"/>
    </row>
    <row r="109" spans="1:45" ht="35.25" customHeight="1" x14ac:dyDescent="0.25">
      <c r="L109" s="47"/>
      <c r="M109" s="47"/>
      <c r="N109" s="47"/>
      <c r="O109" s="47"/>
      <c r="P109" s="47"/>
      <c r="Q109" s="47"/>
      <c r="R109" s="47"/>
      <c r="S109" s="47"/>
      <c r="T109" s="47"/>
      <c r="U109" s="47"/>
      <c r="V109" s="105"/>
    </row>
    <row r="110" spans="1:45" ht="35.25" customHeight="1" x14ac:dyDescent="0.25">
      <c r="L110" s="47"/>
      <c r="M110" s="47"/>
      <c r="N110" s="47"/>
      <c r="O110" s="47"/>
      <c r="P110" s="47"/>
      <c r="Q110" s="47"/>
      <c r="R110" s="47"/>
      <c r="S110" s="47"/>
      <c r="T110" s="47"/>
      <c r="U110" s="47"/>
      <c r="V110" s="105"/>
    </row>
    <row r="111" spans="1:45" ht="35.25" customHeight="1" x14ac:dyDescent="0.25">
      <c r="L111" s="47"/>
      <c r="M111" s="47"/>
      <c r="N111" s="47"/>
      <c r="O111" s="47"/>
      <c r="P111" s="47"/>
      <c r="Q111" s="47"/>
      <c r="R111" s="47"/>
      <c r="S111" s="47"/>
      <c r="T111" s="47"/>
      <c r="U111" s="47"/>
      <c r="V111" s="105"/>
    </row>
    <row r="112" spans="1:45" ht="35.25" customHeight="1" x14ac:dyDescent="0.25">
      <c r="L112" s="47"/>
      <c r="M112" s="47"/>
      <c r="N112" s="47"/>
      <c r="O112" s="47"/>
      <c r="P112" s="47"/>
      <c r="Q112" s="47"/>
      <c r="R112" s="47"/>
      <c r="S112" s="47"/>
      <c r="T112" s="47"/>
      <c r="U112" s="47"/>
      <c r="V112" s="105"/>
    </row>
    <row r="113" spans="1:31" ht="35.25" customHeight="1" x14ac:dyDescent="0.25">
      <c r="L113" s="47"/>
      <c r="M113" s="47"/>
      <c r="N113" s="47"/>
      <c r="O113" s="47"/>
      <c r="P113" s="47"/>
      <c r="Q113" s="47"/>
      <c r="R113" s="47"/>
      <c r="S113" s="47"/>
      <c r="U113" s="47"/>
      <c r="V113" s="105"/>
    </row>
    <row r="114" spans="1:31" ht="35.25" customHeight="1" x14ac:dyDescent="0.25">
      <c r="L114" s="47"/>
      <c r="M114" s="47"/>
      <c r="N114" s="47"/>
      <c r="O114" s="47"/>
      <c r="P114" s="47"/>
      <c r="Q114" s="47"/>
      <c r="R114" s="47"/>
      <c r="S114" s="47"/>
      <c r="T114" s="47"/>
      <c r="U114" s="47"/>
      <c r="V114" s="105"/>
    </row>
    <row r="115" spans="1:31" ht="27.75" customHeight="1" thickBot="1" x14ac:dyDescent="0.3">
      <c r="A115" s="106"/>
      <c r="B115" s="46"/>
      <c r="C115" s="46"/>
      <c r="D115" s="46"/>
      <c r="E115" s="47"/>
      <c r="F115" s="47"/>
      <c r="G115" s="47"/>
      <c r="H115" s="47"/>
      <c r="I115" s="47"/>
      <c r="J115" s="47"/>
      <c r="K115" s="47"/>
      <c r="L115" s="47"/>
      <c r="M115" s="47"/>
      <c r="N115" s="47"/>
      <c r="O115" s="47"/>
      <c r="P115" s="47"/>
      <c r="Q115" s="47"/>
      <c r="R115" s="47"/>
      <c r="S115" s="47"/>
      <c r="T115" s="47"/>
      <c r="U115" s="47"/>
      <c r="V115" s="105"/>
    </row>
    <row r="116" spans="1:31" ht="16.5" customHeight="1" thickBot="1" x14ac:dyDescent="0.3">
      <c r="A116" s="512" t="s">
        <v>39</v>
      </c>
      <c r="B116" s="513"/>
      <c r="C116" s="513"/>
      <c r="D116" s="513"/>
      <c r="E116" s="514"/>
      <c r="F116" s="514"/>
      <c r="G116" s="514"/>
      <c r="H116" s="514"/>
      <c r="I116" s="514"/>
      <c r="J116" s="514"/>
      <c r="K116" s="515"/>
      <c r="L116" s="515"/>
      <c r="M116" s="515"/>
      <c r="N116" s="515"/>
      <c r="O116" s="515"/>
      <c r="P116" s="515"/>
      <c r="Q116" s="515"/>
      <c r="R116" s="515"/>
      <c r="S116" s="515"/>
      <c r="T116" s="515"/>
      <c r="U116" s="107"/>
      <c r="V116" s="108"/>
      <c r="W116" s="108"/>
      <c r="X116" s="108"/>
      <c r="Y116" s="108"/>
      <c r="Z116" s="108"/>
      <c r="AA116" s="109"/>
      <c r="AB116" s="109"/>
      <c r="AC116" s="110"/>
    </row>
    <row r="117" spans="1:31" ht="30" customHeight="1" thickBot="1" x14ac:dyDescent="0.3">
      <c r="A117" s="508" t="s">
        <v>38</v>
      </c>
      <c r="B117" s="509"/>
      <c r="C117" s="509"/>
      <c r="D117" s="509"/>
      <c r="E117" s="510"/>
      <c r="F117" s="510"/>
      <c r="G117" s="510"/>
      <c r="H117" s="510"/>
      <c r="I117" s="510"/>
      <c r="J117" s="510"/>
      <c r="K117" s="511"/>
      <c r="L117" s="511"/>
      <c r="M117" s="511"/>
      <c r="N117" s="511"/>
      <c r="O117" s="511"/>
      <c r="P117" s="511"/>
      <c r="Q117" s="511"/>
      <c r="R117" s="511"/>
      <c r="S117" s="511"/>
      <c r="T117" s="511"/>
      <c r="U117" s="111"/>
      <c r="V117" s="112"/>
      <c r="W117" s="113"/>
      <c r="X117" s="113"/>
      <c r="Y117" s="113"/>
      <c r="Z117" s="113"/>
      <c r="AA117" s="49"/>
      <c r="AB117" s="49"/>
      <c r="AC117" s="50"/>
    </row>
    <row r="118" spans="1:31" ht="46.5" customHeight="1" x14ac:dyDescent="0.25">
      <c r="A118" s="380" t="s">
        <v>25</v>
      </c>
      <c r="B118" s="380"/>
      <c r="C118" s="380"/>
      <c r="D118" s="380"/>
      <c r="E118" s="389" t="s">
        <v>16</v>
      </c>
      <c r="F118" s="380" t="s">
        <v>139</v>
      </c>
      <c r="G118" s="380" t="s">
        <v>154</v>
      </c>
      <c r="H118" s="380" t="s">
        <v>155</v>
      </c>
      <c r="I118" s="380" t="s">
        <v>156</v>
      </c>
      <c r="J118" s="380" t="s">
        <v>173</v>
      </c>
      <c r="K118" s="390" t="s">
        <v>106</v>
      </c>
      <c r="L118" s="380" t="s">
        <v>137</v>
      </c>
      <c r="M118" s="391" t="s">
        <v>174</v>
      </c>
      <c r="N118" s="391" t="s">
        <v>175</v>
      </c>
      <c r="O118" s="391" t="s">
        <v>176</v>
      </c>
      <c r="P118" s="391" t="s">
        <v>177</v>
      </c>
      <c r="Q118" s="391" t="s">
        <v>194</v>
      </c>
      <c r="R118" s="391" t="s">
        <v>265</v>
      </c>
      <c r="S118" s="392" t="s">
        <v>264</v>
      </c>
      <c r="T118" s="393" t="s">
        <v>281</v>
      </c>
      <c r="U118" s="394" t="s">
        <v>76</v>
      </c>
      <c r="V118" s="395" t="s">
        <v>136</v>
      </c>
      <c r="W118" s="396" t="s">
        <v>148</v>
      </c>
      <c r="X118" s="394" t="s">
        <v>92</v>
      </c>
      <c r="Y118" s="394" t="s">
        <v>60</v>
      </c>
      <c r="Z118" s="394" t="s">
        <v>96</v>
      </c>
      <c r="AA118" s="394" t="s">
        <v>98</v>
      </c>
      <c r="AB118" s="394" t="s">
        <v>62</v>
      </c>
      <c r="AC118" s="51"/>
      <c r="AD118" s="4"/>
      <c r="AE118" s="69"/>
    </row>
    <row r="119" spans="1:31" ht="47.1" hidden="1" customHeight="1" x14ac:dyDescent="0.25">
      <c r="A119" s="376" t="s">
        <v>297</v>
      </c>
      <c r="B119" s="397"/>
      <c r="C119" s="397"/>
      <c r="D119" s="397"/>
      <c r="E119" s="398" t="str">
        <f>IFERROR(IF(AND(K119="",T119=""),"",(VLOOKUP(Q119,'Reference records(soft deleted)'!$B$61:$D$89,3,FALSE))),"")</f>
        <v/>
      </c>
      <c r="F119" s="399"/>
      <c r="G119" s="399"/>
      <c r="H119" s="399"/>
      <c r="I119" s="399"/>
      <c r="J119" s="399"/>
      <c r="K119" s="398" t="str">
        <f>IFERROR(VLOOKUP(R119,'Reference records(soft deleted)'!$B$172:$D$343,3,FALSE),"")</f>
        <v/>
      </c>
      <c r="L119" s="399"/>
      <c r="M119" s="399"/>
      <c r="N119" s="399"/>
      <c r="O119" s="399"/>
      <c r="P119" s="399"/>
      <c r="Q119" s="400" t="s">
        <v>193</v>
      </c>
      <c r="R119" s="401" t="s">
        <v>195</v>
      </c>
      <c r="S119" s="399"/>
      <c r="T119" s="402" t="s">
        <v>262</v>
      </c>
      <c r="U119" s="403" t="str">
        <f>IFERROR(IF(VLOOKUP(E119,'Reference Records'!$C$96:$D$119,2,FALSE)=0,"",VLOOKUP(E119,'Reference Records'!$C$96:$D$119,2,FALSE)),"")</f>
        <v/>
      </c>
      <c r="V119" s="403"/>
      <c r="W119" s="403" t="str">
        <f>K119&amp;T119</f>
        <v>[Custom Intervention]</v>
      </c>
      <c r="X119" s="404" t="str">
        <f>IFERROR(VLOOKUP(E119,$E$92:$H$109,4,FALSE),"")</f>
        <v>a1P36000002LuUvEAK</v>
      </c>
      <c r="Y119" s="404" t="b">
        <f>IFERROR(IF(OR(K119&lt;&gt;"",T119&lt;&gt;""),TRUE,FALSE),FALSE)</f>
        <v>1</v>
      </c>
      <c r="Z119" s="404" t="b">
        <f>IFERROR(TRUE,FALSE)</f>
        <v>1</v>
      </c>
      <c r="AA119" s="404" t="str">
        <f>IFERROR(VLOOKUP(K119,'Reference Records'!$C$122:$E$267,3,FALSE),"")</f>
        <v/>
      </c>
      <c r="AB119" s="404" t="s">
        <v>61</v>
      </c>
      <c r="AC119" s="51"/>
    </row>
    <row r="120" spans="1:31" ht="47.1" customHeight="1" x14ac:dyDescent="0.25">
      <c r="A120" s="376">
        <v>1</v>
      </c>
      <c r="B120" s="397"/>
      <c r="C120" s="397"/>
      <c r="D120" s="397"/>
      <c r="E120" s="405" t="str">
        <f>IFERROR(IF(AND(K120="",T120=""),"",(VLOOKUP(Q120,'Reference records(soft deleted)'!$B$61:$D$89,3,FALSE))),"")</f>
        <v/>
      </c>
      <c r="F120" s="406"/>
      <c r="G120" s="406"/>
      <c r="H120" s="406"/>
      <c r="I120" s="406"/>
      <c r="J120" s="406"/>
      <c r="K120" s="398" t="str">
        <f>IFERROR(VLOOKUP(R120,'Reference records(soft deleted)'!$B$172:$D$343,3,FALSE),"")</f>
        <v/>
      </c>
      <c r="L120" s="406"/>
      <c r="M120" s="406"/>
      <c r="N120" s="406"/>
      <c r="O120" s="406"/>
      <c r="P120" s="406"/>
      <c r="Q120" s="407"/>
      <c r="R120" s="408"/>
      <c r="S120" s="406"/>
      <c r="T120" s="409"/>
      <c r="U120" s="403" t="str">
        <f>IFERROR(IF(VLOOKUP(E120,'Reference Records'!$C$96:$D$119,2,FALSE)=0,"",VLOOKUP(E120,'Reference Records'!$C$96:$D$119,2,FALSE)),"")</f>
        <v/>
      </c>
      <c r="V120" s="410"/>
      <c r="W120" s="403" t="str">
        <f t="shared" ref="W120:W169" si="10">K120&amp;T120</f>
        <v/>
      </c>
      <c r="X120" s="404" t="str">
        <f t="shared" ref="X120:X169" si="11">IFERROR(VLOOKUP(E120,$E$92:$H$109,4,FALSE),"")</f>
        <v>a1P36000002LuUvEAK</v>
      </c>
      <c r="Y120" s="404" t="b">
        <f t="shared" ref="Y120:Y169" si="12">IFERROR(IF(OR(K120&lt;&gt;"",T120&lt;&gt;""),TRUE,FALSE),FALSE)</f>
        <v>0</v>
      </c>
      <c r="Z120" s="404" t="b">
        <f t="shared" ref="Z120:Z169" si="13">IFERROR(TRUE,FALSE)</f>
        <v>1</v>
      </c>
      <c r="AA120" s="404" t="str">
        <f>IFERROR(VLOOKUP(K120,'Reference Records'!$C$122:$E$267,3,FALSE),"")</f>
        <v/>
      </c>
      <c r="AB120" s="404" t="s">
        <v>606</v>
      </c>
      <c r="AC120" s="51"/>
    </row>
    <row r="121" spans="1:31" ht="47.1" customHeight="1" x14ac:dyDescent="0.25">
      <c r="A121" s="376">
        <v>2</v>
      </c>
      <c r="B121" s="397"/>
      <c r="C121" s="397"/>
      <c r="D121" s="397"/>
      <c r="E121" s="405" t="str">
        <f>IFERROR(IF(AND(K121="",T121=""),"",(VLOOKUP(Q121,'Reference records(soft deleted)'!$B$61:$D$89,3,FALSE))),"")</f>
        <v/>
      </c>
      <c r="F121" s="406"/>
      <c r="G121" s="406"/>
      <c r="H121" s="406"/>
      <c r="I121" s="406"/>
      <c r="J121" s="406"/>
      <c r="K121" s="398" t="str">
        <f>IFERROR(VLOOKUP(R121,'Reference records(soft deleted)'!$B$172:$D$343,3,FALSE),"")</f>
        <v/>
      </c>
      <c r="L121" s="406"/>
      <c r="M121" s="406"/>
      <c r="N121" s="406"/>
      <c r="O121" s="406"/>
      <c r="P121" s="406"/>
      <c r="Q121" s="407"/>
      <c r="R121" s="408"/>
      <c r="S121" s="406"/>
      <c r="T121" s="409"/>
      <c r="U121" s="403" t="str">
        <f>IFERROR(IF(VLOOKUP(E121,'Reference Records'!$C$96:$D$119,2,FALSE)=0,"",VLOOKUP(E121,'Reference Records'!$C$96:$D$119,2,FALSE)),"")</f>
        <v/>
      </c>
      <c r="V121" s="410"/>
      <c r="W121" s="403" t="str">
        <f t="shared" si="10"/>
        <v/>
      </c>
      <c r="X121" s="404" t="str">
        <f t="shared" si="11"/>
        <v>a1P36000002LuUvEAK</v>
      </c>
      <c r="Y121" s="404" t="b">
        <f t="shared" si="12"/>
        <v>0</v>
      </c>
      <c r="Z121" s="404" t="b">
        <f t="shared" si="13"/>
        <v>1</v>
      </c>
      <c r="AA121" s="404" t="str">
        <f>IFERROR(VLOOKUP(K121,'Reference Records'!$C$122:$E$267,3,FALSE),"")</f>
        <v/>
      </c>
      <c r="AB121" s="404" t="s">
        <v>607</v>
      </c>
      <c r="AC121" s="51"/>
    </row>
    <row r="122" spans="1:31" ht="47.1" customHeight="1" x14ac:dyDescent="0.25">
      <c r="A122" s="376">
        <v>3</v>
      </c>
      <c r="B122" s="397"/>
      <c r="C122" s="397"/>
      <c r="D122" s="397"/>
      <c r="E122" s="405" t="str">
        <f>IFERROR(IF(AND(K122="",T122=""),"",(VLOOKUP(Q122,'Reference records(soft deleted)'!$B$61:$D$89,3,FALSE))),"")</f>
        <v/>
      </c>
      <c r="F122" s="406"/>
      <c r="G122" s="406"/>
      <c r="H122" s="406"/>
      <c r="I122" s="406"/>
      <c r="J122" s="406"/>
      <c r="K122" s="398" t="str">
        <f>IFERROR(VLOOKUP(R122,'Reference records(soft deleted)'!$B$172:$D$343,3,FALSE),"")</f>
        <v/>
      </c>
      <c r="L122" s="406"/>
      <c r="M122" s="406"/>
      <c r="N122" s="406"/>
      <c r="O122" s="406"/>
      <c r="P122" s="406"/>
      <c r="Q122" s="407"/>
      <c r="R122" s="408"/>
      <c r="S122" s="406"/>
      <c r="T122" s="409"/>
      <c r="U122" s="403" t="str">
        <f>IFERROR(IF(VLOOKUP(E122,'Reference Records'!$C$96:$D$119,2,FALSE)=0,"",VLOOKUP(E122,'Reference Records'!$C$96:$D$119,2,FALSE)),"")</f>
        <v/>
      </c>
      <c r="V122" s="410"/>
      <c r="W122" s="403" t="str">
        <f t="shared" si="10"/>
        <v/>
      </c>
      <c r="X122" s="404" t="str">
        <f t="shared" si="11"/>
        <v>a1P36000002LuUvEAK</v>
      </c>
      <c r="Y122" s="404" t="b">
        <f t="shared" si="12"/>
        <v>0</v>
      </c>
      <c r="Z122" s="404" t="b">
        <f t="shared" si="13"/>
        <v>1</v>
      </c>
      <c r="AA122" s="404" t="str">
        <f>IFERROR(VLOOKUP(K122,'Reference Records'!$C$122:$E$267,3,FALSE),"")</f>
        <v/>
      </c>
      <c r="AB122" s="404" t="s">
        <v>608</v>
      </c>
      <c r="AC122" s="51"/>
    </row>
    <row r="123" spans="1:31" ht="47.1" customHeight="1" x14ac:dyDescent="0.25">
      <c r="A123" s="376">
        <v>4</v>
      </c>
      <c r="B123" s="397"/>
      <c r="C123" s="397"/>
      <c r="D123" s="397"/>
      <c r="E123" s="405" t="str">
        <f>IFERROR(IF(AND(K123="",T123=""),"",(VLOOKUP(Q123,'Reference records(soft deleted)'!$B$61:$D$89,3,FALSE))),"")</f>
        <v/>
      </c>
      <c r="F123" s="406"/>
      <c r="G123" s="406"/>
      <c r="H123" s="406"/>
      <c r="I123" s="406"/>
      <c r="J123" s="406"/>
      <c r="K123" s="398" t="str">
        <f>IFERROR(VLOOKUP(R123,'Reference records(soft deleted)'!$B$172:$D$343,3,FALSE),"")</f>
        <v/>
      </c>
      <c r="L123" s="406"/>
      <c r="M123" s="406"/>
      <c r="N123" s="406"/>
      <c r="O123" s="406"/>
      <c r="P123" s="406"/>
      <c r="Q123" s="407"/>
      <c r="R123" s="408"/>
      <c r="S123" s="406"/>
      <c r="T123" s="409"/>
      <c r="U123" s="403" t="str">
        <f>IFERROR(IF(VLOOKUP(E123,'Reference Records'!$C$96:$D$119,2,FALSE)=0,"",VLOOKUP(E123,'Reference Records'!$C$96:$D$119,2,FALSE)),"")</f>
        <v/>
      </c>
      <c r="V123" s="410"/>
      <c r="W123" s="403" t="str">
        <f t="shared" si="10"/>
        <v/>
      </c>
      <c r="X123" s="404" t="str">
        <f t="shared" si="11"/>
        <v>a1P36000002LuUvEAK</v>
      </c>
      <c r="Y123" s="404" t="b">
        <f t="shared" si="12"/>
        <v>0</v>
      </c>
      <c r="Z123" s="404" t="b">
        <f t="shared" si="13"/>
        <v>1</v>
      </c>
      <c r="AA123" s="404" t="str">
        <f>IFERROR(VLOOKUP(K123,'Reference Records'!$C$122:$E$267,3,FALSE),"")</f>
        <v/>
      </c>
      <c r="AB123" s="404" t="s">
        <v>609</v>
      </c>
      <c r="AC123" s="51"/>
    </row>
    <row r="124" spans="1:31" ht="47.1" customHeight="1" x14ac:dyDescent="0.25">
      <c r="A124" s="376">
        <v>5</v>
      </c>
      <c r="B124" s="397"/>
      <c r="C124" s="397"/>
      <c r="D124" s="397"/>
      <c r="E124" s="405" t="str">
        <f>IFERROR(IF(AND(K124="",T124=""),"",(VLOOKUP(Q124,'Reference records(soft deleted)'!$B$61:$D$89,3,FALSE))),"")</f>
        <v/>
      </c>
      <c r="F124" s="406"/>
      <c r="G124" s="406"/>
      <c r="H124" s="406"/>
      <c r="I124" s="406"/>
      <c r="J124" s="406"/>
      <c r="K124" s="398" t="str">
        <f>IFERROR(VLOOKUP(R124,'Reference records(soft deleted)'!$B$172:$D$343,3,FALSE),"")</f>
        <v/>
      </c>
      <c r="L124" s="406"/>
      <c r="M124" s="406"/>
      <c r="N124" s="406"/>
      <c r="O124" s="406"/>
      <c r="P124" s="406"/>
      <c r="Q124" s="407"/>
      <c r="R124" s="408"/>
      <c r="S124" s="406"/>
      <c r="T124" s="409"/>
      <c r="U124" s="403" t="str">
        <f>IFERROR(IF(VLOOKUP(E124,'Reference Records'!$C$96:$D$119,2,FALSE)=0,"",VLOOKUP(E124,'Reference Records'!$C$96:$D$119,2,FALSE)),"")</f>
        <v/>
      </c>
      <c r="V124" s="410"/>
      <c r="W124" s="403" t="str">
        <f t="shared" si="10"/>
        <v/>
      </c>
      <c r="X124" s="404" t="str">
        <f t="shared" si="11"/>
        <v>a1P36000002LuUvEAK</v>
      </c>
      <c r="Y124" s="404" t="b">
        <f t="shared" si="12"/>
        <v>0</v>
      </c>
      <c r="Z124" s="404" t="b">
        <f t="shared" si="13"/>
        <v>1</v>
      </c>
      <c r="AA124" s="404" t="str">
        <f>IFERROR(VLOOKUP(K124,'Reference Records'!$C$122:$E$267,3,FALSE),"")</f>
        <v/>
      </c>
      <c r="AB124" s="404" t="s">
        <v>610</v>
      </c>
      <c r="AC124" s="51"/>
    </row>
    <row r="125" spans="1:31" ht="47.1" customHeight="1" x14ac:dyDescent="0.25">
      <c r="A125" s="376">
        <v>6</v>
      </c>
      <c r="B125" s="397"/>
      <c r="C125" s="397"/>
      <c r="D125" s="397"/>
      <c r="E125" s="405" t="str">
        <f>IFERROR(IF(AND(K125="",T125=""),"",(VLOOKUP(Q125,'Reference records(soft deleted)'!$B$61:$D$89,3,FALSE))),"")</f>
        <v/>
      </c>
      <c r="F125" s="406"/>
      <c r="G125" s="406"/>
      <c r="H125" s="406"/>
      <c r="I125" s="406"/>
      <c r="J125" s="406"/>
      <c r="K125" s="398" t="str">
        <f>IFERROR(VLOOKUP(R125,'Reference records(soft deleted)'!$B$172:$D$343,3,FALSE),"")</f>
        <v/>
      </c>
      <c r="L125" s="406"/>
      <c r="M125" s="406"/>
      <c r="N125" s="406"/>
      <c r="O125" s="406"/>
      <c r="P125" s="406"/>
      <c r="Q125" s="407"/>
      <c r="R125" s="408"/>
      <c r="S125" s="406"/>
      <c r="T125" s="409"/>
      <c r="U125" s="403" t="str">
        <f>IFERROR(IF(VLOOKUP(E125,'Reference Records'!$C$96:$D$119,2,FALSE)=0,"",VLOOKUP(E125,'Reference Records'!$C$96:$D$119,2,FALSE)),"")</f>
        <v/>
      </c>
      <c r="V125" s="410"/>
      <c r="W125" s="403" t="str">
        <f t="shared" si="10"/>
        <v/>
      </c>
      <c r="X125" s="404" t="str">
        <f t="shared" si="11"/>
        <v>a1P36000002LuUvEAK</v>
      </c>
      <c r="Y125" s="404" t="b">
        <f t="shared" si="12"/>
        <v>0</v>
      </c>
      <c r="Z125" s="404" t="b">
        <f t="shared" si="13"/>
        <v>1</v>
      </c>
      <c r="AA125" s="404" t="str">
        <f>IFERROR(VLOOKUP(K125,'Reference Records'!$C$122:$E$267,3,FALSE),"")</f>
        <v/>
      </c>
      <c r="AB125" s="404" t="s">
        <v>611</v>
      </c>
      <c r="AC125" s="51"/>
    </row>
    <row r="126" spans="1:31" ht="47.1" customHeight="1" x14ac:dyDescent="0.25">
      <c r="A126" s="376">
        <v>7</v>
      </c>
      <c r="B126" s="397"/>
      <c r="C126" s="397"/>
      <c r="D126" s="397"/>
      <c r="E126" s="405" t="str">
        <f>IFERROR(IF(AND(K126="",T126=""),"",(VLOOKUP(Q126,'Reference records(soft deleted)'!$B$61:$D$89,3,FALSE))),"")</f>
        <v/>
      </c>
      <c r="F126" s="406"/>
      <c r="G126" s="406"/>
      <c r="H126" s="406"/>
      <c r="I126" s="406"/>
      <c r="J126" s="406"/>
      <c r="K126" s="398" t="str">
        <f>IFERROR(VLOOKUP(R126,'Reference records(soft deleted)'!$B$172:$D$343,3,FALSE),"")</f>
        <v/>
      </c>
      <c r="L126" s="406"/>
      <c r="M126" s="406"/>
      <c r="N126" s="406"/>
      <c r="O126" s="406"/>
      <c r="P126" s="406"/>
      <c r="Q126" s="407"/>
      <c r="R126" s="408"/>
      <c r="S126" s="406"/>
      <c r="T126" s="409"/>
      <c r="U126" s="403" t="str">
        <f>IFERROR(IF(VLOOKUP(E126,'Reference Records'!$C$96:$D$119,2,FALSE)=0,"",VLOOKUP(E126,'Reference Records'!$C$96:$D$119,2,FALSE)),"")</f>
        <v/>
      </c>
      <c r="V126" s="410"/>
      <c r="W126" s="403" t="str">
        <f t="shared" si="10"/>
        <v/>
      </c>
      <c r="X126" s="404" t="str">
        <f t="shared" si="11"/>
        <v>a1P36000002LuUvEAK</v>
      </c>
      <c r="Y126" s="404" t="b">
        <f t="shared" si="12"/>
        <v>0</v>
      </c>
      <c r="Z126" s="404" t="b">
        <f t="shared" si="13"/>
        <v>1</v>
      </c>
      <c r="AA126" s="404" t="str">
        <f>IFERROR(VLOOKUP(K126,'Reference Records'!$C$122:$E$267,3,FALSE),"")</f>
        <v/>
      </c>
      <c r="AB126" s="404" t="s">
        <v>612</v>
      </c>
      <c r="AC126" s="51"/>
    </row>
    <row r="127" spans="1:31" ht="47.1" customHeight="1" x14ac:dyDescent="0.25">
      <c r="A127" s="376">
        <v>8</v>
      </c>
      <c r="B127" s="397"/>
      <c r="C127" s="397"/>
      <c r="D127" s="397"/>
      <c r="E127" s="405" t="str">
        <f>IFERROR(IF(AND(K127="",T127=""),"",(VLOOKUP(Q127,'Reference records(soft deleted)'!$B$61:$D$89,3,FALSE))),"")</f>
        <v/>
      </c>
      <c r="F127" s="406"/>
      <c r="G127" s="406"/>
      <c r="H127" s="406"/>
      <c r="I127" s="406"/>
      <c r="J127" s="406"/>
      <c r="K127" s="398" t="str">
        <f>IFERROR(VLOOKUP(R127,'Reference records(soft deleted)'!$B$172:$D$343,3,FALSE),"")</f>
        <v/>
      </c>
      <c r="L127" s="406"/>
      <c r="M127" s="406"/>
      <c r="N127" s="406"/>
      <c r="O127" s="406"/>
      <c r="P127" s="406"/>
      <c r="Q127" s="407"/>
      <c r="R127" s="408"/>
      <c r="S127" s="406"/>
      <c r="T127" s="409"/>
      <c r="U127" s="403" t="str">
        <f>IFERROR(IF(VLOOKUP(E127,'Reference Records'!$C$96:$D$119,2,FALSE)=0,"",VLOOKUP(E127,'Reference Records'!$C$96:$D$119,2,FALSE)),"")</f>
        <v/>
      </c>
      <c r="V127" s="410"/>
      <c r="W127" s="403" t="str">
        <f t="shared" si="10"/>
        <v/>
      </c>
      <c r="X127" s="404" t="str">
        <f t="shared" si="11"/>
        <v>a1P36000002LuUvEAK</v>
      </c>
      <c r="Y127" s="404" t="b">
        <f t="shared" si="12"/>
        <v>0</v>
      </c>
      <c r="Z127" s="404" t="b">
        <f t="shared" si="13"/>
        <v>1</v>
      </c>
      <c r="AA127" s="404" t="str">
        <f>IFERROR(VLOOKUP(K127,'Reference Records'!$C$122:$E$267,3,FALSE),"")</f>
        <v/>
      </c>
      <c r="AB127" s="404" t="s">
        <v>613</v>
      </c>
      <c r="AC127" s="51"/>
    </row>
    <row r="128" spans="1:31" ht="47.1" customHeight="1" x14ac:dyDescent="0.25">
      <c r="A128" s="376">
        <v>9</v>
      </c>
      <c r="B128" s="397"/>
      <c r="C128" s="397"/>
      <c r="D128" s="397"/>
      <c r="E128" s="405" t="str">
        <f>IFERROR(IF(AND(K128="",T128=""),"",(VLOOKUP(Q128,'Reference records(soft deleted)'!$B$61:$D$89,3,FALSE))),"")</f>
        <v/>
      </c>
      <c r="F128" s="406"/>
      <c r="G128" s="406"/>
      <c r="H128" s="406"/>
      <c r="I128" s="406"/>
      <c r="J128" s="406"/>
      <c r="K128" s="398" t="str">
        <f>IFERROR(VLOOKUP(R128,'Reference records(soft deleted)'!$B$172:$D$343,3,FALSE),"")</f>
        <v/>
      </c>
      <c r="L128" s="406"/>
      <c r="M128" s="406"/>
      <c r="N128" s="406"/>
      <c r="O128" s="406"/>
      <c r="P128" s="406"/>
      <c r="Q128" s="407"/>
      <c r="R128" s="408"/>
      <c r="S128" s="406"/>
      <c r="T128" s="409"/>
      <c r="U128" s="403" t="str">
        <f>IFERROR(IF(VLOOKUP(E128,'Reference Records'!$C$96:$D$119,2,FALSE)=0,"",VLOOKUP(E128,'Reference Records'!$C$96:$D$119,2,FALSE)),"")</f>
        <v/>
      </c>
      <c r="V128" s="410"/>
      <c r="W128" s="403" t="str">
        <f t="shared" si="10"/>
        <v/>
      </c>
      <c r="X128" s="404" t="str">
        <f t="shared" si="11"/>
        <v>a1P36000002LuUvEAK</v>
      </c>
      <c r="Y128" s="404" t="b">
        <f t="shared" si="12"/>
        <v>0</v>
      </c>
      <c r="Z128" s="404" t="b">
        <f t="shared" si="13"/>
        <v>1</v>
      </c>
      <c r="AA128" s="404" t="str">
        <f>IFERROR(VLOOKUP(K128,'Reference Records'!$C$122:$E$267,3,FALSE),"")</f>
        <v/>
      </c>
      <c r="AB128" s="404" t="s">
        <v>614</v>
      </c>
      <c r="AC128" s="51"/>
    </row>
    <row r="129" spans="1:29" ht="47.1" customHeight="1" x14ac:dyDescent="0.25">
      <c r="A129" s="376">
        <v>10</v>
      </c>
      <c r="B129" s="397"/>
      <c r="C129" s="397"/>
      <c r="D129" s="397"/>
      <c r="E129" s="405" t="str">
        <f>IFERROR(IF(AND(K129="",T129=""),"",(VLOOKUP(Q129,'Reference records(soft deleted)'!$B$61:$D$89,3,FALSE))),"")</f>
        <v/>
      </c>
      <c r="F129" s="406"/>
      <c r="G129" s="406"/>
      <c r="H129" s="406"/>
      <c r="I129" s="406"/>
      <c r="J129" s="406"/>
      <c r="K129" s="398" t="str">
        <f>IFERROR(VLOOKUP(R129,'Reference records(soft deleted)'!$B$172:$D$343,3,FALSE),"")</f>
        <v/>
      </c>
      <c r="L129" s="406"/>
      <c r="M129" s="406"/>
      <c r="N129" s="406"/>
      <c r="O129" s="406"/>
      <c r="P129" s="406"/>
      <c r="Q129" s="407"/>
      <c r="R129" s="408"/>
      <c r="S129" s="406"/>
      <c r="T129" s="409"/>
      <c r="U129" s="403" t="str">
        <f>IFERROR(IF(VLOOKUP(E129,'Reference Records'!$C$96:$D$119,2,FALSE)=0,"",VLOOKUP(E129,'Reference Records'!$C$96:$D$119,2,FALSE)),"")</f>
        <v/>
      </c>
      <c r="V129" s="410"/>
      <c r="W129" s="403" t="str">
        <f t="shared" si="10"/>
        <v/>
      </c>
      <c r="X129" s="404" t="str">
        <f t="shared" si="11"/>
        <v>a1P36000002LuUvEAK</v>
      </c>
      <c r="Y129" s="404" t="b">
        <f t="shared" si="12"/>
        <v>0</v>
      </c>
      <c r="Z129" s="404" t="b">
        <f t="shared" si="13"/>
        <v>1</v>
      </c>
      <c r="AA129" s="404" t="str">
        <f>IFERROR(VLOOKUP(K129,'Reference Records'!$C$122:$E$267,3,FALSE),"")</f>
        <v/>
      </c>
      <c r="AB129" s="404" t="s">
        <v>615</v>
      </c>
      <c r="AC129" s="51"/>
    </row>
    <row r="130" spans="1:29" ht="47.1" customHeight="1" x14ac:dyDescent="0.25">
      <c r="A130" s="376">
        <v>11</v>
      </c>
      <c r="B130" s="397"/>
      <c r="C130" s="397"/>
      <c r="D130" s="397"/>
      <c r="E130" s="405" t="str">
        <f>IFERROR(IF(AND(K130="",T130=""),"",(VLOOKUP(Q130,'Reference records(soft deleted)'!$B$61:$D$89,3,FALSE))),"")</f>
        <v/>
      </c>
      <c r="F130" s="406"/>
      <c r="G130" s="406"/>
      <c r="H130" s="406"/>
      <c r="I130" s="406"/>
      <c r="J130" s="406"/>
      <c r="K130" s="398" t="str">
        <f>IFERROR(VLOOKUP(R130,'Reference records(soft deleted)'!$B$172:$D$343,3,FALSE),"")</f>
        <v/>
      </c>
      <c r="L130" s="406"/>
      <c r="M130" s="406"/>
      <c r="N130" s="406"/>
      <c r="O130" s="406"/>
      <c r="P130" s="406"/>
      <c r="Q130" s="407"/>
      <c r="R130" s="408"/>
      <c r="S130" s="406"/>
      <c r="T130" s="409"/>
      <c r="U130" s="403" t="str">
        <f>IFERROR(IF(VLOOKUP(E130,'Reference Records'!$C$96:$D$119,2,FALSE)=0,"",VLOOKUP(E130,'Reference Records'!$C$96:$D$119,2,FALSE)),"")</f>
        <v/>
      </c>
      <c r="V130" s="410"/>
      <c r="W130" s="403" t="str">
        <f t="shared" si="10"/>
        <v/>
      </c>
      <c r="X130" s="404" t="str">
        <f t="shared" si="11"/>
        <v>a1P36000002LuUvEAK</v>
      </c>
      <c r="Y130" s="404" t="b">
        <f t="shared" si="12"/>
        <v>0</v>
      </c>
      <c r="Z130" s="404" t="b">
        <f t="shared" si="13"/>
        <v>1</v>
      </c>
      <c r="AA130" s="404" t="str">
        <f>IFERROR(VLOOKUP(K130,'Reference Records'!$C$122:$E$267,3,FALSE),"")</f>
        <v/>
      </c>
      <c r="AB130" s="404" t="s">
        <v>616</v>
      </c>
      <c r="AC130" s="51"/>
    </row>
    <row r="131" spans="1:29" ht="47.1" customHeight="1" x14ac:dyDescent="0.25">
      <c r="A131" s="376">
        <v>12</v>
      </c>
      <c r="B131" s="397"/>
      <c r="C131" s="397"/>
      <c r="D131" s="397"/>
      <c r="E131" s="405" t="str">
        <f>IFERROR(IF(AND(K131="",T131=""),"",(VLOOKUP(Q131,'Reference records(soft deleted)'!$B$61:$D$89,3,FALSE))),"")</f>
        <v/>
      </c>
      <c r="F131" s="406"/>
      <c r="G131" s="406"/>
      <c r="H131" s="406"/>
      <c r="I131" s="406"/>
      <c r="J131" s="406"/>
      <c r="K131" s="398" t="str">
        <f>IFERROR(VLOOKUP(R131,'Reference records(soft deleted)'!$B$172:$D$343,3,FALSE),"")</f>
        <v/>
      </c>
      <c r="L131" s="406"/>
      <c r="M131" s="406"/>
      <c r="N131" s="406"/>
      <c r="O131" s="406"/>
      <c r="P131" s="406"/>
      <c r="Q131" s="407"/>
      <c r="R131" s="408"/>
      <c r="S131" s="406"/>
      <c r="T131" s="409"/>
      <c r="U131" s="403" t="str">
        <f>IFERROR(IF(VLOOKUP(E131,'Reference Records'!$C$96:$D$119,2,FALSE)=0,"",VLOOKUP(E131,'Reference Records'!$C$96:$D$119,2,FALSE)),"")</f>
        <v/>
      </c>
      <c r="V131" s="410"/>
      <c r="W131" s="403" t="str">
        <f t="shared" si="10"/>
        <v/>
      </c>
      <c r="X131" s="404" t="str">
        <f t="shared" si="11"/>
        <v>a1P36000002LuUvEAK</v>
      </c>
      <c r="Y131" s="404" t="b">
        <f t="shared" si="12"/>
        <v>0</v>
      </c>
      <c r="Z131" s="404" t="b">
        <f t="shared" si="13"/>
        <v>1</v>
      </c>
      <c r="AA131" s="404" t="str">
        <f>IFERROR(VLOOKUP(K131,'Reference Records'!$C$122:$E$267,3,FALSE),"")</f>
        <v/>
      </c>
      <c r="AB131" s="404" t="s">
        <v>617</v>
      </c>
      <c r="AC131" s="51"/>
    </row>
    <row r="132" spans="1:29" ht="47.1" customHeight="1" x14ac:dyDescent="0.25">
      <c r="A132" s="376">
        <v>13</v>
      </c>
      <c r="B132" s="397"/>
      <c r="C132" s="397"/>
      <c r="D132" s="397"/>
      <c r="E132" s="405" t="str">
        <f>IFERROR(IF(AND(K132="",T132=""),"",(VLOOKUP(Q132,'Reference records(soft deleted)'!$B$61:$D$89,3,FALSE))),"")</f>
        <v/>
      </c>
      <c r="F132" s="406"/>
      <c r="G132" s="406"/>
      <c r="H132" s="406"/>
      <c r="I132" s="406"/>
      <c r="J132" s="406"/>
      <c r="K132" s="398" t="str">
        <f>IFERROR(VLOOKUP(R132,'Reference records(soft deleted)'!$B$172:$D$343,3,FALSE),"")</f>
        <v/>
      </c>
      <c r="L132" s="406"/>
      <c r="M132" s="406"/>
      <c r="N132" s="406"/>
      <c r="O132" s="406"/>
      <c r="P132" s="406"/>
      <c r="Q132" s="407"/>
      <c r="R132" s="408"/>
      <c r="S132" s="406"/>
      <c r="T132" s="409"/>
      <c r="U132" s="403" t="str">
        <f>IFERROR(IF(VLOOKUP(E132,'Reference Records'!$C$96:$D$119,2,FALSE)=0,"",VLOOKUP(E132,'Reference Records'!$C$96:$D$119,2,FALSE)),"")</f>
        <v/>
      </c>
      <c r="V132" s="410"/>
      <c r="W132" s="403" t="str">
        <f t="shared" si="10"/>
        <v/>
      </c>
      <c r="X132" s="404" t="str">
        <f t="shared" si="11"/>
        <v>a1P36000002LuUvEAK</v>
      </c>
      <c r="Y132" s="404" t="b">
        <f t="shared" si="12"/>
        <v>0</v>
      </c>
      <c r="Z132" s="404" t="b">
        <f t="shared" si="13"/>
        <v>1</v>
      </c>
      <c r="AA132" s="404" t="str">
        <f>IFERROR(VLOOKUP(K132,'Reference Records'!$C$122:$E$267,3,FALSE),"")</f>
        <v/>
      </c>
      <c r="AB132" s="404" t="s">
        <v>618</v>
      </c>
      <c r="AC132" s="51"/>
    </row>
    <row r="133" spans="1:29" ht="47.1" customHeight="1" x14ac:dyDescent="0.25">
      <c r="A133" s="376">
        <v>14</v>
      </c>
      <c r="B133" s="397"/>
      <c r="C133" s="397"/>
      <c r="D133" s="397"/>
      <c r="E133" s="405" t="str">
        <f>IFERROR(IF(AND(K133="",T133=""),"",(VLOOKUP(Q133,'Reference records(soft deleted)'!$B$61:$D$89,3,FALSE))),"")</f>
        <v/>
      </c>
      <c r="F133" s="406"/>
      <c r="G133" s="406"/>
      <c r="H133" s="406"/>
      <c r="I133" s="406"/>
      <c r="J133" s="406"/>
      <c r="K133" s="398" t="str">
        <f>IFERROR(VLOOKUP(R133,'Reference records(soft deleted)'!$B$172:$D$343,3,FALSE),"")</f>
        <v/>
      </c>
      <c r="L133" s="406"/>
      <c r="M133" s="406"/>
      <c r="N133" s="406"/>
      <c r="O133" s="406"/>
      <c r="P133" s="406"/>
      <c r="Q133" s="407"/>
      <c r="R133" s="408"/>
      <c r="S133" s="406"/>
      <c r="T133" s="409"/>
      <c r="U133" s="403" t="str">
        <f>IFERROR(IF(VLOOKUP(E133,'Reference Records'!$C$96:$D$119,2,FALSE)=0,"",VLOOKUP(E133,'Reference Records'!$C$96:$D$119,2,FALSE)),"")</f>
        <v/>
      </c>
      <c r="V133" s="410"/>
      <c r="W133" s="403" t="str">
        <f t="shared" si="10"/>
        <v/>
      </c>
      <c r="X133" s="404" t="str">
        <f t="shared" si="11"/>
        <v>a1P36000002LuUvEAK</v>
      </c>
      <c r="Y133" s="404" t="b">
        <f t="shared" si="12"/>
        <v>0</v>
      </c>
      <c r="Z133" s="404" t="b">
        <f t="shared" si="13"/>
        <v>1</v>
      </c>
      <c r="AA133" s="404" t="str">
        <f>IFERROR(VLOOKUP(K133,'Reference Records'!$C$122:$E$267,3,FALSE),"")</f>
        <v/>
      </c>
      <c r="AB133" s="404" t="s">
        <v>619</v>
      </c>
      <c r="AC133" s="51"/>
    </row>
    <row r="134" spans="1:29" ht="47.1" customHeight="1" x14ac:dyDescent="0.25">
      <c r="A134" s="376">
        <v>15</v>
      </c>
      <c r="B134" s="397"/>
      <c r="C134" s="397"/>
      <c r="D134" s="397"/>
      <c r="E134" s="405" t="str">
        <f>IFERROR(IF(AND(K134="",T134=""),"",(VLOOKUP(Q134,'Reference records(soft deleted)'!$B$61:$D$89,3,FALSE))),"")</f>
        <v/>
      </c>
      <c r="F134" s="406"/>
      <c r="G134" s="406"/>
      <c r="H134" s="406"/>
      <c r="I134" s="406"/>
      <c r="J134" s="406"/>
      <c r="K134" s="398" t="str">
        <f>IFERROR(VLOOKUP(R134,'Reference records(soft deleted)'!$B$172:$D$343,3,FALSE),"")</f>
        <v/>
      </c>
      <c r="L134" s="406"/>
      <c r="M134" s="406"/>
      <c r="N134" s="406"/>
      <c r="O134" s="406"/>
      <c r="P134" s="406"/>
      <c r="Q134" s="407"/>
      <c r="R134" s="408"/>
      <c r="S134" s="406"/>
      <c r="T134" s="409"/>
      <c r="U134" s="403" t="str">
        <f>IFERROR(IF(VLOOKUP(E134,'Reference Records'!$C$96:$D$119,2,FALSE)=0,"",VLOOKUP(E134,'Reference Records'!$C$96:$D$119,2,FALSE)),"")</f>
        <v/>
      </c>
      <c r="V134" s="410"/>
      <c r="W134" s="403" t="str">
        <f t="shared" si="10"/>
        <v/>
      </c>
      <c r="X134" s="404" t="str">
        <f t="shared" si="11"/>
        <v>a1P36000002LuUvEAK</v>
      </c>
      <c r="Y134" s="404" t="b">
        <f t="shared" si="12"/>
        <v>0</v>
      </c>
      <c r="Z134" s="404" t="b">
        <f t="shared" si="13"/>
        <v>1</v>
      </c>
      <c r="AA134" s="404" t="str">
        <f>IFERROR(VLOOKUP(K134,'Reference Records'!$C$122:$E$267,3,FALSE),"")</f>
        <v/>
      </c>
      <c r="AB134" s="404" t="s">
        <v>620</v>
      </c>
      <c r="AC134" s="51"/>
    </row>
    <row r="135" spans="1:29" ht="47.1" customHeight="1" x14ac:dyDescent="0.25">
      <c r="A135" s="376">
        <v>16</v>
      </c>
      <c r="B135" s="397"/>
      <c r="C135" s="397"/>
      <c r="D135" s="397"/>
      <c r="E135" s="405" t="str">
        <f>IFERROR(IF(AND(K135="",T135=""),"",(VLOOKUP(Q135,'Reference records(soft deleted)'!$B$61:$D$89,3,FALSE))),"")</f>
        <v/>
      </c>
      <c r="F135" s="406"/>
      <c r="G135" s="406"/>
      <c r="H135" s="406"/>
      <c r="I135" s="406"/>
      <c r="J135" s="406"/>
      <c r="K135" s="398" t="str">
        <f>IFERROR(VLOOKUP(R135,'Reference records(soft deleted)'!$B$172:$D$343,3,FALSE),"")</f>
        <v/>
      </c>
      <c r="L135" s="406"/>
      <c r="M135" s="406"/>
      <c r="N135" s="406"/>
      <c r="O135" s="406"/>
      <c r="P135" s="406"/>
      <c r="Q135" s="407"/>
      <c r="R135" s="408"/>
      <c r="S135" s="406"/>
      <c r="T135" s="409"/>
      <c r="U135" s="403" t="str">
        <f>IFERROR(IF(VLOOKUP(E135,'Reference Records'!$C$96:$D$119,2,FALSE)=0,"",VLOOKUP(E135,'Reference Records'!$C$96:$D$119,2,FALSE)),"")</f>
        <v/>
      </c>
      <c r="V135" s="410"/>
      <c r="W135" s="403" t="str">
        <f t="shared" si="10"/>
        <v/>
      </c>
      <c r="X135" s="404" t="str">
        <f t="shared" si="11"/>
        <v>a1P36000002LuUvEAK</v>
      </c>
      <c r="Y135" s="404" t="b">
        <f t="shared" si="12"/>
        <v>0</v>
      </c>
      <c r="Z135" s="404" t="b">
        <f t="shared" si="13"/>
        <v>1</v>
      </c>
      <c r="AA135" s="404" t="str">
        <f>IFERROR(VLOOKUP(K135,'Reference Records'!$C$122:$E$267,3,FALSE),"")</f>
        <v/>
      </c>
      <c r="AB135" s="404" t="s">
        <v>621</v>
      </c>
      <c r="AC135" s="51"/>
    </row>
    <row r="136" spans="1:29" ht="47.1" customHeight="1" x14ac:dyDescent="0.25">
      <c r="A136" s="376">
        <v>17</v>
      </c>
      <c r="B136" s="397"/>
      <c r="C136" s="397"/>
      <c r="D136" s="397"/>
      <c r="E136" s="405" t="str">
        <f>IFERROR(IF(AND(K136="",T136=""),"",(VLOOKUP(Q136,'Reference records(soft deleted)'!$B$61:$D$89,3,FALSE))),"")</f>
        <v/>
      </c>
      <c r="F136" s="406"/>
      <c r="G136" s="406"/>
      <c r="H136" s="406"/>
      <c r="I136" s="406"/>
      <c r="J136" s="406"/>
      <c r="K136" s="398" t="str">
        <f>IFERROR(VLOOKUP(R136,'Reference records(soft deleted)'!$B$172:$D$343,3,FALSE),"")</f>
        <v/>
      </c>
      <c r="L136" s="406"/>
      <c r="M136" s="406"/>
      <c r="N136" s="406"/>
      <c r="O136" s="406"/>
      <c r="P136" s="406"/>
      <c r="Q136" s="407"/>
      <c r="R136" s="408"/>
      <c r="S136" s="406"/>
      <c r="T136" s="409"/>
      <c r="U136" s="403" t="str">
        <f>IFERROR(IF(VLOOKUP(E136,'Reference Records'!$C$96:$D$119,2,FALSE)=0,"",VLOOKUP(E136,'Reference Records'!$C$96:$D$119,2,FALSE)),"")</f>
        <v/>
      </c>
      <c r="V136" s="410"/>
      <c r="W136" s="403" t="str">
        <f t="shared" si="10"/>
        <v/>
      </c>
      <c r="X136" s="404" t="str">
        <f t="shared" si="11"/>
        <v>a1P36000002LuUvEAK</v>
      </c>
      <c r="Y136" s="404" t="b">
        <f t="shared" si="12"/>
        <v>0</v>
      </c>
      <c r="Z136" s="404" t="b">
        <f t="shared" si="13"/>
        <v>1</v>
      </c>
      <c r="AA136" s="404" t="str">
        <f>IFERROR(VLOOKUP(K136,'Reference Records'!$C$122:$E$267,3,FALSE),"")</f>
        <v/>
      </c>
      <c r="AB136" s="404" t="s">
        <v>622</v>
      </c>
      <c r="AC136" s="51"/>
    </row>
    <row r="137" spans="1:29" ht="47.1" customHeight="1" x14ac:dyDescent="0.25">
      <c r="A137" s="376">
        <v>18</v>
      </c>
      <c r="B137" s="397"/>
      <c r="C137" s="397"/>
      <c r="D137" s="397"/>
      <c r="E137" s="405" t="str">
        <f>IFERROR(IF(AND(K137="",T137=""),"",(VLOOKUP(Q137,'Reference records(soft deleted)'!$B$61:$D$89,3,FALSE))),"")</f>
        <v/>
      </c>
      <c r="F137" s="406"/>
      <c r="G137" s="406"/>
      <c r="H137" s="406"/>
      <c r="I137" s="406"/>
      <c r="J137" s="406"/>
      <c r="K137" s="398" t="str">
        <f>IFERROR(VLOOKUP(R137,'Reference records(soft deleted)'!$B$172:$D$343,3,FALSE),"")</f>
        <v/>
      </c>
      <c r="L137" s="406"/>
      <c r="M137" s="406"/>
      <c r="N137" s="406"/>
      <c r="O137" s="406"/>
      <c r="P137" s="406"/>
      <c r="Q137" s="407"/>
      <c r="R137" s="408"/>
      <c r="S137" s="406"/>
      <c r="T137" s="409"/>
      <c r="U137" s="403" t="str">
        <f>IFERROR(IF(VLOOKUP(E137,'Reference Records'!$C$96:$D$119,2,FALSE)=0,"",VLOOKUP(E137,'Reference Records'!$C$96:$D$119,2,FALSE)),"")</f>
        <v/>
      </c>
      <c r="V137" s="410"/>
      <c r="W137" s="403" t="str">
        <f t="shared" si="10"/>
        <v/>
      </c>
      <c r="X137" s="404" t="str">
        <f t="shared" si="11"/>
        <v>a1P36000002LuUvEAK</v>
      </c>
      <c r="Y137" s="404" t="b">
        <f t="shared" si="12"/>
        <v>0</v>
      </c>
      <c r="Z137" s="404" t="b">
        <f t="shared" si="13"/>
        <v>1</v>
      </c>
      <c r="AA137" s="404" t="str">
        <f>IFERROR(VLOOKUP(K137,'Reference Records'!$C$122:$E$267,3,FALSE),"")</f>
        <v/>
      </c>
      <c r="AB137" s="404" t="s">
        <v>623</v>
      </c>
      <c r="AC137" s="51"/>
    </row>
    <row r="138" spans="1:29" ht="47.1" customHeight="1" x14ac:dyDescent="0.25">
      <c r="A138" s="376">
        <v>19</v>
      </c>
      <c r="B138" s="397"/>
      <c r="C138" s="397"/>
      <c r="D138" s="397"/>
      <c r="E138" s="405" t="str">
        <f>IFERROR(IF(AND(K138="",T138=""),"",(VLOOKUP(Q138,'Reference records(soft deleted)'!$B$61:$D$89,3,FALSE))),"")</f>
        <v/>
      </c>
      <c r="F138" s="406"/>
      <c r="G138" s="406"/>
      <c r="H138" s="406"/>
      <c r="I138" s="406"/>
      <c r="J138" s="406"/>
      <c r="K138" s="398" t="str">
        <f>IFERROR(VLOOKUP(R138,'Reference records(soft deleted)'!$B$172:$D$343,3,FALSE),"")</f>
        <v/>
      </c>
      <c r="L138" s="406"/>
      <c r="M138" s="406"/>
      <c r="N138" s="406"/>
      <c r="O138" s="406"/>
      <c r="P138" s="406"/>
      <c r="Q138" s="407"/>
      <c r="R138" s="408"/>
      <c r="S138" s="406"/>
      <c r="T138" s="409"/>
      <c r="U138" s="403" t="str">
        <f>IFERROR(IF(VLOOKUP(E138,'Reference Records'!$C$96:$D$119,2,FALSE)=0,"",VLOOKUP(E138,'Reference Records'!$C$96:$D$119,2,FALSE)),"")</f>
        <v/>
      </c>
      <c r="V138" s="410"/>
      <c r="W138" s="403" t="str">
        <f t="shared" si="10"/>
        <v/>
      </c>
      <c r="X138" s="404" t="str">
        <f t="shared" si="11"/>
        <v>a1P36000002LuUvEAK</v>
      </c>
      <c r="Y138" s="404" t="b">
        <f t="shared" si="12"/>
        <v>0</v>
      </c>
      <c r="Z138" s="404" t="b">
        <f t="shared" si="13"/>
        <v>1</v>
      </c>
      <c r="AA138" s="404" t="str">
        <f>IFERROR(VLOOKUP(K138,'Reference Records'!$C$122:$E$267,3,FALSE),"")</f>
        <v/>
      </c>
      <c r="AB138" s="404" t="s">
        <v>624</v>
      </c>
      <c r="AC138" s="51"/>
    </row>
    <row r="139" spans="1:29" ht="47.1" customHeight="1" x14ac:dyDescent="0.25">
      <c r="A139" s="376">
        <v>20</v>
      </c>
      <c r="B139" s="397"/>
      <c r="C139" s="397"/>
      <c r="D139" s="397"/>
      <c r="E139" s="405" t="str">
        <f>IFERROR(IF(AND(K139="",T139=""),"",(VLOOKUP(Q139,'Reference records(soft deleted)'!$B$61:$D$89,3,FALSE))),"")</f>
        <v/>
      </c>
      <c r="F139" s="406"/>
      <c r="G139" s="406"/>
      <c r="H139" s="406"/>
      <c r="I139" s="406"/>
      <c r="J139" s="406"/>
      <c r="K139" s="398" t="str">
        <f>IFERROR(VLOOKUP(R139,'Reference records(soft deleted)'!$B$172:$D$343,3,FALSE),"")</f>
        <v/>
      </c>
      <c r="L139" s="406"/>
      <c r="M139" s="406"/>
      <c r="N139" s="406"/>
      <c r="O139" s="406"/>
      <c r="P139" s="406"/>
      <c r="Q139" s="407"/>
      <c r="R139" s="408"/>
      <c r="S139" s="406"/>
      <c r="T139" s="409"/>
      <c r="U139" s="403" t="str">
        <f>IFERROR(IF(VLOOKUP(E139,'Reference Records'!$C$96:$D$119,2,FALSE)=0,"",VLOOKUP(E139,'Reference Records'!$C$96:$D$119,2,FALSE)),"")</f>
        <v/>
      </c>
      <c r="V139" s="410"/>
      <c r="W139" s="403" t="str">
        <f t="shared" si="10"/>
        <v/>
      </c>
      <c r="X139" s="404" t="str">
        <f t="shared" si="11"/>
        <v>a1P36000002LuUvEAK</v>
      </c>
      <c r="Y139" s="404" t="b">
        <f t="shared" si="12"/>
        <v>0</v>
      </c>
      <c r="Z139" s="404" t="b">
        <f t="shared" si="13"/>
        <v>1</v>
      </c>
      <c r="AA139" s="404" t="str">
        <f>IFERROR(VLOOKUP(K139,'Reference Records'!$C$122:$E$267,3,FALSE),"")</f>
        <v/>
      </c>
      <c r="AB139" s="404" t="s">
        <v>625</v>
      </c>
      <c r="AC139" s="51"/>
    </row>
    <row r="140" spans="1:29" ht="47.1" customHeight="1" x14ac:dyDescent="0.25">
      <c r="A140" s="376">
        <v>21</v>
      </c>
      <c r="B140" s="397"/>
      <c r="C140" s="397"/>
      <c r="D140" s="397"/>
      <c r="E140" s="405" t="str">
        <f>IFERROR(IF(AND(K140="",T140=""),"",(VLOOKUP(Q140,'Reference records(soft deleted)'!$B$61:$D$89,3,FALSE))),"")</f>
        <v/>
      </c>
      <c r="F140" s="406"/>
      <c r="G140" s="406"/>
      <c r="H140" s="406"/>
      <c r="I140" s="406"/>
      <c r="J140" s="406"/>
      <c r="K140" s="398" t="str">
        <f>IFERROR(VLOOKUP(R140,'Reference records(soft deleted)'!$B$172:$D$343,3,FALSE),"")</f>
        <v/>
      </c>
      <c r="L140" s="406"/>
      <c r="M140" s="406"/>
      <c r="N140" s="406"/>
      <c r="O140" s="406"/>
      <c r="P140" s="406"/>
      <c r="Q140" s="407"/>
      <c r="R140" s="408"/>
      <c r="S140" s="406"/>
      <c r="T140" s="409"/>
      <c r="U140" s="403" t="str">
        <f>IFERROR(IF(VLOOKUP(E140,'Reference Records'!$C$96:$D$119,2,FALSE)=0,"",VLOOKUP(E140,'Reference Records'!$C$96:$D$119,2,FALSE)),"")</f>
        <v/>
      </c>
      <c r="V140" s="410"/>
      <c r="W140" s="403" t="str">
        <f t="shared" si="10"/>
        <v/>
      </c>
      <c r="X140" s="404" t="str">
        <f t="shared" si="11"/>
        <v>a1P36000002LuUvEAK</v>
      </c>
      <c r="Y140" s="404" t="b">
        <f t="shared" si="12"/>
        <v>0</v>
      </c>
      <c r="Z140" s="404" t="b">
        <f t="shared" si="13"/>
        <v>1</v>
      </c>
      <c r="AA140" s="404" t="str">
        <f>IFERROR(VLOOKUP(K140,'Reference Records'!$C$122:$E$267,3,FALSE),"")</f>
        <v/>
      </c>
      <c r="AB140" s="404" t="s">
        <v>626</v>
      </c>
      <c r="AC140" s="51"/>
    </row>
    <row r="141" spans="1:29" ht="47.1" customHeight="1" x14ac:dyDescent="0.25">
      <c r="A141" s="376">
        <v>22</v>
      </c>
      <c r="B141" s="397"/>
      <c r="C141" s="397"/>
      <c r="D141" s="397"/>
      <c r="E141" s="405" t="str">
        <f>IFERROR(IF(AND(K141="",T141=""),"",(VLOOKUP(Q141,'Reference records(soft deleted)'!$B$61:$D$89,3,FALSE))),"")</f>
        <v/>
      </c>
      <c r="F141" s="406"/>
      <c r="G141" s="406"/>
      <c r="H141" s="406"/>
      <c r="I141" s="406"/>
      <c r="J141" s="406"/>
      <c r="K141" s="398" t="str">
        <f>IFERROR(VLOOKUP(R141,'Reference records(soft deleted)'!$B$172:$D$343,3,FALSE),"")</f>
        <v/>
      </c>
      <c r="L141" s="406"/>
      <c r="M141" s="406"/>
      <c r="N141" s="406"/>
      <c r="O141" s="406"/>
      <c r="P141" s="406"/>
      <c r="Q141" s="407"/>
      <c r="R141" s="408"/>
      <c r="S141" s="406"/>
      <c r="T141" s="409"/>
      <c r="U141" s="403" t="str">
        <f>IFERROR(IF(VLOOKUP(E141,'Reference Records'!$C$96:$D$119,2,FALSE)=0,"",VLOOKUP(E141,'Reference Records'!$C$96:$D$119,2,FALSE)),"")</f>
        <v/>
      </c>
      <c r="V141" s="410"/>
      <c r="W141" s="403" t="str">
        <f t="shared" si="10"/>
        <v/>
      </c>
      <c r="X141" s="404" t="str">
        <f t="shared" si="11"/>
        <v>a1P36000002LuUvEAK</v>
      </c>
      <c r="Y141" s="404" t="b">
        <f t="shared" si="12"/>
        <v>0</v>
      </c>
      <c r="Z141" s="404" t="b">
        <f t="shared" si="13"/>
        <v>1</v>
      </c>
      <c r="AA141" s="404" t="str">
        <f>IFERROR(VLOOKUP(K141,'Reference Records'!$C$122:$E$267,3,FALSE),"")</f>
        <v/>
      </c>
      <c r="AB141" s="404" t="s">
        <v>627</v>
      </c>
      <c r="AC141" s="51"/>
    </row>
    <row r="142" spans="1:29" ht="47.1" customHeight="1" x14ac:dyDescent="0.25">
      <c r="A142" s="376">
        <v>23</v>
      </c>
      <c r="B142" s="397"/>
      <c r="C142" s="397"/>
      <c r="D142" s="397"/>
      <c r="E142" s="405" t="str">
        <f>IFERROR(IF(AND(K142="",T142=""),"",(VLOOKUP(Q142,'Reference records(soft deleted)'!$B$61:$D$89,3,FALSE))),"")</f>
        <v/>
      </c>
      <c r="F142" s="406"/>
      <c r="G142" s="406"/>
      <c r="H142" s="406"/>
      <c r="I142" s="406"/>
      <c r="J142" s="406"/>
      <c r="K142" s="398" t="str">
        <f>IFERROR(VLOOKUP(R142,'Reference records(soft deleted)'!$B$172:$D$343,3,FALSE),"")</f>
        <v/>
      </c>
      <c r="L142" s="406"/>
      <c r="M142" s="406"/>
      <c r="N142" s="406"/>
      <c r="O142" s="406"/>
      <c r="P142" s="406"/>
      <c r="Q142" s="407"/>
      <c r="R142" s="408"/>
      <c r="S142" s="406"/>
      <c r="T142" s="409"/>
      <c r="U142" s="403" t="str">
        <f>IFERROR(IF(VLOOKUP(E142,'Reference Records'!$C$96:$D$119,2,FALSE)=0,"",VLOOKUP(E142,'Reference Records'!$C$96:$D$119,2,FALSE)),"")</f>
        <v/>
      </c>
      <c r="V142" s="410"/>
      <c r="W142" s="403" t="str">
        <f t="shared" si="10"/>
        <v/>
      </c>
      <c r="X142" s="404" t="str">
        <f t="shared" si="11"/>
        <v>a1P36000002LuUvEAK</v>
      </c>
      <c r="Y142" s="404" t="b">
        <f t="shared" si="12"/>
        <v>0</v>
      </c>
      <c r="Z142" s="404" t="b">
        <f t="shared" si="13"/>
        <v>1</v>
      </c>
      <c r="AA142" s="404" t="str">
        <f>IFERROR(VLOOKUP(K142,'Reference Records'!$C$122:$E$267,3,FALSE),"")</f>
        <v/>
      </c>
      <c r="AB142" s="404" t="s">
        <v>628</v>
      </c>
      <c r="AC142" s="51"/>
    </row>
    <row r="143" spans="1:29" ht="47.1" customHeight="1" x14ac:dyDescent="0.25">
      <c r="A143" s="376">
        <v>24</v>
      </c>
      <c r="B143" s="397"/>
      <c r="C143" s="397"/>
      <c r="D143" s="397"/>
      <c r="E143" s="405" t="str">
        <f>IFERROR(IF(AND(K143="",T143=""),"",(VLOOKUP(Q143,'Reference records(soft deleted)'!$B$61:$D$89,3,FALSE))),"")</f>
        <v/>
      </c>
      <c r="F143" s="406"/>
      <c r="G143" s="406"/>
      <c r="H143" s="406"/>
      <c r="I143" s="406"/>
      <c r="J143" s="406"/>
      <c r="K143" s="398" t="str">
        <f>IFERROR(VLOOKUP(R143,'Reference records(soft deleted)'!$B$172:$D$343,3,FALSE),"")</f>
        <v/>
      </c>
      <c r="L143" s="406"/>
      <c r="M143" s="406"/>
      <c r="N143" s="406"/>
      <c r="O143" s="406"/>
      <c r="P143" s="406"/>
      <c r="Q143" s="407"/>
      <c r="R143" s="408"/>
      <c r="S143" s="406"/>
      <c r="T143" s="409"/>
      <c r="U143" s="403" t="str">
        <f>IFERROR(IF(VLOOKUP(E143,'Reference Records'!$C$96:$D$119,2,FALSE)=0,"",VLOOKUP(E143,'Reference Records'!$C$96:$D$119,2,FALSE)),"")</f>
        <v/>
      </c>
      <c r="V143" s="410"/>
      <c r="W143" s="403" t="str">
        <f t="shared" si="10"/>
        <v/>
      </c>
      <c r="X143" s="404" t="str">
        <f t="shared" si="11"/>
        <v>a1P36000002LuUvEAK</v>
      </c>
      <c r="Y143" s="404" t="b">
        <f t="shared" si="12"/>
        <v>0</v>
      </c>
      <c r="Z143" s="404" t="b">
        <f t="shared" si="13"/>
        <v>1</v>
      </c>
      <c r="AA143" s="404" t="str">
        <f>IFERROR(VLOOKUP(K143,'Reference Records'!$C$122:$E$267,3,FALSE),"")</f>
        <v/>
      </c>
      <c r="AB143" s="404" t="s">
        <v>629</v>
      </c>
      <c r="AC143" s="51"/>
    </row>
    <row r="144" spans="1:29" ht="47.1" customHeight="1" x14ac:dyDescent="0.25">
      <c r="A144" s="376">
        <v>25</v>
      </c>
      <c r="B144" s="397"/>
      <c r="C144" s="397"/>
      <c r="D144" s="397"/>
      <c r="E144" s="405" t="str">
        <f>IFERROR(IF(AND(K144="",T144=""),"",(VLOOKUP(Q144,'Reference records(soft deleted)'!$B$61:$D$89,3,FALSE))),"")</f>
        <v/>
      </c>
      <c r="F144" s="406"/>
      <c r="G144" s="406"/>
      <c r="H144" s="406"/>
      <c r="I144" s="406"/>
      <c r="J144" s="406"/>
      <c r="K144" s="398" t="str">
        <f>IFERROR(VLOOKUP(R144,'Reference records(soft deleted)'!$B$172:$D$343,3,FALSE),"")</f>
        <v/>
      </c>
      <c r="L144" s="406"/>
      <c r="M144" s="406"/>
      <c r="N144" s="406"/>
      <c r="O144" s="406"/>
      <c r="P144" s="406"/>
      <c r="Q144" s="407"/>
      <c r="R144" s="408"/>
      <c r="S144" s="406"/>
      <c r="T144" s="409"/>
      <c r="U144" s="403" t="str">
        <f>IFERROR(IF(VLOOKUP(E144,'Reference Records'!$C$96:$D$119,2,FALSE)=0,"",VLOOKUP(E144,'Reference Records'!$C$96:$D$119,2,FALSE)),"")</f>
        <v/>
      </c>
      <c r="V144" s="410"/>
      <c r="W144" s="403" t="str">
        <f t="shared" si="10"/>
        <v/>
      </c>
      <c r="X144" s="404" t="str">
        <f t="shared" si="11"/>
        <v>a1P36000002LuUvEAK</v>
      </c>
      <c r="Y144" s="404" t="b">
        <f t="shared" si="12"/>
        <v>0</v>
      </c>
      <c r="Z144" s="404" t="b">
        <f t="shared" si="13"/>
        <v>1</v>
      </c>
      <c r="AA144" s="404" t="str">
        <f>IFERROR(VLOOKUP(K144,'Reference Records'!$C$122:$E$267,3,FALSE),"")</f>
        <v/>
      </c>
      <c r="AB144" s="404" t="s">
        <v>630</v>
      </c>
      <c r="AC144" s="51"/>
    </row>
    <row r="145" spans="1:29" ht="47.1" customHeight="1" x14ac:dyDescent="0.25">
      <c r="A145" s="376">
        <v>26</v>
      </c>
      <c r="B145" s="397"/>
      <c r="C145" s="397"/>
      <c r="D145" s="397"/>
      <c r="E145" s="405" t="str">
        <f>IFERROR(IF(AND(K145="",T145=""),"",(VLOOKUP(Q145,'Reference records(soft deleted)'!$B$61:$D$89,3,FALSE))),"")</f>
        <v/>
      </c>
      <c r="F145" s="406"/>
      <c r="G145" s="406"/>
      <c r="H145" s="406"/>
      <c r="I145" s="406"/>
      <c r="J145" s="406"/>
      <c r="K145" s="398" t="str">
        <f>IFERROR(VLOOKUP(R145,'Reference records(soft deleted)'!$B$172:$D$343,3,FALSE),"")</f>
        <v/>
      </c>
      <c r="L145" s="406"/>
      <c r="M145" s="406"/>
      <c r="N145" s="406"/>
      <c r="O145" s="406"/>
      <c r="P145" s="406"/>
      <c r="Q145" s="407"/>
      <c r="R145" s="408"/>
      <c r="S145" s="406"/>
      <c r="T145" s="409"/>
      <c r="U145" s="403" t="str">
        <f>IFERROR(IF(VLOOKUP(E145,'Reference Records'!$C$96:$D$119,2,FALSE)=0,"",VLOOKUP(E145,'Reference Records'!$C$96:$D$119,2,FALSE)),"")</f>
        <v/>
      </c>
      <c r="V145" s="410"/>
      <c r="W145" s="403" t="str">
        <f t="shared" si="10"/>
        <v/>
      </c>
      <c r="X145" s="404" t="str">
        <f t="shared" si="11"/>
        <v>a1P36000002LuUvEAK</v>
      </c>
      <c r="Y145" s="404" t="b">
        <f t="shared" si="12"/>
        <v>0</v>
      </c>
      <c r="Z145" s="404" t="b">
        <f t="shared" si="13"/>
        <v>1</v>
      </c>
      <c r="AA145" s="404" t="str">
        <f>IFERROR(VLOOKUP(K145,'Reference Records'!$C$122:$E$267,3,FALSE),"")</f>
        <v/>
      </c>
      <c r="AB145" s="404" t="s">
        <v>631</v>
      </c>
      <c r="AC145" s="51"/>
    </row>
    <row r="146" spans="1:29" ht="47.1" customHeight="1" x14ac:dyDescent="0.25">
      <c r="A146" s="376">
        <v>27</v>
      </c>
      <c r="B146" s="397"/>
      <c r="C146" s="397"/>
      <c r="D146" s="397"/>
      <c r="E146" s="405" t="str">
        <f>IFERROR(IF(AND(K146="",T146=""),"",(VLOOKUP(Q146,'Reference records(soft deleted)'!$B$61:$D$89,3,FALSE))),"")</f>
        <v/>
      </c>
      <c r="F146" s="406"/>
      <c r="G146" s="406"/>
      <c r="H146" s="406"/>
      <c r="I146" s="406"/>
      <c r="J146" s="406"/>
      <c r="K146" s="398" t="str">
        <f>IFERROR(VLOOKUP(R146,'Reference records(soft deleted)'!$B$172:$D$343,3,FALSE),"")</f>
        <v/>
      </c>
      <c r="L146" s="406"/>
      <c r="M146" s="406"/>
      <c r="N146" s="406"/>
      <c r="O146" s="406"/>
      <c r="P146" s="406"/>
      <c r="Q146" s="407"/>
      <c r="R146" s="408"/>
      <c r="S146" s="406"/>
      <c r="T146" s="409"/>
      <c r="U146" s="403" t="str">
        <f>IFERROR(IF(VLOOKUP(E146,'Reference Records'!$C$96:$D$119,2,FALSE)=0,"",VLOOKUP(E146,'Reference Records'!$C$96:$D$119,2,FALSE)),"")</f>
        <v/>
      </c>
      <c r="V146" s="410"/>
      <c r="W146" s="403" t="str">
        <f t="shared" si="10"/>
        <v/>
      </c>
      <c r="X146" s="404" t="str">
        <f t="shared" si="11"/>
        <v>a1P36000002LuUvEAK</v>
      </c>
      <c r="Y146" s="404" t="b">
        <f t="shared" si="12"/>
        <v>0</v>
      </c>
      <c r="Z146" s="404" t="b">
        <f t="shared" si="13"/>
        <v>1</v>
      </c>
      <c r="AA146" s="404" t="str">
        <f>IFERROR(VLOOKUP(K146,'Reference Records'!$C$122:$E$267,3,FALSE),"")</f>
        <v/>
      </c>
      <c r="AB146" s="404" t="s">
        <v>632</v>
      </c>
      <c r="AC146" s="51"/>
    </row>
    <row r="147" spans="1:29" ht="47.1" customHeight="1" x14ac:dyDescent="0.25">
      <c r="A147" s="376">
        <v>28</v>
      </c>
      <c r="B147" s="397"/>
      <c r="C147" s="397"/>
      <c r="D147" s="397"/>
      <c r="E147" s="405" t="str">
        <f>IFERROR(IF(AND(K147="",T147=""),"",(VLOOKUP(Q147,'Reference records(soft deleted)'!$B$61:$D$89,3,FALSE))),"")</f>
        <v/>
      </c>
      <c r="F147" s="406"/>
      <c r="G147" s="406"/>
      <c r="H147" s="406"/>
      <c r="I147" s="406"/>
      <c r="J147" s="406"/>
      <c r="K147" s="398" t="str">
        <f>IFERROR(VLOOKUP(R147,'Reference records(soft deleted)'!$B$172:$D$343,3,FALSE),"")</f>
        <v/>
      </c>
      <c r="L147" s="406"/>
      <c r="M147" s="406"/>
      <c r="N147" s="406"/>
      <c r="O147" s="406"/>
      <c r="P147" s="406"/>
      <c r="Q147" s="407"/>
      <c r="R147" s="408"/>
      <c r="S147" s="406"/>
      <c r="T147" s="409"/>
      <c r="U147" s="403" t="str">
        <f>IFERROR(IF(VLOOKUP(E147,'Reference Records'!$C$96:$D$119,2,FALSE)=0,"",VLOOKUP(E147,'Reference Records'!$C$96:$D$119,2,FALSE)),"")</f>
        <v/>
      </c>
      <c r="V147" s="410"/>
      <c r="W147" s="403" t="str">
        <f t="shared" si="10"/>
        <v/>
      </c>
      <c r="X147" s="404" t="str">
        <f t="shared" si="11"/>
        <v>a1P36000002LuUvEAK</v>
      </c>
      <c r="Y147" s="404" t="b">
        <f t="shared" si="12"/>
        <v>0</v>
      </c>
      <c r="Z147" s="404" t="b">
        <f t="shared" si="13"/>
        <v>1</v>
      </c>
      <c r="AA147" s="404" t="str">
        <f>IFERROR(VLOOKUP(K147,'Reference Records'!$C$122:$E$267,3,FALSE),"")</f>
        <v/>
      </c>
      <c r="AB147" s="404" t="s">
        <v>633</v>
      </c>
      <c r="AC147" s="51"/>
    </row>
    <row r="148" spans="1:29" ht="47.1" customHeight="1" x14ac:dyDescent="0.25">
      <c r="A148" s="376">
        <v>29</v>
      </c>
      <c r="B148" s="397"/>
      <c r="C148" s="397"/>
      <c r="D148" s="397"/>
      <c r="E148" s="405" t="str">
        <f>IFERROR(IF(AND(K148="",T148=""),"",(VLOOKUP(Q148,'Reference records(soft deleted)'!$B$61:$D$89,3,FALSE))),"")</f>
        <v/>
      </c>
      <c r="F148" s="406"/>
      <c r="G148" s="406"/>
      <c r="H148" s="406"/>
      <c r="I148" s="406"/>
      <c r="J148" s="406"/>
      <c r="K148" s="398" t="str">
        <f>IFERROR(VLOOKUP(R148,'Reference records(soft deleted)'!$B$172:$D$343,3,FALSE),"")</f>
        <v/>
      </c>
      <c r="L148" s="406"/>
      <c r="M148" s="406"/>
      <c r="N148" s="406"/>
      <c r="O148" s="406"/>
      <c r="P148" s="406"/>
      <c r="Q148" s="407"/>
      <c r="R148" s="408"/>
      <c r="S148" s="406"/>
      <c r="T148" s="409"/>
      <c r="U148" s="403" t="str">
        <f>IFERROR(IF(VLOOKUP(E148,'Reference Records'!$C$96:$D$119,2,FALSE)=0,"",VLOOKUP(E148,'Reference Records'!$C$96:$D$119,2,FALSE)),"")</f>
        <v/>
      </c>
      <c r="V148" s="410"/>
      <c r="W148" s="403" t="str">
        <f t="shared" si="10"/>
        <v/>
      </c>
      <c r="X148" s="404" t="str">
        <f t="shared" si="11"/>
        <v>a1P36000002LuUvEAK</v>
      </c>
      <c r="Y148" s="404" t="b">
        <f t="shared" si="12"/>
        <v>0</v>
      </c>
      <c r="Z148" s="404" t="b">
        <f t="shared" si="13"/>
        <v>1</v>
      </c>
      <c r="AA148" s="404" t="str">
        <f>IFERROR(VLOOKUP(K148,'Reference Records'!$C$122:$E$267,3,FALSE),"")</f>
        <v/>
      </c>
      <c r="AB148" s="404" t="s">
        <v>634</v>
      </c>
      <c r="AC148" s="51"/>
    </row>
    <row r="149" spans="1:29" ht="47.1" customHeight="1" x14ac:dyDescent="0.25">
      <c r="A149" s="376">
        <v>30</v>
      </c>
      <c r="B149" s="397"/>
      <c r="C149" s="397"/>
      <c r="D149" s="397"/>
      <c r="E149" s="405" t="str">
        <f>IFERROR(IF(AND(K149="",T149=""),"",(VLOOKUP(Q149,'Reference records(soft deleted)'!$B$61:$D$89,3,FALSE))),"")</f>
        <v/>
      </c>
      <c r="F149" s="406"/>
      <c r="G149" s="406"/>
      <c r="H149" s="406"/>
      <c r="I149" s="406"/>
      <c r="J149" s="406"/>
      <c r="K149" s="398" t="str">
        <f>IFERROR(VLOOKUP(R149,'Reference records(soft deleted)'!$B$172:$D$343,3,FALSE),"")</f>
        <v/>
      </c>
      <c r="L149" s="406"/>
      <c r="M149" s="406"/>
      <c r="N149" s="406"/>
      <c r="O149" s="406"/>
      <c r="P149" s="406"/>
      <c r="Q149" s="407"/>
      <c r="R149" s="408"/>
      <c r="S149" s="406"/>
      <c r="T149" s="409"/>
      <c r="U149" s="403" t="str">
        <f>IFERROR(IF(VLOOKUP(E149,'Reference Records'!$C$96:$D$119,2,FALSE)=0,"",VLOOKUP(E149,'Reference Records'!$C$96:$D$119,2,FALSE)),"")</f>
        <v/>
      </c>
      <c r="V149" s="410"/>
      <c r="W149" s="403" t="str">
        <f t="shared" si="10"/>
        <v/>
      </c>
      <c r="X149" s="404" t="str">
        <f t="shared" si="11"/>
        <v>a1P36000002LuUvEAK</v>
      </c>
      <c r="Y149" s="404" t="b">
        <f t="shared" si="12"/>
        <v>0</v>
      </c>
      <c r="Z149" s="404" t="b">
        <f t="shared" si="13"/>
        <v>1</v>
      </c>
      <c r="AA149" s="404" t="str">
        <f>IFERROR(VLOOKUP(K149,'Reference Records'!$C$122:$E$267,3,FALSE),"")</f>
        <v/>
      </c>
      <c r="AB149" s="404" t="s">
        <v>635</v>
      </c>
      <c r="AC149" s="51"/>
    </row>
    <row r="150" spans="1:29" ht="47.1" customHeight="1" x14ac:dyDescent="0.25">
      <c r="A150" s="376">
        <v>31</v>
      </c>
      <c r="B150" s="397"/>
      <c r="C150" s="397"/>
      <c r="D150" s="397"/>
      <c r="E150" s="405" t="str">
        <f>IFERROR(IF(AND(K150="",T150=""),"",(VLOOKUP(Q150,'Reference records(soft deleted)'!$B$61:$D$89,3,FALSE))),"")</f>
        <v/>
      </c>
      <c r="F150" s="406"/>
      <c r="G150" s="406"/>
      <c r="H150" s="406"/>
      <c r="I150" s="406"/>
      <c r="J150" s="406"/>
      <c r="K150" s="398" t="str">
        <f>IFERROR(VLOOKUP(R150,'Reference records(soft deleted)'!$B$172:$D$343,3,FALSE),"")</f>
        <v/>
      </c>
      <c r="L150" s="406"/>
      <c r="M150" s="406"/>
      <c r="N150" s="406"/>
      <c r="O150" s="406"/>
      <c r="P150" s="406"/>
      <c r="Q150" s="407"/>
      <c r="R150" s="408"/>
      <c r="S150" s="406"/>
      <c r="T150" s="409"/>
      <c r="U150" s="403" t="str">
        <f>IFERROR(IF(VLOOKUP(E150,'Reference Records'!$C$96:$D$119,2,FALSE)=0,"",VLOOKUP(E150,'Reference Records'!$C$96:$D$119,2,FALSE)),"")</f>
        <v/>
      </c>
      <c r="V150" s="410"/>
      <c r="W150" s="403" t="str">
        <f t="shared" si="10"/>
        <v/>
      </c>
      <c r="X150" s="404" t="str">
        <f t="shared" si="11"/>
        <v>a1P36000002LuUvEAK</v>
      </c>
      <c r="Y150" s="404" t="b">
        <f t="shared" si="12"/>
        <v>0</v>
      </c>
      <c r="Z150" s="404" t="b">
        <f t="shared" si="13"/>
        <v>1</v>
      </c>
      <c r="AA150" s="404" t="str">
        <f>IFERROR(VLOOKUP(K150,'Reference Records'!$C$122:$E$267,3,FALSE),"")</f>
        <v/>
      </c>
      <c r="AB150" s="404" t="s">
        <v>636</v>
      </c>
      <c r="AC150" s="51"/>
    </row>
    <row r="151" spans="1:29" ht="47.1" customHeight="1" x14ac:dyDescent="0.25">
      <c r="A151" s="376">
        <v>32</v>
      </c>
      <c r="B151" s="397"/>
      <c r="C151" s="397"/>
      <c r="D151" s="397"/>
      <c r="E151" s="405" t="str">
        <f>IFERROR(IF(AND(K151="",T151=""),"",(VLOOKUP(Q151,'Reference records(soft deleted)'!$B$61:$D$89,3,FALSE))),"")</f>
        <v/>
      </c>
      <c r="F151" s="406"/>
      <c r="G151" s="406"/>
      <c r="H151" s="406"/>
      <c r="I151" s="406"/>
      <c r="J151" s="406"/>
      <c r="K151" s="398" t="str">
        <f>IFERROR(VLOOKUP(R151,'Reference records(soft deleted)'!$B$172:$D$343,3,FALSE),"")</f>
        <v/>
      </c>
      <c r="L151" s="406"/>
      <c r="M151" s="406"/>
      <c r="N151" s="406"/>
      <c r="O151" s="406"/>
      <c r="P151" s="406"/>
      <c r="Q151" s="407"/>
      <c r="R151" s="408"/>
      <c r="S151" s="406"/>
      <c r="T151" s="409"/>
      <c r="U151" s="403" t="str">
        <f>IFERROR(IF(VLOOKUP(E151,'Reference Records'!$C$96:$D$119,2,FALSE)=0,"",VLOOKUP(E151,'Reference Records'!$C$96:$D$119,2,FALSE)),"")</f>
        <v/>
      </c>
      <c r="V151" s="410"/>
      <c r="W151" s="403" t="str">
        <f t="shared" si="10"/>
        <v/>
      </c>
      <c r="X151" s="404" t="str">
        <f t="shared" si="11"/>
        <v>a1P36000002LuUvEAK</v>
      </c>
      <c r="Y151" s="404" t="b">
        <f t="shared" si="12"/>
        <v>0</v>
      </c>
      <c r="Z151" s="404" t="b">
        <f t="shared" si="13"/>
        <v>1</v>
      </c>
      <c r="AA151" s="404" t="str">
        <f>IFERROR(VLOOKUP(K151,'Reference Records'!$C$122:$E$267,3,FALSE),"")</f>
        <v/>
      </c>
      <c r="AB151" s="404" t="s">
        <v>637</v>
      </c>
      <c r="AC151" s="51"/>
    </row>
    <row r="152" spans="1:29" ht="47.1" customHeight="1" x14ac:dyDescent="0.25">
      <c r="A152" s="376">
        <v>33</v>
      </c>
      <c r="B152" s="397"/>
      <c r="C152" s="397"/>
      <c r="D152" s="397"/>
      <c r="E152" s="405" t="str">
        <f>IFERROR(IF(AND(K152="",T152=""),"",(VLOOKUP(Q152,'Reference records(soft deleted)'!$B$61:$D$89,3,FALSE))),"")</f>
        <v/>
      </c>
      <c r="F152" s="406"/>
      <c r="G152" s="406"/>
      <c r="H152" s="406"/>
      <c r="I152" s="406"/>
      <c r="J152" s="406"/>
      <c r="K152" s="398" t="str">
        <f>IFERROR(VLOOKUP(R152,'Reference records(soft deleted)'!$B$172:$D$343,3,FALSE),"")</f>
        <v/>
      </c>
      <c r="L152" s="406"/>
      <c r="M152" s="406"/>
      <c r="N152" s="406"/>
      <c r="O152" s="406"/>
      <c r="P152" s="406"/>
      <c r="Q152" s="407"/>
      <c r="R152" s="408"/>
      <c r="S152" s="406"/>
      <c r="T152" s="409"/>
      <c r="U152" s="403" t="str">
        <f>IFERROR(IF(VLOOKUP(E152,'Reference Records'!$C$96:$D$119,2,FALSE)=0,"",VLOOKUP(E152,'Reference Records'!$C$96:$D$119,2,FALSE)),"")</f>
        <v/>
      </c>
      <c r="V152" s="410"/>
      <c r="W152" s="403" t="str">
        <f t="shared" si="10"/>
        <v/>
      </c>
      <c r="X152" s="404" t="str">
        <f t="shared" si="11"/>
        <v>a1P36000002LuUvEAK</v>
      </c>
      <c r="Y152" s="404" t="b">
        <f t="shared" si="12"/>
        <v>0</v>
      </c>
      <c r="Z152" s="404" t="b">
        <f t="shared" si="13"/>
        <v>1</v>
      </c>
      <c r="AA152" s="404" t="str">
        <f>IFERROR(VLOOKUP(K152,'Reference Records'!$C$122:$E$267,3,FALSE),"")</f>
        <v/>
      </c>
      <c r="AB152" s="404" t="s">
        <v>638</v>
      </c>
      <c r="AC152" s="51"/>
    </row>
    <row r="153" spans="1:29" ht="47.1" customHeight="1" x14ac:dyDescent="0.25">
      <c r="A153" s="376">
        <v>34</v>
      </c>
      <c r="B153" s="397"/>
      <c r="C153" s="397"/>
      <c r="D153" s="397"/>
      <c r="E153" s="405" t="str">
        <f>IFERROR(IF(AND(K153="",T153=""),"",(VLOOKUP(Q153,'Reference records(soft deleted)'!$B$61:$D$89,3,FALSE))),"")</f>
        <v/>
      </c>
      <c r="F153" s="406"/>
      <c r="G153" s="406"/>
      <c r="H153" s="406"/>
      <c r="I153" s="406"/>
      <c r="J153" s="406"/>
      <c r="K153" s="398" t="str">
        <f>IFERROR(VLOOKUP(R153,'Reference records(soft deleted)'!$B$172:$D$343,3,FALSE),"")</f>
        <v/>
      </c>
      <c r="L153" s="406"/>
      <c r="M153" s="406"/>
      <c r="N153" s="406"/>
      <c r="O153" s="406"/>
      <c r="P153" s="406"/>
      <c r="Q153" s="407"/>
      <c r="R153" s="408"/>
      <c r="S153" s="406"/>
      <c r="T153" s="409"/>
      <c r="U153" s="403" t="str">
        <f>IFERROR(IF(VLOOKUP(E153,'Reference Records'!$C$96:$D$119,2,FALSE)=0,"",VLOOKUP(E153,'Reference Records'!$C$96:$D$119,2,FALSE)),"")</f>
        <v/>
      </c>
      <c r="V153" s="410"/>
      <c r="W153" s="403" t="str">
        <f t="shared" si="10"/>
        <v/>
      </c>
      <c r="X153" s="404" t="str">
        <f t="shared" si="11"/>
        <v>a1P36000002LuUvEAK</v>
      </c>
      <c r="Y153" s="404" t="b">
        <f t="shared" si="12"/>
        <v>0</v>
      </c>
      <c r="Z153" s="404" t="b">
        <f t="shared" si="13"/>
        <v>1</v>
      </c>
      <c r="AA153" s="404" t="str">
        <f>IFERROR(VLOOKUP(K153,'Reference Records'!$C$122:$E$267,3,FALSE),"")</f>
        <v/>
      </c>
      <c r="AB153" s="404" t="s">
        <v>639</v>
      </c>
      <c r="AC153" s="51"/>
    </row>
    <row r="154" spans="1:29" ht="47.1" customHeight="1" x14ac:dyDescent="0.25">
      <c r="A154" s="376">
        <v>35</v>
      </c>
      <c r="B154" s="397"/>
      <c r="C154" s="397"/>
      <c r="D154" s="397"/>
      <c r="E154" s="405" t="str">
        <f>IFERROR(IF(AND(K154="",T154=""),"",(VLOOKUP(Q154,'Reference records(soft deleted)'!$B$61:$D$89,3,FALSE))),"")</f>
        <v/>
      </c>
      <c r="F154" s="406"/>
      <c r="G154" s="406"/>
      <c r="H154" s="406"/>
      <c r="I154" s="406"/>
      <c r="J154" s="406"/>
      <c r="K154" s="398" t="str">
        <f>IFERROR(VLOOKUP(R154,'Reference records(soft deleted)'!$B$172:$D$343,3,FALSE),"")</f>
        <v/>
      </c>
      <c r="L154" s="406"/>
      <c r="M154" s="406"/>
      <c r="N154" s="406"/>
      <c r="O154" s="406"/>
      <c r="P154" s="406"/>
      <c r="Q154" s="407"/>
      <c r="R154" s="408"/>
      <c r="S154" s="406"/>
      <c r="T154" s="409"/>
      <c r="U154" s="403" t="str">
        <f>IFERROR(IF(VLOOKUP(E154,'Reference Records'!$C$96:$D$119,2,FALSE)=0,"",VLOOKUP(E154,'Reference Records'!$C$96:$D$119,2,FALSE)),"")</f>
        <v/>
      </c>
      <c r="V154" s="410"/>
      <c r="W154" s="403" t="str">
        <f t="shared" si="10"/>
        <v/>
      </c>
      <c r="X154" s="404" t="str">
        <f t="shared" si="11"/>
        <v>a1P36000002LuUvEAK</v>
      </c>
      <c r="Y154" s="404" t="b">
        <f t="shared" si="12"/>
        <v>0</v>
      </c>
      <c r="Z154" s="404" t="b">
        <f t="shared" si="13"/>
        <v>1</v>
      </c>
      <c r="AA154" s="404" t="str">
        <f>IFERROR(VLOOKUP(K154,'Reference Records'!$C$122:$E$267,3,FALSE),"")</f>
        <v/>
      </c>
      <c r="AB154" s="404" t="s">
        <v>640</v>
      </c>
      <c r="AC154" s="51"/>
    </row>
    <row r="155" spans="1:29" ht="47.1" customHeight="1" x14ac:dyDescent="0.25">
      <c r="A155" s="376">
        <v>36</v>
      </c>
      <c r="B155" s="397"/>
      <c r="C155" s="397"/>
      <c r="D155" s="397"/>
      <c r="E155" s="405" t="str">
        <f>IFERROR(IF(AND(K155="",T155=""),"",(VLOOKUP(Q155,'Reference records(soft deleted)'!$B$61:$D$89,3,FALSE))),"")</f>
        <v/>
      </c>
      <c r="F155" s="406"/>
      <c r="G155" s="406"/>
      <c r="H155" s="406"/>
      <c r="I155" s="406"/>
      <c r="J155" s="406"/>
      <c r="K155" s="398" t="str">
        <f>IFERROR(VLOOKUP(R155,'Reference records(soft deleted)'!$B$172:$D$343,3,FALSE),"")</f>
        <v/>
      </c>
      <c r="L155" s="406"/>
      <c r="M155" s="406"/>
      <c r="N155" s="406"/>
      <c r="O155" s="406"/>
      <c r="P155" s="406"/>
      <c r="Q155" s="407"/>
      <c r="R155" s="408"/>
      <c r="S155" s="406"/>
      <c r="T155" s="409"/>
      <c r="U155" s="403" t="str">
        <f>IFERROR(IF(VLOOKUP(E155,'Reference Records'!$C$96:$D$119,2,FALSE)=0,"",VLOOKUP(E155,'Reference Records'!$C$96:$D$119,2,FALSE)),"")</f>
        <v/>
      </c>
      <c r="V155" s="410"/>
      <c r="W155" s="403" t="str">
        <f t="shared" si="10"/>
        <v/>
      </c>
      <c r="X155" s="404" t="str">
        <f t="shared" si="11"/>
        <v>a1P36000002LuUvEAK</v>
      </c>
      <c r="Y155" s="404" t="b">
        <f t="shared" si="12"/>
        <v>0</v>
      </c>
      <c r="Z155" s="404" t="b">
        <f t="shared" si="13"/>
        <v>1</v>
      </c>
      <c r="AA155" s="404" t="str">
        <f>IFERROR(VLOOKUP(K155,'Reference Records'!$C$122:$E$267,3,FALSE),"")</f>
        <v/>
      </c>
      <c r="AB155" s="404" t="s">
        <v>641</v>
      </c>
      <c r="AC155" s="51"/>
    </row>
    <row r="156" spans="1:29" ht="47.1" customHeight="1" x14ac:dyDescent="0.25">
      <c r="A156" s="376">
        <v>37</v>
      </c>
      <c r="B156" s="397"/>
      <c r="C156" s="397"/>
      <c r="D156" s="397"/>
      <c r="E156" s="405" t="str">
        <f>IFERROR(IF(AND(K156="",T156=""),"",(VLOOKUP(Q156,'Reference records(soft deleted)'!$B$61:$D$89,3,FALSE))),"")</f>
        <v/>
      </c>
      <c r="F156" s="406"/>
      <c r="G156" s="406"/>
      <c r="H156" s="406"/>
      <c r="I156" s="406"/>
      <c r="J156" s="406"/>
      <c r="K156" s="398" t="str">
        <f>IFERROR(VLOOKUP(R156,'Reference records(soft deleted)'!$B$172:$D$343,3,FALSE),"")</f>
        <v/>
      </c>
      <c r="L156" s="406"/>
      <c r="M156" s="406"/>
      <c r="N156" s="406"/>
      <c r="O156" s="406"/>
      <c r="P156" s="406"/>
      <c r="Q156" s="407"/>
      <c r="R156" s="408"/>
      <c r="S156" s="406"/>
      <c r="T156" s="409"/>
      <c r="U156" s="403" t="str">
        <f>IFERROR(IF(VLOOKUP(E156,'Reference Records'!$C$96:$D$119,2,FALSE)=0,"",VLOOKUP(E156,'Reference Records'!$C$96:$D$119,2,FALSE)),"")</f>
        <v/>
      </c>
      <c r="V156" s="410"/>
      <c r="W156" s="403" t="str">
        <f t="shared" si="10"/>
        <v/>
      </c>
      <c r="X156" s="404" t="str">
        <f t="shared" si="11"/>
        <v>a1P36000002LuUvEAK</v>
      </c>
      <c r="Y156" s="404" t="b">
        <f t="shared" si="12"/>
        <v>0</v>
      </c>
      <c r="Z156" s="404" t="b">
        <f t="shared" si="13"/>
        <v>1</v>
      </c>
      <c r="AA156" s="404" t="str">
        <f>IFERROR(VLOOKUP(K156,'Reference Records'!$C$122:$E$267,3,FALSE),"")</f>
        <v/>
      </c>
      <c r="AB156" s="404" t="s">
        <v>642</v>
      </c>
      <c r="AC156" s="51"/>
    </row>
    <row r="157" spans="1:29" ht="47.1" customHeight="1" x14ac:dyDescent="0.25">
      <c r="A157" s="376">
        <v>38</v>
      </c>
      <c r="B157" s="397"/>
      <c r="C157" s="397"/>
      <c r="D157" s="397"/>
      <c r="E157" s="405" t="str">
        <f>IFERROR(IF(AND(K157="",T157=""),"",(VLOOKUP(Q157,'Reference records(soft deleted)'!$B$61:$D$89,3,FALSE))),"")</f>
        <v/>
      </c>
      <c r="F157" s="406"/>
      <c r="G157" s="406"/>
      <c r="H157" s="406"/>
      <c r="I157" s="406"/>
      <c r="J157" s="406"/>
      <c r="K157" s="398" t="str">
        <f>IFERROR(VLOOKUP(R157,'Reference records(soft deleted)'!$B$172:$D$343,3,FALSE),"")</f>
        <v/>
      </c>
      <c r="L157" s="406"/>
      <c r="M157" s="406"/>
      <c r="N157" s="406"/>
      <c r="O157" s="406"/>
      <c r="P157" s="406"/>
      <c r="Q157" s="407"/>
      <c r="R157" s="408"/>
      <c r="S157" s="406"/>
      <c r="T157" s="409"/>
      <c r="U157" s="403" t="str">
        <f>IFERROR(IF(VLOOKUP(E157,'Reference Records'!$C$96:$D$119,2,FALSE)=0,"",VLOOKUP(E157,'Reference Records'!$C$96:$D$119,2,FALSE)),"")</f>
        <v/>
      </c>
      <c r="V157" s="410"/>
      <c r="W157" s="403" t="str">
        <f t="shared" si="10"/>
        <v/>
      </c>
      <c r="X157" s="404" t="str">
        <f t="shared" si="11"/>
        <v>a1P36000002LuUvEAK</v>
      </c>
      <c r="Y157" s="404" t="b">
        <f t="shared" si="12"/>
        <v>0</v>
      </c>
      <c r="Z157" s="404" t="b">
        <f t="shared" si="13"/>
        <v>1</v>
      </c>
      <c r="AA157" s="404" t="str">
        <f>IFERROR(VLOOKUP(K157,'Reference Records'!$C$122:$E$267,3,FALSE),"")</f>
        <v/>
      </c>
      <c r="AB157" s="404" t="s">
        <v>643</v>
      </c>
      <c r="AC157" s="51"/>
    </row>
    <row r="158" spans="1:29" ht="47.1" customHeight="1" x14ac:dyDescent="0.25">
      <c r="A158" s="376">
        <v>39</v>
      </c>
      <c r="B158" s="397"/>
      <c r="C158" s="397"/>
      <c r="D158" s="397"/>
      <c r="E158" s="405" t="str">
        <f>IFERROR(IF(AND(K158="",T158=""),"",(VLOOKUP(Q158,'Reference records(soft deleted)'!$B$61:$D$89,3,FALSE))),"")</f>
        <v/>
      </c>
      <c r="F158" s="406"/>
      <c r="G158" s="406"/>
      <c r="H158" s="406"/>
      <c r="I158" s="406"/>
      <c r="J158" s="406"/>
      <c r="K158" s="398" t="str">
        <f>IFERROR(VLOOKUP(R158,'Reference records(soft deleted)'!$B$172:$D$343,3,FALSE),"")</f>
        <v/>
      </c>
      <c r="L158" s="406"/>
      <c r="M158" s="406"/>
      <c r="N158" s="406"/>
      <c r="O158" s="406"/>
      <c r="P158" s="406"/>
      <c r="Q158" s="407"/>
      <c r="R158" s="408"/>
      <c r="S158" s="406"/>
      <c r="T158" s="409"/>
      <c r="U158" s="403" t="str">
        <f>IFERROR(IF(VLOOKUP(E158,'Reference Records'!$C$96:$D$119,2,FALSE)=0,"",VLOOKUP(E158,'Reference Records'!$C$96:$D$119,2,FALSE)),"")</f>
        <v/>
      </c>
      <c r="V158" s="410"/>
      <c r="W158" s="403" t="str">
        <f t="shared" si="10"/>
        <v/>
      </c>
      <c r="X158" s="404" t="str">
        <f t="shared" si="11"/>
        <v>a1P36000002LuUvEAK</v>
      </c>
      <c r="Y158" s="404" t="b">
        <f t="shared" si="12"/>
        <v>0</v>
      </c>
      <c r="Z158" s="404" t="b">
        <f t="shared" si="13"/>
        <v>1</v>
      </c>
      <c r="AA158" s="404" t="str">
        <f>IFERROR(VLOOKUP(K158,'Reference Records'!$C$122:$E$267,3,FALSE),"")</f>
        <v/>
      </c>
      <c r="AB158" s="404" t="s">
        <v>644</v>
      </c>
      <c r="AC158" s="51"/>
    </row>
    <row r="159" spans="1:29" ht="47.1" customHeight="1" x14ac:dyDescent="0.25">
      <c r="A159" s="376">
        <v>40</v>
      </c>
      <c r="B159" s="397"/>
      <c r="C159" s="397"/>
      <c r="D159" s="397"/>
      <c r="E159" s="405" t="str">
        <f>IFERROR(IF(AND(K159="",T159=""),"",(VLOOKUP(Q159,'Reference records(soft deleted)'!$B$61:$D$89,3,FALSE))),"")</f>
        <v/>
      </c>
      <c r="F159" s="406"/>
      <c r="G159" s="406"/>
      <c r="H159" s="406"/>
      <c r="I159" s="406"/>
      <c r="J159" s="406"/>
      <c r="K159" s="398" t="str">
        <f>IFERROR(VLOOKUP(R159,'Reference records(soft deleted)'!$B$172:$D$343,3,FALSE),"")</f>
        <v/>
      </c>
      <c r="L159" s="406"/>
      <c r="M159" s="406"/>
      <c r="N159" s="406"/>
      <c r="O159" s="406"/>
      <c r="P159" s="406"/>
      <c r="Q159" s="407"/>
      <c r="R159" s="408"/>
      <c r="S159" s="406"/>
      <c r="T159" s="409"/>
      <c r="U159" s="403" t="str">
        <f>IFERROR(IF(VLOOKUP(E159,'Reference Records'!$C$96:$D$119,2,FALSE)=0,"",VLOOKUP(E159,'Reference Records'!$C$96:$D$119,2,FALSE)),"")</f>
        <v/>
      </c>
      <c r="V159" s="410"/>
      <c r="W159" s="403" t="str">
        <f t="shared" si="10"/>
        <v/>
      </c>
      <c r="X159" s="404" t="str">
        <f t="shared" si="11"/>
        <v>a1P36000002LuUvEAK</v>
      </c>
      <c r="Y159" s="404" t="b">
        <f t="shared" si="12"/>
        <v>0</v>
      </c>
      <c r="Z159" s="404" t="b">
        <f t="shared" si="13"/>
        <v>1</v>
      </c>
      <c r="AA159" s="404" t="str">
        <f>IFERROR(VLOOKUP(K159,'Reference Records'!$C$122:$E$267,3,FALSE),"")</f>
        <v/>
      </c>
      <c r="AB159" s="404" t="s">
        <v>645</v>
      </c>
      <c r="AC159" s="51"/>
    </row>
    <row r="160" spans="1:29" ht="47.1" customHeight="1" x14ac:dyDescent="0.25">
      <c r="A160" s="376">
        <v>41</v>
      </c>
      <c r="B160" s="397"/>
      <c r="C160" s="397"/>
      <c r="D160" s="397"/>
      <c r="E160" s="405" t="str">
        <f>IFERROR(IF(AND(K160="",T160=""),"",(VLOOKUP(Q160,'Reference records(soft deleted)'!$B$61:$D$89,3,FALSE))),"")</f>
        <v/>
      </c>
      <c r="F160" s="406"/>
      <c r="G160" s="406"/>
      <c r="H160" s="406"/>
      <c r="I160" s="406"/>
      <c r="J160" s="406"/>
      <c r="K160" s="398" t="str">
        <f>IFERROR(VLOOKUP(R160,'Reference records(soft deleted)'!$B$172:$D$343,3,FALSE),"")</f>
        <v/>
      </c>
      <c r="L160" s="406"/>
      <c r="M160" s="406"/>
      <c r="N160" s="406"/>
      <c r="O160" s="406"/>
      <c r="P160" s="406"/>
      <c r="Q160" s="407"/>
      <c r="R160" s="408"/>
      <c r="S160" s="406"/>
      <c r="T160" s="409"/>
      <c r="U160" s="403" t="str">
        <f>IFERROR(IF(VLOOKUP(E160,'Reference Records'!$C$96:$D$119,2,FALSE)=0,"",VLOOKUP(E160,'Reference Records'!$C$96:$D$119,2,FALSE)),"")</f>
        <v/>
      </c>
      <c r="V160" s="410"/>
      <c r="W160" s="403" t="str">
        <f t="shared" si="10"/>
        <v/>
      </c>
      <c r="X160" s="404" t="str">
        <f t="shared" si="11"/>
        <v>a1P36000002LuUvEAK</v>
      </c>
      <c r="Y160" s="404" t="b">
        <f t="shared" si="12"/>
        <v>0</v>
      </c>
      <c r="Z160" s="404" t="b">
        <f t="shared" si="13"/>
        <v>1</v>
      </c>
      <c r="AA160" s="404" t="str">
        <f>IFERROR(VLOOKUP(K160,'Reference Records'!$C$122:$E$267,3,FALSE),"")</f>
        <v/>
      </c>
      <c r="AB160" s="404" t="s">
        <v>646</v>
      </c>
      <c r="AC160" s="51"/>
    </row>
    <row r="161" spans="1:29" ht="47.1" customHeight="1" x14ac:dyDescent="0.25">
      <c r="A161" s="376">
        <v>42</v>
      </c>
      <c r="B161" s="397"/>
      <c r="C161" s="397"/>
      <c r="D161" s="397"/>
      <c r="E161" s="405" t="str">
        <f>IFERROR(IF(AND(K161="",T161=""),"",(VLOOKUP(Q161,'Reference records(soft deleted)'!$B$61:$D$89,3,FALSE))),"")</f>
        <v/>
      </c>
      <c r="F161" s="406"/>
      <c r="G161" s="406"/>
      <c r="H161" s="406"/>
      <c r="I161" s="406"/>
      <c r="J161" s="406"/>
      <c r="K161" s="398" t="str">
        <f>IFERROR(VLOOKUP(R161,'Reference records(soft deleted)'!$B$172:$D$343,3,FALSE),"")</f>
        <v/>
      </c>
      <c r="L161" s="406"/>
      <c r="M161" s="406"/>
      <c r="N161" s="406"/>
      <c r="O161" s="406"/>
      <c r="P161" s="406"/>
      <c r="Q161" s="407"/>
      <c r="R161" s="408"/>
      <c r="S161" s="406"/>
      <c r="T161" s="409"/>
      <c r="U161" s="403" t="str">
        <f>IFERROR(IF(VLOOKUP(E161,'Reference Records'!$C$96:$D$119,2,FALSE)=0,"",VLOOKUP(E161,'Reference Records'!$C$96:$D$119,2,FALSE)),"")</f>
        <v/>
      </c>
      <c r="V161" s="410"/>
      <c r="W161" s="403" t="str">
        <f t="shared" si="10"/>
        <v/>
      </c>
      <c r="X161" s="404" t="str">
        <f t="shared" si="11"/>
        <v>a1P36000002LuUvEAK</v>
      </c>
      <c r="Y161" s="404" t="b">
        <f t="shared" si="12"/>
        <v>0</v>
      </c>
      <c r="Z161" s="404" t="b">
        <f t="shared" si="13"/>
        <v>1</v>
      </c>
      <c r="AA161" s="404" t="str">
        <f>IFERROR(VLOOKUP(K161,'Reference Records'!$C$122:$E$267,3,FALSE),"")</f>
        <v/>
      </c>
      <c r="AB161" s="404" t="s">
        <v>647</v>
      </c>
      <c r="AC161" s="51"/>
    </row>
    <row r="162" spans="1:29" ht="47.1" customHeight="1" x14ac:dyDescent="0.25">
      <c r="A162" s="376">
        <v>43</v>
      </c>
      <c r="B162" s="397"/>
      <c r="C162" s="397"/>
      <c r="D162" s="397"/>
      <c r="E162" s="405" t="str">
        <f>IFERROR(IF(AND(K162="",T162=""),"",(VLOOKUP(Q162,'Reference records(soft deleted)'!$B$61:$D$89,3,FALSE))),"")</f>
        <v/>
      </c>
      <c r="F162" s="406"/>
      <c r="G162" s="406"/>
      <c r="H162" s="406"/>
      <c r="I162" s="406"/>
      <c r="J162" s="406"/>
      <c r="K162" s="398" t="str">
        <f>IFERROR(VLOOKUP(R162,'Reference records(soft deleted)'!$B$172:$D$343,3,FALSE),"")</f>
        <v/>
      </c>
      <c r="L162" s="406"/>
      <c r="M162" s="406"/>
      <c r="N162" s="406"/>
      <c r="O162" s="406"/>
      <c r="P162" s="406"/>
      <c r="Q162" s="407"/>
      <c r="R162" s="408"/>
      <c r="S162" s="406"/>
      <c r="T162" s="409"/>
      <c r="U162" s="403" t="str">
        <f>IFERROR(IF(VLOOKUP(E162,'Reference Records'!$C$96:$D$119,2,FALSE)=0,"",VLOOKUP(E162,'Reference Records'!$C$96:$D$119,2,FALSE)),"")</f>
        <v/>
      </c>
      <c r="V162" s="410"/>
      <c r="W162" s="403" t="str">
        <f t="shared" si="10"/>
        <v/>
      </c>
      <c r="X162" s="404" t="str">
        <f t="shared" si="11"/>
        <v>a1P36000002LuUvEAK</v>
      </c>
      <c r="Y162" s="404" t="b">
        <f t="shared" si="12"/>
        <v>0</v>
      </c>
      <c r="Z162" s="404" t="b">
        <f t="shared" si="13"/>
        <v>1</v>
      </c>
      <c r="AA162" s="404" t="str">
        <f>IFERROR(VLOOKUP(K162,'Reference Records'!$C$122:$E$267,3,FALSE),"")</f>
        <v/>
      </c>
      <c r="AB162" s="404" t="s">
        <v>648</v>
      </c>
      <c r="AC162" s="51"/>
    </row>
    <row r="163" spans="1:29" ht="47.1" customHeight="1" x14ac:dyDescent="0.25">
      <c r="A163" s="376">
        <v>44</v>
      </c>
      <c r="B163" s="397"/>
      <c r="C163" s="397"/>
      <c r="D163" s="397"/>
      <c r="E163" s="405" t="str">
        <f>IFERROR(IF(AND(K163="",T163=""),"",(VLOOKUP(Q163,'Reference records(soft deleted)'!$B$61:$D$89,3,FALSE))),"")</f>
        <v/>
      </c>
      <c r="F163" s="406"/>
      <c r="G163" s="406"/>
      <c r="H163" s="406"/>
      <c r="I163" s="406"/>
      <c r="J163" s="406"/>
      <c r="K163" s="398" t="str">
        <f>IFERROR(VLOOKUP(R163,'Reference records(soft deleted)'!$B$172:$D$343,3,FALSE),"")</f>
        <v/>
      </c>
      <c r="L163" s="406"/>
      <c r="M163" s="406"/>
      <c r="N163" s="406"/>
      <c r="O163" s="406"/>
      <c r="P163" s="406"/>
      <c r="Q163" s="407"/>
      <c r="R163" s="408"/>
      <c r="S163" s="406"/>
      <c r="T163" s="409"/>
      <c r="U163" s="403" t="str">
        <f>IFERROR(IF(VLOOKUP(E163,'Reference Records'!$C$96:$D$119,2,FALSE)=0,"",VLOOKUP(E163,'Reference Records'!$C$96:$D$119,2,FALSE)),"")</f>
        <v/>
      </c>
      <c r="V163" s="410"/>
      <c r="W163" s="403" t="str">
        <f t="shared" si="10"/>
        <v/>
      </c>
      <c r="X163" s="404" t="str">
        <f t="shared" si="11"/>
        <v>a1P36000002LuUvEAK</v>
      </c>
      <c r="Y163" s="404" t="b">
        <f t="shared" si="12"/>
        <v>0</v>
      </c>
      <c r="Z163" s="404" t="b">
        <f t="shared" si="13"/>
        <v>1</v>
      </c>
      <c r="AA163" s="404" t="str">
        <f>IFERROR(VLOOKUP(K163,'Reference Records'!$C$122:$E$267,3,FALSE),"")</f>
        <v/>
      </c>
      <c r="AB163" s="404" t="s">
        <v>649</v>
      </c>
      <c r="AC163" s="51"/>
    </row>
    <row r="164" spans="1:29" ht="47.1" customHeight="1" x14ac:dyDescent="0.25">
      <c r="A164" s="376">
        <v>45</v>
      </c>
      <c r="B164" s="397"/>
      <c r="C164" s="397"/>
      <c r="D164" s="397"/>
      <c r="E164" s="405" t="str">
        <f>IFERROR(IF(AND(K164="",T164=""),"",(VLOOKUP(Q164,'Reference records(soft deleted)'!$B$61:$D$89,3,FALSE))),"")</f>
        <v/>
      </c>
      <c r="F164" s="406"/>
      <c r="G164" s="406"/>
      <c r="H164" s="406"/>
      <c r="I164" s="406"/>
      <c r="J164" s="406"/>
      <c r="K164" s="398" t="str">
        <f>IFERROR(VLOOKUP(R164,'Reference records(soft deleted)'!$B$172:$D$343,3,FALSE),"")</f>
        <v/>
      </c>
      <c r="L164" s="406"/>
      <c r="M164" s="406"/>
      <c r="N164" s="406"/>
      <c r="O164" s="406"/>
      <c r="P164" s="406"/>
      <c r="Q164" s="407"/>
      <c r="R164" s="408"/>
      <c r="S164" s="406"/>
      <c r="T164" s="409"/>
      <c r="U164" s="403" t="str">
        <f>IFERROR(IF(VLOOKUP(E164,'Reference Records'!$C$96:$D$119,2,FALSE)=0,"",VLOOKUP(E164,'Reference Records'!$C$96:$D$119,2,FALSE)),"")</f>
        <v/>
      </c>
      <c r="V164" s="410"/>
      <c r="W164" s="403" t="str">
        <f t="shared" si="10"/>
        <v/>
      </c>
      <c r="X164" s="404" t="str">
        <f t="shared" si="11"/>
        <v>a1P36000002LuUvEAK</v>
      </c>
      <c r="Y164" s="404" t="b">
        <f t="shared" si="12"/>
        <v>0</v>
      </c>
      <c r="Z164" s="404" t="b">
        <f t="shared" si="13"/>
        <v>1</v>
      </c>
      <c r="AA164" s="404" t="str">
        <f>IFERROR(VLOOKUP(K164,'Reference Records'!$C$122:$E$267,3,FALSE),"")</f>
        <v/>
      </c>
      <c r="AB164" s="404" t="s">
        <v>650</v>
      </c>
      <c r="AC164" s="51"/>
    </row>
    <row r="165" spans="1:29" ht="47.1" customHeight="1" x14ac:dyDescent="0.25">
      <c r="A165" s="376">
        <v>46</v>
      </c>
      <c r="B165" s="397"/>
      <c r="C165" s="397"/>
      <c r="D165" s="397"/>
      <c r="E165" s="405" t="str">
        <f>IFERROR(IF(AND(K165="",T165=""),"",(VLOOKUP(Q165,'Reference records(soft deleted)'!$B$61:$D$89,3,FALSE))),"")</f>
        <v/>
      </c>
      <c r="F165" s="406"/>
      <c r="G165" s="406"/>
      <c r="H165" s="406"/>
      <c r="I165" s="406"/>
      <c r="J165" s="406"/>
      <c r="K165" s="398" t="str">
        <f>IFERROR(VLOOKUP(R165,'Reference records(soft deleted)'!$B$172:$D$343,3,FALSE),"")</f>
        <v/>
      </c>
      <c r="L165" s="406"/>
      <c r="M165" s="406"/>
      <c r="N165" s="406"/>
      <c r="O165" s="406"/>
      <c r="P165" s="406"/>
      <c r="Q165" s="407"/>
      <c r="R165" s="408"/>
      <c r="S165" s="406"/>
      <c r="T165" s="409"/>
      <c r="U165" s="403" t="str">
        <f>IFERROR(IF(VLOOKUP(E165,'Reference Records'!$C$96:$D$119,2,FALSE)=0,"",VLOOKUP(E165,'Reference Records'!$C$96:$D$119,2,FALSE)),"")</f>
        <v/>
      </c>
      <c r="V165" s="410"/>
      <c r="W165" s="403" t="str">
        <f t="shared" si="10"/>
        <v/>
      </c>
      <c r="X165" s="404" t="str">
        <f t="shared" si="11"/>
        <v>a1P36000002LuUvEAK</v>
      </c>
      <c r="Y165" s="404" t="b">
        <f t="shared" si="12"/>
        <v>0</v>
      </c>
      <c r="Z165" s="404" t="b">
        <f t="shared" si="13"/>
        <v>1</v>
      </c>
      <c r="AA165" s="404" t="str">
        <f>IFERROR(VLOOKUP(K165,'Reference Records'!$C$122:$E$267,3,FALSE),"")</f>
        <v/>
      </c>
      <c r="AB165" s="404" t="s">
        <v>651</v>
      </c>
      <c r="AC165" s="51"/>
    </row>
    <row r="166" spans="1:29" ht="47.1" customHeight="1" x14ac:dyDescent="0.25">
      <c r="A166" s="376">
        <v>47</v>
      </c>
      <c r="B166" s="397"/>
      <c r="C166" s="397"/>
      <c r="D166" s="397"/>
      <c r="E166" s="405" t="str">
        <f>IFERROR(IF(AND(K166="",T166=""),"",(VLOOKUP(Q166,'Reference records(soft deleted)'!$B$61:$D$89,3,FALSE))),"")</f>
        <v/>
      </c>
      <c r="F166" s="406"/>
      <c r="G166" s="406"/>
      <c r="H166" s="406"/>
      <c r="I166" s="406"/>
      <c r="J166" s="406"/>
      <c r="K166" s="398" t="str">
        <f>IFERROR(VLOOKUP(R166,'Reference records(soft deleted)'!$B$172:$D$343,3,FALSE),"")</f>
        <v/>
      </c>
      <c r="L166" s="406"/>
      <c r="M166" s="406"/>
      <c r="N166" s="406"/>
      <c r="O166" s="406"/>
      <c r="P166" s="406"/>
      <c r="Q166" s="407"/>
      <c r="R166" s="408"/>
      <c r="S166" s="406"/>
      <c r="T166" s="409"/>
      <c r="U166" s="403" t="str">
        <f>IFERROR(IF(VLOOKUP(E166,'Reference Records'!$C$96:$D$119,2,FALSE)=0,"",VLOOKUP(E166,'Reference Records'!$C$96:$D$119,2,FALSE)),"")</f>
        <v/>
      </c>
      <c r="V166" s="410"/>
      <c r="W166" s="403" t="str">
        <f t="shared" si="10"/>
        <v/>
      </c>
      <c r="X166" s="404" t="str">
        <f t="shared" si="11"/>
        <v>a1P36000002LuUvEAK</v>
      </c>
      <c r="Y166" s="404" t="b">
        <f t="shared" si="12"/>
        <v>0</v>
      </c>
      <c r="Z166" s="404" t="b">
        <f t="shared" si="13"/>
        <v>1</v>
      </c>
      <c r="AA166" s="404" t="str">
        <f>IFERROR(VLOOKUP(K166,'Reference Records'!$C$122:$E$267,3,FALSE),"")</f>
        <v/>
      </c>
      <c r="AB166" s="404" t="s">
        <v>652</v>
      </c>
      <c r="AC166" s="51"/>
    </row>
    <row r="167" spans="1:29" ht="47.1" customHeight="1" x14ac:dyDescent="0.25">
      <c r="A167" s="376">
        <v>48</v>
      </c>
      <c r="B167" s="397"/>
      <c r="C167" s="397"/>
      <c r="D167" s="397"/>
      <c r="E167" s="405" t="str">
        <f>IFERROR(IF(AND(K167="",T167=""),"",(VLOOKUP(Q167,'Reference records(soft deleted)'!$B$61:$D$89,3,FALSE))),"")</f>
        <v/>
      </c>
      <c r="F167" s="406"/>
      <c r="G167" s="406"/>
      <c r="H167" s="406"/>
      <c r="I167" s="406"/>
      <c r="J167" s="406"/>
      <c r="K167" s="398" t="str">
        <f>IFERROR(VLOOKUP(R167,'Reference records(soft deleted)'!$B$172:$D$343,3,FALSE),"")</f>
        <v/>
      </c>
      <c r="L167" s="406"/>
      <c r="M167" s="406"/>
      <c r="N167" s="406"/>
      <c r="O167" s="406"/>
      <c r="P167" s="406"/>
      <c r="Q167" s="407"/>
      <c r="R167" s="408"/>
      <c r="S167" s="406"/>
      <c r="T167" s="409"/>
      <c r="U167" s="403" t="str">
        <f>IFERROR(IF(VLOOKUP(E167,'Reference Records'!$C$96:$D$119,2,FALSE)=0,"",VLOOKUP(E167,'Reference Records'!$C$96:$D$119,2,FALSE)),"")</f>
        <v/>
      </c>
      <c r="V167" s="410"/>
      <c r="W167" s="403" t="str">
        <f t="shared" si="10"/>
        <v/>
      </c>
      <c r="X167" s="404" t="str">
        <f t="shared" si="11"/>
        <v>a1P36000002LuUvEAK</v>
      </c>
      <c r="Y167" s="404" t="b">
        <f t="shared" si="12"/>
        <v>0</v>
      </c>
      <c r="Z167" s="404" t="b">
        <f t="shared" si="13"/>
        <v>1</v>
      </c>
      <c r="AA167" s="404" t="str">
        <f>IFERROR(VLOOKUP(K167,'Reference Records'!$C$122:$E$267,3,FALSE),"")</f>
        <v/>
      </c>
      <c r="AB167" s="404" t="s">
        <v>653</v>
      </c>
      <c r="AC167" s="51"/>
    </row>
    <row r="168" spans="1:29" ht="47.1" customHeight="1" x14ac:dyDescent="0.25">
      <c r="A168" s="376">
        <v>49</v>
      </c>
      <c r="B168" s="397"/>
      <c r="C168" s="397"/>
      <c r="D168" s="397"/>
      <c r="E168" s="405" t="str">
        <f>IFERROR(IF(AND(K168="",T168=""),"",(VLOOKUP(Q168,'Reference records(soft deleted)'!$B$61:$D$89,3,FALSE))),"")</f>
        <v/>
      </c>
      <c r="F168" s="406"/>
      <c r="G168" s="406"/>
      <c r="H168" s="406"/>
      <c r="I168" s="406"/>
      <c r="J168" s="406"/>
      <c r="K168" s="398" t="str">
        <f>IFERROR(VLOOKUP(R168,'Reference records(soft deleted)'!$B$172:$D$343,3,FALSE),"")</f>
        <v/>
      </c>
      <c r="L168" s="406"/>
      <c r="M168" s="406"/>
      <c r="N168" s="406"/>
      <c r="O168" s="406"/>
      <c r="P168" s="406"/>
      <c r="Q168" s="407"/>
      <c r="R168" s="408"/>
      <c r="S168" s="406"/>
      <c r="T168" s="409"/>
      <c r="U168" s="403" t="str">
        <f>IFERROR(IF(VLOOKUP(E168,'Reference Records'!$C$96:$D$119,2,FALSE)=0,"",VLOOKUP(E168,'Reference Records'!$C$96:$D$119,2,FALSE)),"")</f>
        <v/>
      </c>
      <c r="V168" s="410"/>
      <c r="W168" s="403" t="str">
        <f t="shared" si="10"/>
        <v/>
      </c>
      <c r="X168" s="404" t="str">
        <f t="shared" si="11"/>
        <v>a1P36000002LuUvEAK</v>
      </c>
      <c r="Y168" s="404" t="b">
        <f t="shared" si="12"/>
        <v>0</v>
      </c>
      <c r="Z168" s="404" t="b">
        <f t="shared" si="13"/>
        <v>1</v>
      </c>
      <c r="AA168" s="404" t="str">
        <f>IFERROR(VLOOKUP(K168,'Reference Records'!$C$122:$E$267,3,FALSE),"")</f>
        <v/>
      </c>
      <c r="AB168" s="404" t="s">
        <v>654</v>
      </c>
      <c r="AC168" s="51"/>
    </row>
    <row r="169" spans="1:29" ht="47.1" customHeight="1" x14ac:dyDescent="0.25">
      <c r="A169" s="376">
        <v>50</v>
      </c>
      <c r="B169" s="397"/>
      <c r="C169" s="397"/>
      <c r="D169" s="397"/>
      <c r="E169" s="411" t="str">
        <f>IFERROR(IF(AND(K169="",T169=""),"",(VLOOKUP(Q169,'Reference records(soft deleted)'!$B$61:$D$89,3,FALSE))),"")</f>
        <v/>
      </c>
      <c r="F169" s="412"/>
      <c r="G169" s="412"/>
      <c r="H169" s="412"/>
      <c r="I169" s="412"/>
      <c r="J169" s="412"/>
      <c r="K169" s="398" t="str">
        <f>IFERROR(VLOOKUP(R169,'Reference records(soft deleted)'!$B$172:$D$343,3,FALSE),"")</f>
        <v/>
      </c>
      <c r="L169" s="412"/>
      <c r="M169" s="412"/>
      <c r="N169" s="412"/>
      <c r="O169" s="412"/>
      <c r="P169" s="412"/>
      <c r="Q169" s="413"/>
      <c r="R169" s="414"/>
      <c r="S169" s="412"/>
      <c r="T169" s="415"/>
      <c r="U169" s="403" t="str">
        <f>IFERROR(IF(VLOOKUP(E169,'Reference Records'!$C$96:$D$119,2,FALSE)=0,"",VLOOKUP(E169,'Reference Records'!$C$96:$D$119,2,FALSE)),"")</f>
        <v/>
      </c>
      <c r="V169" s="416"/>
      <c r="W169" s="403" t="str">
        <f t="shared" si="10"/>
        <v/>
      </c>
      <c r="X169" s="404" t="str">
        <f t="shared" si="11"/>
        <v>a1P36000002LuUvEAK</v>
      </c>
      <c r="Y169" s="404" t="b">
        <f t="shared" si="12"/>
        <v>0</v>
      </c>
      <c r="Z169" s="404" t="b">
        <f t="shared" si="13"/>
        <v>1</v>
      </c>
      <c r="AA169" s="404" t="str">
        <f>IFERROR(VLOOKUP(K169,'Reference Records'!$C$122:$E$267,3,FALSE),"")</f>
        <v/>
      </c>
      <c r="AB169" s="404" t="s">
        <v>655</v>
      </c>
      <c r="AC169" s="51"/>
    </row>
    <row r="170" spans="1:29" ht="15.75" hidden="1" customHeight="1" thickBot="1" x14ac:dyDescent="0.3">
      <c r="A170" s="114"/>
      <c r="B170" s="115"/>
      <c r="C170" s="115"/>
      <c r="D170" s="115"/>
      <c r="E170" s="306"/>
      <c r="F170" s="115"/>
      <c r="G170" s="115"/>
      <c r="H170" s="115"/>
      <c r="I170" s="115"/>
      <c r="J170" s="115"/>
      <c r="K170" s="306"/>
      <c r="L170" s="115"/>
      <c r="M170" s="115"/>
      <c r="N170" s="115"/>
      <c r="O170" s="115"/>
      <c r="P170" s="115"/>
      <c r="Q170" s="115"/>
      <c r="R170" s="115"/>
      <c r="S170" s="115"/>
      <c r="T170" s="306"/>
      <c r="U170" s="67"/>
      <c r="V170" s="116"/>
      <c r="W170" s="116"/>
      <c r="X170" s="116"/>
      <c r="Y170" s="116"/>
      <c r="Z170" s="116"/>
      <c r="AA170" s="67"/>
      <c r="AB170" s="67"/>
      <c r="AC170" s="61"/>
    </row>
    <row r="171" spans="1:29" x14ac:dyDescent="0.25">
      <c r="E171" s="136"/>
      <c r="K171" s="136"/>
      <c r="T171" s="136"/>
    </row>
    <row r="172" spans="1:29" x14ac:dyDescent="0.25">
      <c r="E172" s="136"/>
      <c r="K172" s="136"/>
      <c r="T172" s="136"/>
    </row>
    <row r="173" spans="1:29" x14ac:dyDescent="0.25">
      <c r="E173" s="136"/>
      <c r="K173" s="136"/>
      <c r="T173" s="136"/>
    </row>
    <row r="178" spans="1:31" x14ac:dyDescent="0.25">
      <c r="A178" s="68" t="s">
        <v>132</v>
      </c>
      <c r="B178" s="68"/>
      <c r="C178" s="68"/>
      <c r="D178" s="68"/>
    </row>
    <row r="182" spans="1:31" x14ac:dyDescent="0.25">
      <c r="AE182" s="199" t="s">
        <v>268</v>
      </c>
    </row>
    <row r="193" spans="44:45" x14ac:dyDescent="0.25">
      <c r="AS193" s="199"/>
    </row>
    <row r="194" spans="44:45" x14ac:dyDescent="0.25">
      <c r="AR194" s="199">
        <f>IF(C9="","",C9)</f>
        <v>12</v>
      </c>
      <c r="AS194" s="199">
        <v>3</v>
      </c>
    </row>
    <row r="195" spans="44:45" x14ac:dyDescent="0.25">
      <c r="AS195" s="199">
        <v>6</v>
      </c>
    </row>
    <row r="196" spans="44:45" x14ac:dyDescent="0.25">
      <c r="AS196" s="199">
        <v>12</v>
      </c>
    </row>
    <row r="197" spans="44:45" x14ac:dyDescent="0.25">
      <c r="AS197" s="199"/>
    </row>
  </sheetData>
  <sheetProtection algorithmName="SHA-512" hashValue="oXqpOoMm6isR7VWG6fm2AJZbv8+nye/xtSyTy8bWos4+ro0FMRzy0NOO2cZlHqfQFQoDstsMo3JjvZGrWslZ3g==" saltValue="9DHhcuvzCl8IKQ61G1XyzA==" spinCount="100000" sheet="1" objects="1" scenarios="1" formatCells="0" formatRows="0" sort="0" autoFilter="0"/>
  <mergeCells count="13">
    <mergeCell ref="A117:T117"/>
    <mergeCell ref="A116:T116"/>
    <mergeCell ref="Y49:Y50"/>
    <mergeCell ref="A48:E48"/>
    <mergeCell ref="A90:E90"/>
    <mergeCell ref="A66:E66"/>
    <mergeCell ref="Y67:Y82"/>
    <mergeCell ref="A13:A14"/>
    <mergeCell ref="V4:W5"/>
    <mergeCell ref="A33:L33"/>
    <mergeCell ref="A1:T2"/>
    <mergeCell ref="A35:T35"/>
    <mergeCell ref="K10:K11"/>
  </mergeCells>
  <conditionalFormatting sqref="E92:E108">
    <cfRule type="expression" dxfId="134" priority="23">
      <formula>AND(COUNTIF($E$92:$E$108,$E92)&gt;1,E92&lt;&gt;"")</formula>
    </cfRule>
  </conditionalFormatting>
  <conditionalFormatting sqref="A29:K29 B30:K30">
    <cfRule type="expression" dxfId="133" priority="22">
      <formula>OR($AN$5="Grant Making", $AN$5="Grant Revision")</formula>
    </cfRule>
  </conditionalFormatting>
  <conditionalFormatting sqref="A24:E26">
    <cfRule type="expression" dxfId="132" priority="21">
      <formula>$AN$5="Funding Request"</formula>
    </cfRule>
  </conditionalFormatting>
  <conditionalFormatting sqref="A9:E9">
    <cfRule type="expression" dxfId="131" priority="18">
      <formula>$AN$5="Funding Request"</formula>
    </cfRule>
  </conditionalFormatting>
  <conditionalFormatting sqref="A37:T43">
    <cfRule type="expression" dxfId="130" priority="9">
      <formula>$U37:$U44="[Record ID]"</formula>
    </cfRule>
    <cfRule type="expression" dxfId="129" priority="17">
      <formula>$A37&gt;$E$8</formula>
    </cfRule>
  </conditionalFormatting>
  <conditionalFormatting sqref="K36:T43">
    <cfRule type="expression" dxfId="128" priority="14">
      <formula>$AN$5="Funding Request"</formula>
    </cfRule>
  </conditionalFormatting>
  <conditionalFormatting sqref="A30">
    <cfRule type="expression" dxfId="127" priority="13">
      <formula>OR($AN$5="Grant Making", $AN$5="Grant Revision")</formula>
    </cfRule>
  </conditionalFormatting>
  <conditionalFormatting sqref="K8">
    <cfRule type="expression" dxfId="126" priority="12">
      <formula>OR($AN$9="Additional Funding", $AN$9="Other Revison")</formula>
    </cfRule>
  </conditionalFormatting>
  <conditionalFormatting sqref="K30 E30">
    <cfRule type="expression" dxfId="125" priority="29">
      <formula>AND($E30&lt;&gt;"",$K30&lt;&gt;"")</formula>
    </cfRule>
  </conditionalFormatting>
  <conditionalFormatting sqref="E8">
    <cfRule type="expression" dxfId="124" priority="11">
      <formula>$E$8&gt;$E$11</formula>
    </cfRule>
  </conditionalFormatting>
  <conditionalFormatting sqref="A30:K30">
    <cfRule type="expression" dxfId="123" priority="10">
      <formula>$P30:$P31="[Record ID]"</formula>
    </cfRule>
  </conditionalFormatting>
  <conditionalFormatting sqref="A50:E55 A68:E79">
    <cfRule type="expression" dxfId="122" priority="8">
      <formula>$H50:$H63="[Record ID]"</formula>
    </cfRule>
  </conditionalFormatting>
  <conditionalFormatting sqref="A92:E103">
    <cfRule type="expression" dxfId="121" priority="3">
      <formula>$H92:$H108="[Record ID]"</formula>
    </cfRule>
  </conditionalFormatting>
  <conditionalFormatting sqref="A119:T169">
    <cfRule type="expression" dxfId="120" priority="2">
      <formula>$AB119:$AB170="[Record ID]"</formula>
    </cfRule>
  </conditionalFormatting>
  <conditionalFormatting sqref="A56:E62">
    <cfRule type="expression" dxfId="119" priority="39">
      <formula>$H56:$H81="[Record ID]"</formula>
    </cfRule>
  </conditionalFormatting>
  <conditionalFormatting sqref="A80:E80">
    <cfRule type="expression" dxfId="118" priority="41">
      <formula>$H80:$H108="[Record ID]"</formula>
    </cfRule>
  </conditionalFormatting>
  <conditionalFormatting sqref="A104:E107">
    <cfRule type="expression" dxfId="117" priority="43">
      <formula>$H104:$H170="[Record ID]"</formula>
    </cfRule>
  </conditionalFormatting>
  <conditionalFormatting sqref="E11">
    <cfRule type="expression" dxfId="116" priority="1">
      <formula>$E$8&gt;$E$11</formula>
    </cfRule>
  </conditionalFormatting>
  <dataValidations count="17">
    <dataValidation type="list" allowBlank="1" showInputMessage="1" showErrorMessage="1" sqref="E119:E169">
      <formula1>Modules</formula1>
    </dataValidation>
    <dataValidation type="custom" allowBlank="1" showInputMessage="1" showErrorMessage="1" errorTitle="Implementation Period Start Date" error="The Implementation Period Start should be the first day of the month" sqref="E7">
      <formula1>DAY(E7)=1</formula1>
    </dataValidation>
    <dataValidation type="list" allowBlank="1" showInputMessage="1" showErrorMessage="1" sqref="K119:K169">
      <formula1>OFFSET(ModuleStart,MATCH(U119,ModuleColumn,0)-1,2,COUNTIF(ModuleColumn,U119),1)</formula1>
    </dataValidation>
    <dataValidation type="list" allowBlank="1" showInputMessage="1" showErrorMessage="1" sqref="E30">
      <formula1>FundingRequestPR</formula1>
    </dataValidation>
    <dataValidation type="list" allowBlank="1" showInputMessage="1" showErrorMessage="1" sqref="E9">
      <formula1>IF(OR($AN$5="Grant Making", $AN$5="Grant Revision"),$AS$195:$AS$196,$AR$194)</formula1>
    </dataValidation>
    <dataValidation type="date" allowBlank="1" showInputMessage="1" showErrorMessage="1" sqref="E8">
      <formula1>1</formula1>
      <formula2>767376</formula2>
    </dataValidation>
    <dataValidation type="custom" allowBlank="1" showInputMessage="1" showErrorMessage="1" sqref="K30:K31">
      <formula1>E30=""</formula1>
    </dataValidation>
    <dataValidation type="list" allowBlank="1" showInputMessage="1" showErrorMessage="1" sqref="K37:K43">
      <formula1>"Yes,No"</formula1>
    </dataValidation>
    <dataValidation type="decimal" allowBlank="1" showInputMessage="1" showErrorMessage="1" errorTitle="X-Author for Excel" error="Please enter a valid numeric value. Valid range for Programmatic Report Period Frequency is -1E+18 to 1E+18." promptTitle="X-Author for Excel" sqref="C9">
      <formula1>-1000000000000000000</formula1>
      <formula2>1000000000000000000</formula2>
    </dataValidation>
    <dataValidation type="custom" allowBlank="1" showInputMessage="1" showErrorMessage="1" errorTitle="X-Author for Excel" error="Id and Lookup fields are not editable." promptTitle="X-Author for Excel" sqref="AN10 I25:I26 H50:H62 F50:F62 H68:H80 F68:F80 H92:J107 X119:X169 AA119:AB169 U37:U43 Q37:Q43">
      <formula1>""</formula1>
    </dataValidation>
    <dataValidation type="decimal" allowBlank="1" showInputMessage="1" showErrorMessage="1" errorTitle="X-Author for Excel" error="Please enter a valid numeric value. Valid range for Account Role Number is -1E+18 to 1E+18." promptTitle="X-Author for Excel" sqref="A25:A26">
      <formula1>-1000000000000000000</formula1>
      <formula2>1000000000000000000</formula2>
    </dataValidation>
    <dataValidation type="decimal" allowBlank="1" showInputMessage="1" showErrorMessage="1" errorTitle="X-Author for Excel" error="Please enter a valid numeric value. Valid range for Goal Number is -1E+18 to 1E+18." promptTitle="X-Author for Excel" sqref="A50:A62">
      <formula1>-1000000000000000000</formula1>
      <formula2>1000000000000000000</formula2>
    </dataValidation>
    <dataValidation type="list" allowBlank="1" showInputMessage="1" showErrorMessage="1" errorTitle="X-Author for Excel" error="Please select either TRUE or FALSE from the dropdown." promptTitle="X-Author for Excel" sqref="G50:G62 G68:G80 G92:G107 Y119:Z169 M37:N43">
      <formula1>"TRUE,FALSE"</formula1>
    </dataValidation>
    <dataValidation type="decimal" allowBlank="1" showInputMessage="1" showErrorMessage="1" errorTitle="X-Author for Excel" error="Please enter a valid numeric value. Valid range for Objective Number is -1E+18 to 1E+18." promptTitle="X-Author for Excel" sqref="A68:A80">
      <formula1>-1000000000000000000</formula1>
      <formula2>1000000000000000000</formula2>
    </dataValidation>
    <dataValidation type="decimal" allowBlank="1" showInputMessage="1" showErrorMessage="1" errorTitle="X-Author for Excel" error="Please enter a valid numeric value. Valid range for Module Number is -1E+18 to 1E+18." promptTitle="X-Author for Excel" sqref="A92:A107">
      <formula1>-1000000000000000000</formula1>
      <formula2>1000000000000000000</formula2>
    </dataValidation>
    <dataValidation type="decimal" allowBlank="1" showInputMessage="1" showErrorMessage="1" errorTitle="X-Author for Excel" error="Please enter a valid numeric value. Valid range for Intervention Number is -1E+18 to 1E+18." promptTitle="X-Author for Excel" sqref="A119:A169">
      <formula1>-1000000000000000000</formula1>
      <formula2>1000000000000000000</formula2>
    </dataValidation>
    <dataValidation type="date" allowBlank="1" showInputMessage="1" showErrorMessage="1" errorTitle="X-Author for Excel" error="Please enter a valid date." promptTitle="X-Author for Excel" sqref="O37:P43">
      <formula1>1</formula1>
      <formula2>767376</formula2>
    </dataValidation>
  </dataValidations>
  <hyperlinks>
    <hyperlink ref="E14" location="_4f36af19_06bf_4c59_990d_586822b3d259" display="Objectives"/>
    <hyperlink ref="T13" location="_0215c642_4079_4a66_b33f_02948e5b161c" display="Goals"/>
    <hyperlink ref="T14" location="_4ede0df7_bdae_485c_a6aa_cd381b32466f" display="Interventions"/>
    <hyperlink ref="E13" location="_8273a11c_a030_45ba_bf8f_2b577e1aa93b" display="Principal Recipients"/>
    <hyperlink ref="A178" location="'Overview - Section A'!A13" display="'Overview - Section A'!A13"/>
    <hyperlink ref="K13" location="_6a3dda26_b269_4afa_8b05_c602a881a167" display="Reporting Periods"/>
    <hyperlink ref="K14" location="_eabb6097_6646_49fe_9d42_cce1d696601b" display="Modules"/>
  </hyperlinks>
  <pageMargins left="0.7" right="0.7" top="0.75" bottom="0.75" header="0.3" footer="0.3"/>
  <pageSetup paperSize="8" fitToHeight="0" orientation="landscape" r:id="rId1"/>
  <rowBreaks count="4" manualBreakCount="4">
    <brk id="17" max="28" man="1"/>
    <brk id="31" max="28" man="1"/>
    <brk id="48" max="28" man="1"/>
    <brk id="170" max="28" man="1"/>
  </rowBreaks>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14:formula1>
            <xm:f>'Account Role'!$C$2:$C$16</xm:f>
          </x14:formula1>
          <xm:sqref>J25:J26</xm:sqref>
        </x14:dataValidation>
        <x14:dataValidation type="list" allowBlank="1" showInputMessage="1" showErrorMessage="1">
          <x14:formula1>
            <xm:f>OFFSET('Reference Records'!$B$96,1,0,MATCH(" ",'Reference Records'!$B$96:$B$119,-1)-1,1)</xm:f>
          </x14:formula1>
          <xm:sqref>E92:E107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182"/>
  <sheetViews>
    <sheetView workbookViewId="0">
      <selection activeCell="D3" sqref="D3:F4"/>
    </sheetView>
  </sheetViews>
  <sheetFormatPr defaultColWidth="8.75" defaultRowHeight="12.75" x14ac:dyDescent="0.2"/>
  <cols>
    <col min="1" max="1" width="18.75" style="1" customWidth="1"/>
    <col min="2" max="2" width="43.125" style="1" customWidth="1"/>
    <col min="3" max="3" width="8.75" style="1"/>
    <col min="4" max="4" width="40.25" style="1" customWidth="1"/>
    <col min="5" max="5" width="14.125" style="1" customWidth="1"/>
    <col min="6" max="6" width="14.25" style="1" customWidth="1"/>
    <col min="7" max="16384" width="8.75" style="1"/>
  </cols>
  <sheetData>
    <row r="1" spans="1:7" x14ac:dyDescent="0.2">
      <c r="A1" s="2" t="s">
        <v>99</v>
      </c>
    </row>
    <row r="2" spans="1:7" x14ac:dyDescent="0.2">
      <c r="A2" s="479" t="s">
        <v>101</v>
      </c>
      <c r="B2" s="479" t="s">
        <v>57</v>
      </c>
      <c r="C2" s="479">
        <v>0</v>
      </c>
      <c r="D2" s="479" t="s">
        <v>109</v>
      </c>
      <c r="E2" s="479" t="s">
        <v>42</v>
      </c>
      <c r="F2" s="479" t="s">
        <v>31</v>
      </c>
      <c r="G2" s="479" t="s">
        <v>62</v>
      </c>
    </row>
    <row r="3" spans="1:7" hidden="1" x14ac:dyDescent="0.2">
      <c r="A3" s="479" t="s">
        <v>100</v>
      </c>
      <c r="B3" s="480" t="s">
        <v>87</v>
      </c>
      <c r="C3" s="479">
        <f>IF(B3=B2,C2+1,0)</f>
        <v>0</v>
      </c>
      <c r="D3" s="479" t="str">
        <f>B3&amp;"-"&amp;C3</f>
        <v>[Name]-0</v>
      </c>
      <c r="E3" s="480" t="s">
        <v>103</v>
      </c>
      <c r="F3" s="480" t="s">
        <v>102</v>
      </c>
      <c r="G3" s="479" t="s">
        <v>61</v>
      </c>
    </row>
    <row r="4" spans="1:7" s="11" customFormat="1" x14ac:dyDescent="0.2">
      <c r="A4" s="479" t="s">
        <v>2132</v>
      </c>
      <c r="B4" s="480" t="s">
        <v>2133</v>
      </c>
      <c r="C4" s="479">
        <f t="shared" ref="C4:C55" si="0">IF(B4=B3,C3+1,0)</f>
        <v>0</v>
      </c>
      <c r="D4" s="479" t="str">
        <f t="shared" ref="D4:D55" si="1">B4&amp;"-"&amp;C4</f>
        <v>HIV I-9a(M): Percentage of men who have sex with men who are living with HIV-0</v>
      </c>
      <c r="E4" s="480" t="s">
        <v>2134</v>
      </c>
      <c r="F4" s="480" t="s">
        <v>2135</v>
      </c>
      <c r="G4" s="479" t="s">
        <v>2136</v>
      </c>
    </row>
    <row r="5" spans="1:7" s="11" customFormat="1" x14ac:dyDescent="0.2">
      <c r="A5" s="479" t="s">
        <v>2132</v>
      </c>
      <c r="B5" s="480" t="s">
        <v>2133</v>
      </c>
      <c r="C5" s="479">
        <f t="shared" si="0"/>
        <v>1</v>
      </c>
      <c r="D5" s="479" t="str">
        <f t="shared" si="1"/>
        <v>HIV I-9a(M): Percentage of men who have sex with men who are living with HIV-1</v>
      </c>
      <c r="E5" s="480" t="s">
        <v>2134</v>
      </c>
      <c r="F5" s="480" t="s">
        <v>2137</v>
      </c>
      <c r="G5" s="479" t="s">
        <v>2138</v>
      </c>
    </row>
    <row r="6" spans="1:7" s="11" customFormat="1" x14ac:dyDescent="0.2">
      <c r="A6" s="479" t="s">
        <v>2139</v>
      </c>
      <c r="B6" s="480" t="s">
        <v>2140</v>
      </c>
      <c r="C6" s="479">
        <f t="shared" si="0"/>
        <v>0</v>
      </c>
      <c r="D6" s="479" t="str">
        <f t="shared" si="1"/>
        <v>HIV I-9b(M): Percentage of transgender people who are living with HIV-0</v>
      </c>
      <c r="E6" s="480" t="s">
        <v>2134</v>
      </c>
      <c r="F6" s="480" t="s">
        <v>2135</v>
      </c>
      <c r="G6" s="479" t="s">
        <v>2141</v>
      </c>
    </row>
    <row r="7" spans="1:7" s="11" customFormat="1" x14ac:dyDescent="0.2">
      <c r="A7" s="479" t="s">
        <v>2139</v>
      </c>
      <c r="B7" s="480" t="s">
        <v>2140</v>
      </c>
      <c r="C7" s="479">
        <f t="shared" si="0"/>
        <v>1</v>
      </c>
      <c r="D7" s="479" t="str">
        <f t="shared" si="1"/>
        <v>HIV I-9b(M): Percentage of transgender people who are living with HIV-1</v>
      </c>
      <c r="E7" s="480" t="s">
        <v>2134</v>
      </c>
      <c r="F7" s="480" t="s">
        <v>2137</v>
      </c>
      <c r="G7" s="479" t="s">
        <v>2142</v>
      </c>
    </row>
    <row r="8" spans="1:7" s="11" customFormat="1" x14ac:dyDescent="0.2">
      <c r="A8" s="479" t="s">
        <v>2143</v>
      </c>
      <c r="B8" s="480" t="s">
        <v>2144</v>
      </c>
      <c r="C8" s="479">
        <f t="shared" si="0"/>
        <v>0</v>
      </c>
      <c r="D8" s="479" t="str">
        <f t="shared" si="1"/>
        <v>HIV I-10(M): Percentage of sex workers who are living with HIV-0</v>
      </c>
      <c r="E8" s="480" t="s">
        <v>2134</v>
      </c>
      <c r="F8" s="480" t="s">
        <v>2135</v>
      </c>
      <c r="G8" s="479" t="s">
        <v>2145</v>
      </c>
    </row>
    <row r="9" spans="1:7" s="11" customFormat="1" x14ac:dyDescent="0.2">
      <c r="A9" s="479" t="s">
        <v>2143</v>
      </c>
      <c r="B9" s="480" t="s">
        <v>2144</v>
      </c>
      <c r="C9" s="479">
        <f t="shared" si="0"/>
        <v>1</v>
      </c>
      <c r="D9" s="479" t="str">
        <f t="shared" si="1"/>
        <v>HIV I-10(M): Percentage of sex workers who are living with HIV-1</v>
      </c>
      <c r="E9" s="480" t="s">
        <v>2134</v>
      </c>
      <c r="F9" s="480" t="s">
        <v>2137</v>
      </c>
      <c r="G9" s="479" t="s">
        <v>2146</v>
      </c>
    </row>
    <row r="10" spans="1:7" s="11" customFormat="1" x14ac:dyDescent="0.2">
      <c r="A10" s="479" t="s">
        <v>2147</v>
      </c>
      <c r="B10" s="480" t="s">
        <v>2148</v>
      </c>
      <c r="C10" s="479">
        <f t="shared" si="0"/>
        <v>0</v>
      </c>
      <c r="D10" s="479" t="str">
        <f t="shared" si="1"/>
        <v>HIV I-11(M): Percentage of people who inject drugs who are living with HIV-0</v>
      </c>
      <c r="E10" s="480" t="s">
        <v>2134</v>
      </c>
      <c r="F10" s="480" t="s">
        <v>2135</v>
      </c>
      <c r="G10" s="479" t="s">
        <v>2149</v>
      </c>
    </row>
    <row r="11" spans="1:7" s="11" customFormat="1" x14ac:dyDescent="0.2">
      <c r="A11" s="479" t="s">
        <v>2147</v>
      </c>
      <c r="B11" s="480" t="s">
        <v>2148</v>
      </c>
      <c r="C11" s="479">
        <f t="shared" si="0"/>
        <v>1</v>
      </c>
      <c r="D11" s="479" t="str">
        <f t="shared" si="1"/>
        <v>HIV I-11(M): Percentage of people who inject drugs who are living with HIV-1</v>
      </c>
      <c r="E11" s="480" t="s">
        <v>2134</v>
      </c>
      <c r="F11" s="480" t="s">
        <v>2137</v>
      </c>
      <c r="G11" s="479" t="s">
        <v>2150</v>
      </c>
    </row>
    <row r="12" spans="1:7" s="11" customFormat="1" x14ac:dyDescent="0.2">
      <c r="A12" s="479" t="s">
        <v>2151</v>
      </c>
      <c r="B12" s="480" t="s">
        <v>2152</v>
      </c>
      <c r="C12" s="479">
        <f t="shared" si="0"/>
        <v>0</v>
      </c>
      <c r="D12" s="479" t="str">
        <f t="shared" si="1"/>
        <v>Malaria I-4: Malaria test positivity rate-0</v>
      </c>
      <c r="E12" s="480" t="s">
        <v>2153</v>
      </c>
      <c r="F12" s="480" t="s">
        <v>2154</v>
      </c>
      <c r="G12" s="479" t="s">
        <v>2155</v>
      </c>
    </row>
    <row r="13" spans="1:7" s="11" customFormat="1" x14ac:dyDescent="0.2">
      <c r="A13" s="479" t="s">
        <v>2151</v>
      </c>
      <c r="B13" s="480" t="s">
        <v>2152</v>
      </c>
      <c r="C13" s="479">
        <f t="shared" si="0"/>
        <v>1</v>
      </c>
      <c r="D13" s="479" t="str">
        <f t="shared" si="1"/>
        <v>Malaria I-4: Malaria test positivity rate-1</v>
      </c>
      <c r="E13" s="480" t="s">
        <v>2156</v>
      </c>
      <c r="F13" s="480" t="s">
        <v>2157</v>
      </c>
      <c r="G13" s="479" t="s">
        <v>2158</v>
      </c>
    </row>
    <row r="14" spans="1:7" s="11" customFormat="1" x14ac:dyDescent="0.2">
      <c r="A14" s="479" t="s">
        <v>2151</v>
      </c>
      <c r="B14" s="480" t="s">
        <v>2152</v>
      </c>
      <c r="C14" s="479">
        <f t="shared" si="0"/>
        <v>2</v>
      </c>
      <c r="D14" s="479" t="str">
        <f t="shared" si="1"/>
        <v>Malaria I-4: Malaria test positivity rate-2</v>
      </c>
      <c r="E14" s="480" t="s">
        <v>2156</v>
      </c>
      <c r="F14" s="480" t="s">
        <v>2159</v>
      </c>
      <c r="G14" s="479" t="s">
        <v>2160</v>
      </c>
    </row>
    <row r="15" spans="1:7" s="11" customFormat="1" x14ac:dyDescent="0.2">
      <c r="A15" s="479" t="s">
        <v>2161</v>
      </c>
      <c r="B15" s="480" t="s">
        <v>2162</v>
      </c>
      <c r="C15" s="479">
        <f t="shared" si="0"/>
        <v>0</v>
      </c>
      <c r="D15" s="479" t="str">
        <f t="shared" si="1"/>
        <v>Malaria I-5: Malaria parasite prevalence: Proportion of children aged 6-59 months with malaria infection-0</v>
      </c>
      <c r="E15" s="480" t="s">
        <v>2163</v>
      </c>
      <c r="F15" s="480" t="s">
        <v>2164</v>
      </c>
      <c r="G15" s="479" t="s">
        <v>2165</v>
      </c>
    </row>
    <row r="16" spans="1:7" s="11" customFormat="1" x14ac:dyDescent="0.2">
      <c r="A16" s="479" t="s">
        <v>2161</v>
      </c>
      <c r="B16" s="480" t="s">
        <v>2162</v>
      </c>
      <c r="C16" s="479">
        <f t="shared" si="0"/>
        <v>1</v>
      </c>
      <c r="D16" s="479" t="str">
        <f t="shared" si="1"/>
        <v>Malaria I-5: Malaria parasite prevalence: Proportion of children aged 6-59 months with malaria infection-1</v>
      </c>
      <c r="E16" s="480" t="s">
        <v>2163</v>
      </c>
      <c r="F16" s="480" t="s">
        <v>2166</v>
      </c>
      <c r="G16" s="479" t="s">
        <v>2167</v>
      </c>
    </row>
    <row r="17" spans="1:7" s="11" customFormat="1" x14ac:dyDescent="0.2">
      <c r="A17" s="479" t="s">
        <v>2168</v>
      </c>
      <c r="B17" s="480" t="s">
        <v>2169</v>
      </c>
      <c r="C17" s="479">
        <f t="shared" si="0"/>
        <v>0</v>
      </c>
      <c r="D17" s="479" t="str">
        <f t="shared" si="1"/>
        <v>HIV I-4: Number of AIDS-related deaths per 100,000 population-0</v>
      </c>
      <c r="E17" s="480" t="s">
        <v>2134</v>
      </c>
      <c r="F17" s="480" t="s">
        <v>2170</v>
      </c>
      <c r="G17" s="479" t="s">
        <v>2171</v>
      </c>
    </row>
    <row r="18" spans="1:7" s="11" customFormat="1" x14ac:dyDescent="0.2">
      <c r="A18" s="479" t="s">
        <v>2168</v>
      </c>
      <c r="B18" s="480" t="s">
        <v>2169</v>
      </c>
      <c r="C18" s="479">
        <f t="shared" si="0"/>
        <v>1</v>
      </c>
      <c r="D18" s="479" t="str">
        <f t="shared" si="1"/>
        <v>HIV I-4: Number of AIDS-related deaths per 100,000 population-1</v>
      </c>
      <c r="E18" s="480" t="s">
        <v>2134</v>
      </c>
      <c r="F18" s="480" t="s">
        <v>2172</v>
      </c>
      <c r="G18" s="479" t="s">
        <v>2173</v>
      </c>
    </row>
    <row r="19" spans="1:7" s="11" customFormat="1" x14ac:dyDescent="0.2">
      <c r="A19" s="479" t="s">
        <v>2168</v>
      </c>
      <c r="B19" s="480" t="s">
        <v>2169</v>
      </c>
      <c r="C19" s="479">
        <f t="shared" si="0"/>
        <v>2</v>
      </c>
      <c r="D19" s="479" t="str">
        <f t="shared" si="1"/>
        <v>HIV I-4: Number of AIDS-related deaths per 100,000 population-2</v>
      </c>
      <c r="E19" s="480" t="s">
        <v>2174</v>
      </c>
      <c r="F19" s="480" t="s">
        <v>2175</v>
      </c>
      <c r="G19" s="479" t="s">
        <v>2176</v>
      </c>
    </row>
    <row r="20" spans="1:7" s="11" customFormat="1" x14ac:dyDescent="0.2">
      <c r="A20" s="479" t="s">
        <v>2168</v>
      </c>
      <c r="B20" s="480" t="s">
        <v>2169</v>
      </c>
      <c r="C20" s="479">
        <f t="shared" si="0"/>
        <v>3</v>
      </c>
      <c r="D20" s="479" t="str">
        <f t="shared" si="1"/>
        <v>HIV I-4: Number of AIDS-related deaths per 100,000 population-3</v>
      </c>
      <c r="E20" s="480" t="s">
        <v>2174</v>
      </c>
      <c r="F20" s="480" t="s">
        <v>2177</v>
      </c>
      <c r="G20" s="479" t="s">
        <v>2178</v>
      </c>
    </row>
    <row r="21" spans="1:7" s="11" customFormat="1" x14ac:dyDescent="0.2">
      <c r="A21" s="479" t="s">
        <v>2168</v>
      </c>
      <c r="B21" s="480" t="s">
        <v>2169</v>
      </c>
      <c r="C21" s="479">
        <f t="shared" si="0"/>
        <v>4</v>
      </c>
      <c r="D21" s="479" t="str">
        <f t="shared" si="1"/>
        <v>HIV I-4: Number of AIDS-related deaths per 100,000 population-4</v>
      </c>
      <c r="E21" s="480" t="s">
        <v>2174</v>
      </c>
      <c r="F21" s="480" t="s">
        <v>2179</v>
      </c>
      <c r="G21" s="479" t="s">
        <v>2180</v>
      </c>
    </row>
    <row r="22" spans="1:7" s="11" customFormat="1" x14ac:dyDescent="0.2">
      <c r="A22" s="479" t="s">
        <v>2168</v>
      </c>
      <c r="B22" s="480" t="s">
        <v>2169</v>
      </c>
      <c r="C22" s="479">
        <f t="shared" si="0"/>
        <v>5</v>
      </c>
      <c r="D22" s="479" t="str">
        <f t="shared" si="1"/>
        <v>HIV I-4: Number of AIDS-related deaths per 100,000 population-5</v>
      </c>
      <c r="E22" s="480" t="s">
        <v>2174</v>
      </c>
      <c r="F22" s="480" t="s">
        <v>2181</v>
      </c>
      <c r="G22" s="479" t="s">
        <v>2182</v>
      </c>
    </row>
    <row r="23" spans="1:7" s="11" customFormat="1" x14ac:dyDescent="0.2">
      <c r="A23" s="479" t="s">
        <v>2168</v>
      </c>
      <c r="B23" s="480" t="s">
        <v>2169</v>
      </c>
      <c r="C23" s="479">
        <f t="shared" si="0"/>
        <v>6</v>
      </c>
      <c r="D23" s="479" t="str">
        <f t="shared" si="1"/>
        <v>HIV I-4: Number of AIDS-related deaths per 100,000 population-6</v>
      </c>
      <c r="E23" s="480" t="s">
        <v>2163</v>
      </c>
      <c r="F23" s="480" t="s">
        <v>2164</v>
      </c>
      <c r="G23" s="479" t="s">
        <v>2183</v>
      </c>
    </row>
    <row r="24" spans="1:7" s="11" customFormat="1" x14ac:dyDescent="0.2">
      <c r="A24" s="479" t="s">
        <v>2168</v>
      </c>
      <c r="B24" s="480" t="s">
        <v>2169</v>
      </c>
      <c r="C24" s="479">
        <f t="shared" si="0"/>
        <v>7</v>
      </c>
      <c r="D24" s="479" t="str">
        <f t="shared" si="1"/>
        <v>HIV I-4: Number of AIDS-related deaths per 100,000 population-7</v>
      </c>
      <c r="E24" s="480" t="s">
        <v>2163</v>
      </c>
      <c r="F24" s="480" t="s">
        <v>2166</v>
      </c>
      <c r="G24" s="479" t="s">
        <v>2184</v>
      </c>
    </row>
    <row r="25" spans="1:7" s="11" customFormat="1" x14ac:dyDescent="0.2">
      <c r="A25" s="479" t="s">
        <v>2185</v>
      </c>
      <c r="B25" s="480" t="s">
        <v>2186</v>
      </c>
      <c r="C25" s="479">
        <f t="shared" si="0"/>
        <v>0</v>
      </c>
      <c r="D25" s="479" t="str">
        <f t="shared" si="1"/>
        <v>Malaria I-1(M): Reported malaria cases (presumed and confirmed)-0</v>
      </c>
      <c r="E25" s="480" t="s">
        <v>2134</v>
      </c>
      <c r="F25" s="480" t="s">
        <v>2187</v>
      </c>
      <c r="G25" s="479" t="s">
        <v>2188</v>
      </c>
    </row>
    <row r="26" spans="1:7" s="11" customFormat="1" x14ac:dyDescent="0.2">
      <c r="A26" s="479" t="s">
        <v>2185</v>
      </c>
      <c r="B26" s="480" t="s">
        <v>2186</v>
      </c>
      <c r="C26" s="479">
        <f t="shared" si="0"/>
        <v>1</v>
      </c>
      <c r="D26" s="479" t="str">
        <f t="shared" si="1"/>
        <v>Malaria I-1(M): Reported malaria cases (presumed and confirmed)-1</v>
      </c>
      <c r="E26" s="480" t="s">
        <v>2134</v>
      </c>
      <c r="F26" s="480" t="s">
        <v>2189</v>
      </c>
      <c r="G26" s="479" t="s">
        <v>2190</v>
      </c>
    </row>
    <row r="27" spans="1:7" s="11" customFormat="1" x14ac:dyDescent="0.2">
      <c r="A27" s="479" t="s">
        <v>2185</v>
      </c>
      <c r="B27" s="480" t="s">
        <v>2186</v>
      </c>
      <c r="C27" s="479">
        <f t="shared" si="0"/>
        <v>2</v>
      </c>
      <c r="D27" s="479" t="str">
        <f t="shared" si="1"/>
        <v>Malaria I-1(M): Reported malaria cases (presumed and confirmed)-2</v>
      </c>
      <c r="E27" s="480" t="s">
        <v>2191</v>
      </c>
      <c r="F27" s="480" t="s">
        <v>2192</v>
      </c>
      <c r="G27" s="479" t="s">
        <v>2193</v>
      </c>
    </row>
    <row r="28" spans="1:7" s="11" customFormat="1" x14ac:dyDescent="0.2">
      <c r="A28" s="479" t="s">
        <v>2185</v>
      </c>
      <c r="B28" s="480" t="s">
        <v>2186</v>
      </c>
      <c r="C28" s="479">
        <f t="shared" si="0"/>
        <v>3</v>
      </c>
      <c r="D28" s="479" t="str">
        <f t="shared" si="1"/>
        <v>Malaria I-1(M): Reported malaria cases (presumed and confirmed)-3</v>
      </c>
      <c r="E28" s="480" t="s">
        <v>2191</v>
      </c>
      <c r="F28" s="480" t="s">
        <v>2194</v>
      </c>
      <c r="G28" s="479" t="s">
        <v>2195</v>
      </c>
    </row>
    <row r="29" spans="1:7" s="11" customFormat="1" x14ac:dyDescent="0.2">
      <c r="A29" s="479" t="s">
        <v>2185</v>
      </c>
      <c r="B29" s="480" t="s">
        <v>2186</v>
      </c>
      <c r="C29" s="479">
        <f t="shared" si="0"/>
        <v>4</v>
      </c>
      <c r="D29" s="479" t="str">
        <f t="shared" si="1"/>
        <v>Malaria I-1(M): Reported malaria cases (presumed and confirmed)-4</v>
      </c>
      <c r="E29" s="480" t="s">
        <v>2153</v>
      </c>
      <c r="F29" s="480" t="s">
        <v>2196</v>
      </c>
      <c r="G29" s="479" t="s">
        <v>2197</v>
      </c>
    </row>
    <row r="30" spans="1:7" s="11" customFormat="1" x14ac:dyDescent="0.2">
      <c r="A30" s="479" t="s">
        <v>2185</v>
      </c>
      <c r="B30" s="480" t="s">
        <v>2186</v>
      </c>
      <c r="C30" s="479">
        <f t="shared" si="0"/>
        <v>5</v>
      </c>
      <c r="D30" s="479" t="str">
        <f t="shared" si="1"/>
        <v>Malaria I-1(M): Reported malaria cases (presumed and confirmed)-5</v>
      </c>
      <c r="E30" s="480" t="s">
        <v>2153</v>
      </c>
      <c r="F30" s="480" t="s">
        <v>2154</v>
      </c>
      <c r="G30" s="479" t="s">
        <v>2198</v>
      </c>
    </row>
    <row r="31" spans="1:7" s="11" customFormat="1" x14ac:dyDescent="0.2">
      <c r="A31" s="479" t="s">
        <v>2185</v>
      </c>
      <c r="B31" s="480" t="s">
        <v>2186</v>
      </c>
      <c r="C31" s="479">
        <f t="shared" si="0"/>
        <v>6</v>
      </c>
      <c r="D31" s="479" t="str">
        <f t="shared" si="1"/>
        <v>Malaria I-1(M): Reported malaria cases (presumed and confirmed)-6</v>
      </c>
      <c r="E31" s="480" t="s">
        <v>2153</v>
      </c>
      <c r="F31" s="480" t="s">
        <v>2199</v>
      </c>
      <c r="G31" s="479" t="s">
        <v>2200</v>
      </c>
    </row>
    <row r="32" spans="1:7" s="11" customFormat="1" x14ac:dyDescent="0.2">
      <c r="A32" s="479" t="s">
        <v>2201</v>
      </c>
      <c r="B32" s="480" t="s">
        <v>2202</v>
      </c>
      <c r="C32" s="479">
        <f t="shared" si="0"/>
        <v>0</v>
      </c>
      <c r="D32" s="479" t="str">
        <f t="shared" si="1"/>
        <v>Malaria I-3.1(M): Inpatient malaria deaths per year: rate per 100,000 persons per year-0</v>
      </c>
      <c r="E32" s="480" t="s">
        <v>2134</v>
      </c>
      <c r="F32" s="480" t="s">
        <v>2187</v>
      </c>
      <c r="G32" s="479" t="s">
        <v>2203</v>
      </c>
    </row>
    <row r="33" spans="1:7" s="11" customFormat="1" x14ac:dyDescent="0.2">
      <c r="A33" s="479" t="s">
        <v>2201</v>
      </c>
      <c r="B33" s="480" t="s">
        <v>2202</v>
      </c>
      <c r="C33" s="479">
        <f t="shared" si="0"/>
        <v>1</v>
      </c>
      <c r="D33" s="479" t="str">
        <f t="shared" si="1"/>
        <v>Malaria I-3.1(M): Inpatient malaria deaths per year: rate per 100,000 persons per year-1</v>
      </c>
      <c r="E33" s="480" t="s">
        <v>2134</v>
      </c>
      <c r="F33" s="480" t="s">
        <v>2189</v>
      </c>
      <c r="G33" s="479" t="s">
        <v>2204</v>
      </c>
    </row>
    <row r="34" spans="1:7" s="11" customFormat="1" x14ac:dyDescent="0.2">
      <c r="A34" s="479" t="s">
        <v>2205</v>
      </c>
      <c r="B34" s="480" t="s">
        <v>2206</v>
      </c>
      <c r="C34" s="479">
        <f t="shared" si="0"/>
        <v>0</v>
      </c>
      <c r="D34" s="479" t="str">
        <f t="shared" si="1"/>
        <v>Malaria I-6: All-cause under-5 mortality rate per 1000 live births-0</v>
      </c>
      <c r="E34" s="480" t="s">
        <v>2163</v>
      </c>
      <c r="F34" s="480" t="s">
        <v>2164</v>
      </c>
      <c r="G34" s="479" t="s">
        <v>2207</v>
      </c>
    </row>
    <row r="35" spans="1:7" s="11" customFormat="1" x14ac:dyDescent="0.2">
      <c r="A35" s="479" t="s">
        <v>2205</v>
      </c>
      <c r="B35" s="480" t="s">
        <v>2206</v>
      </c>
      <c r="C35" s="479">
        <f t="shared" si="0"/>
        <v>1</v>
      </c>
      <c r="D35" s="479" t="str">
        <f t="shared" si="1"/>
        <v>Malaria I-6: All-cause under-5 mortality rate per 1000 live births-1</v>
      </c>
      <c r="E35" s="480" t="s">
        <v>2163</v>
      </c>
      <c r="F35" s="480" t="s">
        <v>2166</v>
      </c>
      <c r="G35" s="479" t="s">
        <v>2208</v>
      </c>
    </row>
    <row r="36" spans="1:7" s="11" customFormat="1" x14ac:dyDescent="0.2">
      <c r="A36" s="479" t="s">
        <v>2209</v>
      </c>
      <c r="B36" s="480" t="s">
        <v>2210</v>
      </c>
      <c r="C36" s="479">
        <f t="shared" si="0"/>
        <v>0</v>
      </c>
      <c r="D36" s="479" t="str">
        <f t="shared" si="1"/>
        <v>HIV I-14: Number of new HIV infections per 1000 uninfected population-0</v>
      </c>
      <c r="E36" s="480" t="s">
        <v>2134</v>
      </c>
      <c r="F36" s="480" t="s">
        <v>2170</v>
      </c>
      <c r="G36" s="479" t="s">
        <v>2211</v>
      </c>
    </row>
    <row r="37" spans="1:7" s="11" customFormat="1" x14ac:dyDescent="0.2">
      <c r="A37" s="479" t="s">
        <v>2209</v>
      </c>
      <c r="B37" s="480" t="s">
        <v>2210</v>
      </c>
      <c r="C37" s="479">
        <f t="shared" si="0"/>
        <v>1</v>
      </c>
      <c r="D37" s="479" t="str">
        <f t="shared" si="1"/>
        <v>HIV I-14: Number of new HIV infections per 1000 uninfected population-1</v>
      </c>
      <c r="E37" s="480" t="s">
        <v>2134</v>
      </c>
      <c r="F37" s="480" t="s">
        <v>2172</v>
      </c>
      <c r="G37" s="479" t="s">
        <v>2212</v>
      </c>
    </row>
    <row r="38" spans="1:7" s="11" customFormat="1" x14ac:dyDescent="0.2">
      <c r="A38" s="479" t="s">
        <v>2209</v>
      </c>
      <c r="B38" s="480" t="s">
        <v>2210</v>
      </c>
      <c r="C38" s="479">
        <f t="shared" si="0"/>
        <v>2</v>
      </c>
      <c r="D38" s="479" t="str">
        <f t="shared" si="1"/>
        <v>HIV I-14: Number of new HIV infections per 1000 uninfected population-2</v>
      </c>
      <c r="E38" s="480" t="s">
        <v>2174</v>
      </c>
      <c r="F38" s="480" t="s">
        <v>2175</v>
      </c>
      <c r="G38" s="479" t="s">
        <v>2213</v>
      </c>
    </row>
    <row r="39" spans="1:7" s="11" customFormat="1" x14ac:dyDescent="0.2">
      <c r="A39" s="479" t="s">
        <v>2209</v>
      </c>
      <c r="B39" s="480" t="s">
        <v>2210</v>
      </c>
      <c r="C39" s="479">
        <f t="shared" si="0"/>
        <v>3</v>
      </c>
      <c r="D39" s="479" t="str">
        <f t="shared" si="1"/>
        <v>HIV I-14: Number of new HIV infections per 1000 uninfected population-3</v>
      </c>
      <c r="E39" s="480" t="s">
        <v>2174</v>
      </c>
      <c r="F39" s="480" t="s">
        <v>2177</v>
      </c>
      <c r="G39" s="479" t="s">
        <v>2214</v>
      </c>
    </row>
    <row r="40" spans="1:7" s="11" customFormat="1" x14ac:dyDescent="0.2">
      <c r="A40" s="479" t="s">
        <v>2209</v>
      </c>
      <c r="B40" s="480" t="s">
        <v>2210</v>
      </c>
      <c r="C40" s="479">
        <f t="shared" si="0"/>
        <v>4</v>
      </c>
      <c r="D40" s="479" t="str">
        <f t="shared" si="1"/>
        <v>HIV I-14: Number of new HIV infections per 1000 uninfected population-4</v>
      </c>
      <c r="E40" s="480" t="s">
        <v>2174</v>
      </c>
      <c r="F40" s="480" t="s">
        <v>2179</v>
      </c>
      <c r="G40" s="479" t="s">
        <v>2215</v>
      </c>
    </row>
    <row r="41" spans="1:7" s="11" customFormat="1" x14ac:dyDescent="0.2">
      <c r="A41" s="479" t="s">
        <v>2209</v>
      </c>
      <c r="B41" s="480" t="s">
        <v>2210</v>
      </c>
      <c r="C41" s="479">
        <f t="shared" si="0"/>
        <v>5</v>
      </c>
      <c r="D41" s="479" t="str">
        <f t="shared" si="1"/>
        <v>HIV I-14: Number of new HIV infections per 1000 uninfected population-5</v>
      </c>
      <c r="E41" s="480" t="s">
        <v>2174</v>
      </c>
      <c r="F41" s="480" t="s">
        <v>2181</v>
      </c>
      <c r="G41" s="479" t="s">
        <v>2216</v>
      </c>
    </row>
    <row r="42" spans="1:7" s="11" customFormat="1" x14ac:dyDescent="0.2">
      <c r="A42" s="479" t="s">
        <v>2209</v>
      </c>
      <c r="B42" s="480" t="s">
        <v>2210</v>
      </c>
      <c r="C42" s="479">
        <f t="shared" si="0"/>
        <v>6</v>
      </c>
      <c r="D42" s="479" t="str">
        <f t="shared" si="1"/>
        <v>HIV I-14: Number of new HIV infections per 1000 uninfected population-6</v>
      </c>
      <c r="E42" s="480" t="s">
        <v>2163</v>
      </c>
      <c r="F42" s="480" t="s">
        <v>2164</v>
      </c>
      <c r="G42" s="479" t="s">
        <v>2217</v>
      </c>
    </row>
    <row r="43" spans="1:7" s="11" customFormat="1" x14ac:dyDescent="0.2">
      <c r="A43" s="479" t="s">
        <v>2209</v>
      </c>
      <c r="B43" s="480" t="s">
        <v>2210</v>
      </c>
      <c r="C43" s="479">
        <f t="shared" si="0"/>
        <v>7</v>
      </c>
      <c r="D43" s="479" t="str">
        <f t="shared" si="1"/>
        <v>HIV I-14: Number of new HIV infections per 1000 uninfected population-7</v>
      </c>
      <c r="E43" s="480" t="s">
        <v>2163</v>
      </c>
      <c r="F43" s="480" t="s">
        <v>2166</v>
      </c>
      <c r="G43" s="479" t="s">
        <v>2218</v>
      </c>
    </row>
    <row r="44" spans="1:7" s="11" customFormat="1" x14ac:dyDescent="0.2">
      <c r="A44" s="479" t="s">
        <v>2219</v>
      </c>
      <c r="B44" s="480" t="s">
        <v>2220</v>
      </c>
      <c r="C44" s="479">
        <f t="shared" si="0"/>
        <v>0</v>
      </c>
      <c r="D44" s="479" t="str">
        <f t="shared" si="1"/>
        <v>Malaria I-10(M): Annual parasite incidence: Confirmed malaria cases (microscopy or RDT): rate per 1000 persons per year (Elimination settings)-0</v>
      </c>
      <c r="E44" s="480" t="s">
        <v>2221</v>
      </c>
      <c r="F44" s="480" t="s">
        <v>2222</v>
      </c>
      <c r="G44" s="479" t="s">
        <v>2223</v>
      </c>
    </row>
    <row r="45" spans="1:7" s="11" customFormat="1" x14ac:dyDescent="0.2">
      <c r="A45" s="479" t="s">
        <v>2219</v>
      </c>
      <c r="B45" s="480" t="s">
        <v>2220</v>
      </c>
      <c r="C45" s="479">
        <f t="shared" si="0"/>
        <v>1</v>
      </c>
      <c r="D45" s="479" t="str">
        <f t="shared" si="1"/>
        <v>Malaria I-10(M): Annual parasite incidence: Confirmed malaria cases (microscopy or RDT): rate per 1000 persons per year (Elimination settings)-1</v>
      </c>
      <c r="E45" s="480" t="s">
        <v>2221</v>
      </c>
      <c r="F45" s="480" t="s">
        <v>2224</v>
      </c>
      <c r="G45" s="479" t="s">
        <v>2225</v>
      </c>
    </row>
    <row r="46" spans="1:7" s="11" customFormat="1" x14ac:dyDescent="0.2">
      <c r="A46" s="479" t="s">
        <v>2219</v>
      </c>
      <c r="B46" s="480" t="s">
        <v>2220</v>
      </c>
      <c r="C46" s="479">
        <f t="shared" si="0"/>
        <v>2</v>
      </c>
      <c r="D46" s="479" t="str">
        <f t="shared" si="1"/>
        <v>Malaria I-10(M): Annual parasite incidence: Confirmed malaria cases (microscopy or RDT): rate per 1000 persons per year (Elimination settings)-2</v>
      </c>
      <c r="E46" s="480" t="s">
        <v>2221</v>
      </c>
      <c r="F46" s="480" t="s">
        <v>2226</v>
      </c>
      <c r="G46" s="479" t="s">
        <v>2227</v>
      </c>
    </row>
    <row r="47" spans="1:7" s="11" customFormat="1" x14ac:dyDescent="0.2">
      <c r="A47" s="479" t="s">
        <v>2219</v>
      </c>
      <c r="B47" s="480" t="s">
        <v>2220</v>
      </c>
      <c r="C47" s="479">
        <f t="shared" si="0"/>
        <v>3</v>
      </c>
      <c r="D47" s="479" t="str">
        <f t="shared" si="1"/>
        <v>Malaria I-10(M): Annual parasite incidence: Confirmed malaria cases (microscopy or RDT): rate per 1000 persons per year (Elimination settings)-3</v>
      </c>
      <c r="E47" s="480" t="s">
        <v>2221</v>
      </c>
      <c r="F47" s="480" t="s">
        <v>2228</v>
      </c>
      <c r="G47" s="479" t="s">
        <v>2229</v>
      </c>
    </row>
    <row r="48" spans="1:7" s="11" customFormat="1" x14ac:dyDescent="0.2">
      <c r="A48" s="479" t="s">
        <v>2230</v>
      </c>
      <c r="B48" s="480" t="s">
        <v>2231</v>
      </c>
      <c r="C48" s="479">
        <f t="shared" si="0"/>
        <v>0</v>
      </c>
      <c r="D48" s="479" t="str">
        <f t="shared" si="1"/>
        <v>HIV I-13: Number and % of people living with HIV-0</v>
      </c>
      <c r="E48" s="480" t="s">
        <v>2134</v>
      </c>
      <c r="F48" s="480" t="s">
        <v>2170</v>
      </c>
      <c r="G48" s="479" t="s">
        <v>2232</v>
      </c>
    </row>
    <row r="49" spans="1:7" s="11" customFormat="1" x14ac:dyDescent="0.2">
      <c r="A49" s="479" t="s">
        <v>2230</v>
      </c>
      <c r="B49" s="480" t="s">
        <v>2231</v>
      </c>
      <c r="C49" s="479">
        <f t="shared" si="0"/>
        <v>1</v>
      </c>
      <c r="D49" s="479" t="str">
        <f t="shared" si="1"/>
        <v>HIV I-13: Number and % of people living with HIV-1</v>
      </c>
      <c r="E49" s="480" t="s">
        <v>2134</v>
      </c>
      <c r="F49" s="480" t="s">
        <v>2172</v>
      </c>
      <c r="G49" s="479" t="s">
        <v>2233</v>
      </c>
    </row>
    <row r="50" spans="1:7" s="11" customFormat="1" x14ac:dyDescent="0.2">
      <c r="A50" s="479" t="s">
        <v>2230</v>
      </c>
      <c r="B50" s="480" t="s">
        <v>2231</v>
      </c>
      <c r="C50" s="479">
        <f t="shared" si="0"/>
        <v>2</v>
      </c>
      <c r="D50" s="479" t="str">
        <f t="shared" si="1"/>
        <v>HIV I-13: Number and % of people living with HIV-2</v>
      </c>
      <c r="E50" s="480" t="s">
        <v>2174</v>
      </c>
      <c r="F50" s="480" t="s">
        <v>2175</v>
      </c>
      <c r="G50" s="479" t="s">
        <v>2234</v>
      </c>
    </row>
    <row r="51" spans="1:7" s="11" customFormat="1" x14ac:dyDescent="0.2">
      <c r="A51" s="479" t="s">
        <v>2230</v>
      </c>
      <c r="B51" s="480" t="s">
        <v>2231</v>
      </c>
      <c r="C51" s="479">
        <f t="shared" si="0"/>
        <v>3</v>
      </c>
      <c r="D51" s="479" t="str">
        <f t="shared" si="1"/>
        <v>HIV I-13: Number and % of people living with HIV-3</v>
      </c>
      <c r="E51" s="480" t="s">
        <v>2174</v>
      </c>
      <c r="F51" s="480" t="s">
        <v>2177</v>
      </c>
      <c r="G51" s="479" t="s">
        <v>2235</v>
      </c>
    </row>
    <row r="52" spans="1:7" s="11" customFormat="1" x14ac:dyDescent="0.2">
      <c r="A52" s="479" t="s">
        <v>2230</v>
      </c>
      <c r="B52" s="480" t="s">
        <v>2231</v>
      </c>
      <c r="C52" s="479">
        <f t="shared" si="0"/>
        <v>4</v>
      </c>
      <c r="D52" s="479" t="str">
        <f t="shared" si="1"/>
        <v>HIV I-13: Number and % of people living with HIV-4</v>
      </c>
      <c r="E52" s="480" t="s">
        <v>2174</v>
      </c>
      <c r="F52" s="480" t="s">
        <v>2179</v>
      </c>
      <c r="G52" s="479" t="s">
        <v>2236</v>
      </c>
    </row>
    <row r="53" spans="1:7" s="11" customFormat="1" x14ac:dyDescent="0.2">
      <c r="A53" s="479" t="s">
        <v>2230</v>
      </c>
      <c r="B53" s="480" t="s">
        <v>2231</v>
      </c>
      <c r="C53" s="479">
        <f t="shared" si="0"/>
        <v>5</v>
      </c>
      <c r="D53" s="479" t="str">
        <f t="shared" si="1"/>
        <v>HIV I-13: Number and % of people living with HIV-5</v>
      </c>
      <c r="E53" s="480" t="s">
        <v>2174</v>
      </c>
      <c r="F53" s="480" t="s">
        <v>2181</v>
      </c>
      <c r="G53" s="479" t="s">
        <v>2237</v>
      </c>
    </row>
    <row r="54" spans="1:7" s="11" customFormat="1" x14ac:dyDescent="0.2">
      <c r="A54" s="479" t="s">
        <v>2230</v>
      </c>
      <c r="B54" s="480" t="s">
        <v>2231</v>
      </c>
      <c r="C54" s="479">
        <f t="shared" si="0"/>
        <v>6</v>
      </c>
      <c r="D54" s="479" t="str">
        <f t="shared" si="1"/>
        <v>HIV I-13: Number and % of people living with HIV-6</v>
      </c>
      <c r="E54" s="480" t="s">
        <v>2163</v>
      </c>
      <c r="F54" s="480" t="s">
        <v>2164</v>
      </c>
      <c r="G54" s="479" t="s">
        <v>2238</v>
      </c>
    </row>
    <row r="55" spans="1:7" s="11" customFormat="1" x14ac:dyDescent="0.2">
      <c r="A55" s="479" t="s">
        <v>2230</v>
      </c>
      <c r="B55" s="480" t="s">
        <v>2231</v>
      </c>
      <c r="C55" s="479">
        <f t="shared" si="0"/>
        <v>7</v>
      </c>
      <c r="D55" s="479" t="str">
        <f t="shared" si="1"/>
        <v>HIV I-13: Number and % of people living with HIV-7</v>
      </c>
      <c r="E55" s="480" t="s">
        <v>2163</v>
      </c>
      <c r="F55" s="480" t="s">
        <v>2166</v>
      </c>
      <c r="G55" s="479" t="s">
        <v>2239</v>
      </c>
    </row>
    <row r="57" spans="1:7" x14ac:dyDescent="0.2">
      <c r="A57" s="2" t="s">
        <v>111</v>
      </c>
    </row>
    <row r="58" spans="1:7" x14ac:dyDescent="0.2">
      <c r="A58" s="479" t="s">
        <v>101</v>
      </c>
      <c r="B58" s="479" t="s">
        <v>57</v>
      </c>
      <c r="C58" s="479">
        <v>0</v>
      </c>
      <c r="D58" s="479" t="s">
        <v>109</v>
      </c>
      <c r="E58" s="479" t="s">
        <v>42</v>
      </c>
      <c r="F58" s="479" t="s">
        <v>31</v>
      </c>
      <c r="G58" s="479" t="s">
        <v>62</v>
      </c>
    </row>
    <row r="59" spans="1:7" hidden="1" x14ac:dyDescent="0.2">
      <c r="A59" s="479" t="s">
        <v>100</v>
      </c>
      <c r="B59" s="480" t="s">
        <v>87</v>
      </c>
      <c r="C59" s="479">
        <f>IF(B59=B58,C58+1,0)</f>
        <v>0</v>
      </c>
      <c r="D59" s="479" t="str">
        <f>B59&amp;"-"&amp;C59</f>
        <v>[Name]-0</v>
      </c>
      <c r="E59" s="480" t="s">
        <v>103</v>
      </c>
      <c r="F59" s="480" t="s">
        <v>102</v>
      </c>
      <c r="G59" s="479" t="s">
        <v>61</v>
      </c>
    </row>
    <row r="60" spans="1:7" s="11" customFormat="1" x14ac:dyDescent="0.2">
      <c r="A60" s="479" t="s">
        <v>2240</v>
      </c>
      <c r="B60" s="480" t="s">
        <v>2241</v>
      </c>
      <c r="C60" s="479">
        <f t="shared" ref="C60:C91" si="2">IF(B60=B59,C59+1,0)</f>
        <v>0</v>
      </c>
      <c r="D60" s="479" t="str">
        <f t="shared" ref="D60:D91" si="3">B60&amp;"-"&amp;C60</f>
        <v>HIV O-1(M): Percentage of adults and children with HIV, known to be on treatment 12 months after initiation of antiretroviral therapy-0</v>
      </c>
      <c r="E60" s="480" t="s">
        <v>2134</v>
      </c>
      <c r="F60" s="480" t="s">
        <v>2170</v>
      </c>
      <c r="G60" s="479" t="s">
        <v>2242</v>
      </c>
    </row>
    <row r="61" spans="1:7" s="11" customFormat="1" x14ac:dyDescent="0.2">
      <c r="A61" s="479" t="s">
        <v>2240</v>
      </c>
      <c r="B61" s="480" t="s">
        <v>2241</v>
      </c>
      <c r="C61" s="479">
        <f t="shared" si="2"/>
        <v>1</v>
      </c>
      <c r="D61" s="479" t="str">
        <f t="shared" si="3"/>
        <v>HIV O-1(M): Percentage of adults and children with HIV, known to be on treatment 12 months after initiation of antiretroviral therapy-1</v>
      </c>
      <c r="E61" s="480" t="s">
        <v>2134</v>
      </c>
      <c r="F61" s="480" t="s">
        <v>2172</v>
      </c>
      <c r="G61" s="479" t="s">
        <v>2243</v>
      </c>
    </row>
    <row r="62" spans="1:7" s="11" customFormat="1" x14ac:dyDescent="0.2">
      <c r="A62" s="479" t="s">
        <v>2240</v>
      </c>
      <c r="B62" s="480" t="s">
        <v>2241</v>
      </c>
      <c r="C62" s="479">
        <f t="shared" si="2"/>
        <v>2</v>
      </c>
      <c r="D62" s="479" t="str">
        <f t="shared" si="3"/>
        <v>HIV O-1(M): Percentage of adults and children with HIV, known to be on treatment 12 months after initiation of antiretroviral therapy-2</v>
      </c>
      <c r="E62" s="480" t="s">
        <v>2244</v>
      </c>
      <c r="F62" s="480" t="s">
        <v>2245</v>
      </c>
      <c r="G62" s="479" t="s">
        <v>2246</v>
      </c>
    </row>
    <row r="63" spans="1:7" s="11" customFormat="1" x14ac:dyDescent="0.2">
      <c r="A63" s="479" t="s">
        <v>2240</v>
      </c>
      <c r="B63" s="480" t="s">
        <v>2241</v>
      </c>
      <c r="C63" s="479">
        <f t="shared" si="2"/>
        <v>3</v>
      </c>
      <c r="D63" s="479" t="str">
        <f t="shared" si="3"/>
        <v>HIV O-1(M): Percentage of adults and children with HIV, known to be on treatment 12 months after initiation of antiretroviral therapy-3</v>
      </c>
      <c r="E63" s="480" t="s">
        <v>2244</v>
      </c>
      <c r="F63" s="480" t="s">
        <v>2247</v>
      </c>
      <c r="G63" s="479" t="s">
        <v>2248</v>
      </c>
    </row>
    <row r="64" spans="1:7" s="11" customFormat="1" x14ac:dyDescent="0.2">
      <c r="A64" s="479" t="s">
        <v>2240</v>
      </c>
      <c r="B64" s="480" t="s">
        <v>2241</v>
      </c>
      <c r="C64" s="479">
        <f t="shared" si="2"/>
        <v>4</v>
      </c>
      <c r="D64" s="479" t="str">
        <f t="shared" si="3"/>
        <v>HIV O-1(M): Percentage of adults and children with HIV, known to be on treatment 12 months after initiation of antiretroviral therapy-4</v>
      </c>
      <c r="E64" s="480" t="s">
        <v>2244</v>
      </c>
      <c r="F64" s="480" t="s">
        <v>2249</v>
      </c>
      <c r="G64" s="479" t="s">
        <v>2250</v>
      </c>
    </row>
    <row r="65" spans="1:7" s="11" customFormat="1" x14ac:dyDescent="0.2">
      <c r="A65" s="479" t="s">
        <v>2240</v>
      </c>
      <c r="B65" s="480" t="s">
        <v>2241</v>
      </c>
      <c r="C65" s="479">
        <f t="shared" si="2"/>
        <v>5</v>
      </c>
      <c r="D65" s="479" t="str">
        <f t="shared" si="3"/>
        <v>HIV O-1(M): Percentage of adults and children with HIV, known to be on treatment 12 months after initiation of antiretroviral therapy-5</v>
      </c>
      <c r="E65" s="480" t="s">
        <v>2163</v>
      </c>
      <c r="F65" s="480" t="s">
        <v>2164</v>
      </c>
      <c r="G65" s="479" t="s">
        <v>2251</v>
      </c>
    </row>
    <row r="66" spans="1:7" s="11" customFormat="1" x14ac:dyDescent="0.2">
      <c r="A66" s="479" t="s">
        <v>2240</v>
      </c>
      <c r="B66" s="480" t="s">
        <v>2241</v>
      </c>
      <c r="C66" s="479">
        <f t="shared" si="2"/>
        <v>6</v>
      </c>
      <c r="D66" s="479" t="str">
        <f t="shared" si="3"/>
        <v>HIV O-1(M): Percentage of adults and children with HIV, known to be on treatment 12 months after initiation of antiretroviral therapy-6</v>
      </c>
      <c r="E66" s="480" t="s">
        <v>2163</v>
      </c>
      <c r="F66" s="480" t="s">
        <v>2166</v>
      </c>
      <c r="G66" s="479" t="s">
        <v>2252</v>
      </c>
    </row>
    <row r="67" spans="1:7" s="11" customFormat="1" x14ac:dyDescent="0.2">
      <c r="A67" s="479" t="s">
        <v>2253</v>
      </c>
      <c r="B67" s="480" t="s">
        <v>2254</v>
      </c>
      <c r="C67" s="479">
        <f t="shared" si="2"/>
        <v>0</v>
      </c>
      <c r="D67" s="479" t="str">
        <f t="shared" si="3"/>
        <v>HIV O-4a(M): Percentage of men reporting the use of a condom the last time they had anal sex with a male partner-0</v>
      </c>
      <c r="E67" s="480" t="s">
        <v>2134</v>
      </c>
      <c r="F67" s="480" t="s">
        <v>2135</v>
      </c>
      <c r="G67" s="479" t="s">
        <v>2255</v>
      </c>
    </row>
    <row r="68" spans="1:7" s="11" customFormat="1" x14ac:dyDescent="0.2">
      <c r="A68" s="479" t="s">
        <v>2253</v>
      </c>
      <c r="B68" s="480" t="s">
        <v>2254</v>
      </c>
      <c r="C68" s="479">
        <f t="shared" si="2"/>
        <v>1</v>
      </c>
      <c r="D68" s="479" t="str">
        <f t="shared" si="3"/>
        <v>HIV O-4a(M): Percentage of men reporting the use of a condom the last time they had anal sex with a male partner-1</v>
      </c>
      <c r="E68" s="480" t="s">
        <v>2134</v>
      </c>
      <c r="F68" s="480" t="s">
        <v>2137</v>
      </c>
      <c r="G68" s="479" t="s">
        <v>2256</v>
      </c>
    </row>
    <row r="69" spans="1:7" s="11" customFormat="1" x14ac:dyDescent="0.2">
      <c r="A69" s="479" t="s">
        <v>2257</v>
      </c>
      <c r="B69" s="480" t="s">
        <v>2258</v>
      </c>
      <c r="C69" s="479">
        <f t="shared" si="2"/>
        <v>0</v>
      </c>
      <c r="D69" s="479" t="str">
        <f t="shared" si="3"/>
        <v>HIV O-5(M): Percentage of sex workers reporting the use of a condom with their most recent client-0</v>
      </c>
      <c r="E69" s="480" t="s">
        <v>2134</v>
      </c>
      <c r="F69" s="480" t="s">
        <v>2135</v>
      </c>
      <c r="G69" s="479" t="s">
        <v>2259</v>
      </c>
    </row>
    <row r="70" spans="1:7" s="11" customFormat="1" x14ac:dyDescent="0.2">
      <c r="A70" s="479" t="s">
        <v>2257</v>
      </c>
      <c r="B70" s="480" t="s">
        <v>2258</v>
      </c>
      <c r="C70" s="479">
        <f t="shared" si="2"/>
        <v>1</v>
      </c>
      <c r="D70" s="479" t="str">
        <f t="shared" si="3"/>
        <v>HIV O-5(M): Percentage of sex workers reporting the use of a condom with their most recent client-1</v>
      </c>
      <c r="E70" s="480" t="s">
        <v>2134</v>
      </c>
      <c r="F70" s="480" t="s">
        <v>2137</v>
      </c>
      <c r="G70" s="479" t="s">
        <v>2260</v>
      </c>
    </row>
    <row r="71" spans="1:7" s="11" customFormat="1" x14ac:dyDescent="0.2">
      <c r="A71" s="479" t="s">
        <v>2257</v>
      </c>
      <c r="B71" s="480" t="s">
        <v>2258</v>
      </c>
      <c r="C71" s="479">
        <f t="shared" si="2"/>
        <v>2</v>
      </c>
      <c r="D71" s="479" t="str">
        <f t="shared" si="3"/>
        <v>HIV O-5(M): Percentage of sex workers reporting the use of a condom with their most recent client-2</v>
      </c>
      <c r="E71" s="480" t="s">
        <v>2163</v>
      </c>
      <c r="F71" s="480" t="s">
        <v>2164</v>
      </c>
      <c r="G71" s="479" t="s">
        <v>2261</v>
      </c>
    </row>
    <row r="72" spans="1:7" s="11" customFormat="1" x14ac:dyDescent="0.2">
      <c r="A72" s="479" t="s">
        <v>2257</v>
      </c>
      <c r="B72" s="480" t="s">
        <v>2258</v>
      </c>
      <c r="C72" s="479">
        <f t="shared" si="2"/>
        <v>3</v>
      </c>
      <c r="D72" s="479" t="str">
        <f t="shared" si="3"/>
        <v>HIV O-5(M): Percentage of sex workers reporting the use of a condom with their most recent client-3</v>
      </c>
      <c r="E72" s="480" t="s">
        <v>2163</v>
      </c>
      <c r="F72" s="480" t="s">
        <v>2166</v>
      </c>
      <c r="G72" s="479" t="s">
        <v>2262</v>
      </c>
    </row>
    <row r="73" spans="1:7" s="11" customFormat="1" x14ac:dyDescent="0.2">
      <c r="A73" s="479" t="s">
        <v>2263</v>
      </c>
      <c r="B73" s="480" t="s">
        <v>2264</v>
      </c>
      <c r="C73" s="479">
        <f t="shared" si="2"/>
        <v>0</v>
      </c>
      <c r="D73" s="479" t="str">
        <f t="shared" si="3"/>
        <v>HIV O-6(M): Percentage of people who inject drugs reporting the use of sterile injecting equipment the last time they injected-0</v>
      </c>
      <c r="E73" s="480" t="s">
        <v>2134</v>
      </c>
      <c r="F73" s="480" t="s">
        <v>2137</v>
      </c>
      <c r="G73" s="479" t="s">
        <v>2265</v>
      </c>
    </row>
    <row r="74" spans="1:7" s="11" customFormat="1" x14ac:dyDescent="0.2">
      <c r="A74" s="479" t="s">
        <v>2263</v>
      </c>
      <c r="B74" s="480" t="s">
        <v>2264</v>
      </c>
      <c r="C74" s="479">
        <f t="shared" si="2"/>
        <v>1</v>
      </c>
      <c r="D74" s="479" t="str">
        <f t="shared" si="3"/>
        <v>HIV O-6(M): Percentage of people who inject drugs reporting the use of sterile injecting equipment the last time they injected-1</v>
      </c>
      <c r="E74" s="480" t="s">
        <v>2134</v>
      </c>
      <c r="F74" s="480" t="s">
        <v>2135</v>
      </c>
      <c r="G74" s="479" t="s">
        <v>2266</v>
      </c>
    </row>
    <row r="75" spans="1:7" s="11" customFormat="1" x14ac:dyDescent="0.2">
      <c r="A75" s="479" t="s">
        <v>2263</v>
      </c>
      <c r="B75" s="480" t="s">
        <v>2264</v>
      </c>
      <c r="C75" s="479">
        <f t="shared" si="2"/>
        <v>2</v>
      </c>
      <c r="D75" s="479" t="str">
        <f t="shared" si="3"/>
        <v>HIV O-6(M): Percentage of people who inject drugs reporting the use of sterile injecting equipment the last time they injected-2</v>
      </c>
      <c r="E75" s="480" t="s">
        <v>2163</v>
      </c>
      <c r="F75" s="480" t="s">
        <v>2164</v>
      </c>
      <c r="G75" s="479" t="s">
        <v>2267</v>
      </c>
    </row>
    <row r="76" spans="1:7" s="11" customFormat="1" x14ac:dyDescent="0.2">
      <c r="A76" s="479" t="s">
        <v>2263</v>
      </c>
      <c r="B76" s="480" t="s">
        <v>2264</v>
      </c>
      <c r="C76" s="479">
        <f t="shared" si="2"/>
        <v>3</v>
      </c>
      <c r="D76" s="479" t="str">
        <f t="shared" si="3"/>
        <v>HIV O-6(M): Percentage of people who inject drugs reporting the use of sterile injecting equipment the last time they injected-3</v>
      </c>
      <c r="E76" s="480" t="s">
        <v>2163</v>
      </c>
      <c r="F76" s="480" t="s">
        <v>2166</v>
      </c>
      <c r="G76" s="479" t="s">
        <v>2268</v>
      </c>
    </row>
    <row r="77" spans="1:7" s="11" customFormat="1" x14ac:dyDescent="0.2">
      <c r="A77" s="479" t="s">
        <v>2269</v>
      </c>
      <c r="B77" s="480" t="s">
        <v>2270</v>
      </c>
      <c r="C77" s="479">
        <f t="shared" si="2"/>
        <v>0</v>
      </c>
      <c r="D77" s="479" t="str">
        <f t="shared" si="3"/>
        <v>TB O-4(M): Treatment success rate of RR TB and/or MDR-TB: Percentage of cases with RR and/or MDR-TB successfully treated-0</v>
      </c>
      <c r="E77" s="480" t="s">
        <v>2271</v>
      </c>
      <c r="F77" s="480" t="s">
        <v>2272</v>
      </c>
      <c r="G77" s="479" t="s">
        <v>2273</v>
      </c>
    </row>
    <row r="78" spans="1:7" s="11" customFormat="1" x14ac:dyDescent="0.2">
      <c r="A78" s="479" t="s">
        <v>2274</v>
      </c>
      <c r="B78" s="480" t="s">
        <v>2275</v>
      </c>
      <c r="C78" s="479">
        <f t="shared" si="2"/>
        <v>0</v>
      </c>
      <c r="D78" s="479" t="str">
        <f t="shared" si="3"/>
        <v>Malaria O-1a: Proportion of population that slept under an insecticide-treated net the previous night-0</v>
      </c>
      <c r="E78" s="480" t="s">
        <v>2163</v>
      </c>
      <c r="F78" s="480" t="s">
        <v>2164</v>
      </c>
      <c r="G78" s="479" t="s">
        <v>2276</v>
      </c>
    </row>
    <row r="79" spans="1:7" s="11" customFormat="1" x14ac:dyDescent="0.2">
      <c r="A79" s="479" t="s">
        <v>2274</v>
      </c>
      <c r="B79" s="480" t="s">
        <v>2275</v>
      </c>
      <c r="C79" s="479">
        <f t="shared" si="2"/>
        <v>1</v>
      </c>
      <c r="D79" s="479" t="str">
        <f t="shared" si="3"/>
        <v>Malaria O-1a: Proportion of population that slept under an insecticide-treated net the previous night-1</v>
      </c>
      <c r="E79" s="480" t="s">
        <v>2163</v>
      </c>
      <c r="F79" s="480" t="s">
        <v>2166</v>
      </c>
      <c r="G79" s="479" t="s">
        <v>2277</v>
      </c>
    </row>
    <row r="80" spans="1:7" s="11" customFormat="1" x14ac:dyDescent="0.2">
      <c r="A80" s="479" t="s">
        <v>2278</v>
      </c>
      <c r="B80" s="480" t="s">
        <v>2279</v>
      </c>
      <c r="C80" s="479">
        <f t="shared" si="2"/>
        <v>0</v>
      </c>
      <c r="D80" s="479" t="str">
        <f t="shared" si="3"/>
        <v>Malaria O-3: Proportion of population using an insecticide-treated net among those with access to an insecticide-treated net-0</v>
      </c>
      <c r="E80" s="480" t="s">
        <v>2163</v>
      </c>
      <c r="F80" s="480" t="s">
        <v>2164</v>
      </c>
      <c r="G80" s="479" t="s">
        <v>2280</v>
      </c>
    </row>
    <row r="81" spans="1:7" s="11" customFormat="1" x14ac:dyDescent="0.2">
      <c r="A81" s="479" t="s">
        <v>2278</v>
      </c>
      <c r="B81" s="480" t="s">
        <v>2279</v>
      </c>
      <c r="C81" s="479">
        <f t="shared" si="2"/>
        <v>1</v>
      </c>
      <c r="D81" s="479" t="str">
        <f t="shared" si="3"/>
        <v>Malaria O-3: Proportion of population using an insecticide-treated net among those with access to an insecticide-treated net-1</v>
      </c>
      <c r="E81" s="480" t="s">
        <v>2163</v>
      </c>
      <c r="F81" s="480" t="s">
        <v>2166</v>
      </c>
      <c r="G81" s="479" t="s">
        <v>2281</v>
      </c>
    </row>
    <row r="82" spans="1:7" s="11" customFormat="1" x14ac:dyDescent="0.2">
      <c r="A82" s="479" t="s">
        <v>2282</v>
      </c>
      <c r="B82" s="480" t="s">
        <v>2283</v>
      </c>
      <c r="C82" s="479">
        <f t="shared" si="2"/>
        <v>0</v>
      </c>
      <c r="D82" s="479" t="str">
        <f t="shared" si="3"/>
        <v>HIV O-4.1b(M): Percentage of transgender people reporting the use of a condom the last time they had sex with a partner-0</v>
      </c>
      <c r="E82" s="480" t="s">
        <v>2134</v>
      </c>
      <c r="F82" s="480" t="s">
        <v>2135</v>
      </c>
      <c r="G82" s="479" t="s">
        <v>2284</v>
      </c>
    </row>
    <row r="83" spans="1:7" s="11" customFormat="1" x14ac:dyDescent="0.2">
      <c r="A83" s="479" t="s">
        <v>2282</v>
      </c>
      <c r="B83" s="480" t="s">
        <v>2283</v>
      </c>
      <c r="C83" s="479">
        <f t="shared" si="2"/>
        <v>1</v>
      </c>
      <c r="D83" s="479" t="str">
        <f t="shared" si="3"/>
        <v>HIV O-4.1b(M): Percentage of transgender people reporting the use of a condom the last time they had sex with a partner-1</v>
      </c>
      <c r="E83" s="480" t="s">
        <v>2134</v>
      </c>
      <c r="F83" s="480" t="s">
        <v>2137</v>
      </c>
      <c r="G83" s="479" t="s">
        <v>2285</v>
      </c>
    </row>
    <row r="84" spans="1:7" s="11" customFormat="1" x14ac:dyDescent="0.2">
      <c r="A84" s="479" t="s">
        <v>2286</v>
      </c>
      <c r="B84" s="480" t="s">
        <v>2287</v>
      </c>
      <c r="C84" s="479">
        <f t="shared" si="2"/>
        <v>0</v>
      </c>
      <c r="D84" s="479" t="str">
        <f t="shared" si="3"/>
        <v>HIV O-9: Percentage of people who inject drugs reporting condom use at the last sexual intercourse-0</v>
      </c>
      <c r="E84" s="480" t="s">
        <v>2134</v>
      </c>
      <c r="F84" s="480" t="s">
        <v>2135</v>
      </c>
      <c r="G84" s="479" t="s">
        <v>2288</v>
      </c>
    </row>
    <row r="85" spans="1:7" s="11" customFormat="1" x14ac:dyDescent="0.2">
      <c r="A85" s="479" t="s">
        <v>2286</v>
      </c>
      <c r="B85" s="480" t="s">
        <v>2287</v>
      </c>
      <c r="C85" s="479">
        <f t="shared" si="2"/>
        <v>1</v>
      </c>
      <c r="D85" s="479" t="str">
        <f t="shared" si="3"/>
        <v>HIV O-9: Percentage of people who inject drugs reporting condom use at the last sexual intercourse-1</v>
      </c>
      <c r="E85" s="480" t="s">
        <v>2134</v>
      </c>
      <c r="F85" s="480" t="s">
        <v>2137</v>
      </c>
      <c r="G85" s="479" t="s">
        <v>2289</v>
      </c>
    </row>
    <row r="86" spans="1:7" s="11" customFormat="1" x14ac:dyDescent="0.2">
      <c r="A86" s="479" t="s">
        <v>2286</v>
      </c>
      <c r="B86" s="480" t="s">
        <v>2287</v>
      </c>
      <c r="C86" s="479">
        <f t="shared" si="2"/>
        <v>2</v>
      </c>
      <c r="D86" s="479" t="str">
        <f t="shared" si="3"/>
        <v>HIV O-9: Percentage of people who inject drugs reporting condom use at the last sexual intercourse-2</v>
      </c>
      <c r="E86" s="480" t="s">
        <v>2163</v>
      </c>
      <c r="F86" s="480" t="s">
        <v>2164</v>
      </c>
      <c r="G86" s="479" t="s">
        <v>2290</v>
      </c>
    </row>
    <row r="87" spans="1:7" s="11" customFormat="1" x14ac:dyDescent="0.2">
      <c r="A87" s="479" t="s">
        <v>2286</v>
      </c>
      <c r="B87" s="480" t="s">
        <v>2287</v>
      </c>
      <c r="C87" s="479">
        <f t="shared" si="2"/>
        <v>3</v>
      </c>
      <c r="D87" s="479" t="str">
        <f t="shared" si="3"/>
        <v>HIV O-9: Percentage of people who inject drugs reporting condom use at the last sexual intercourse-3</v>
      </c>
      <c r="E87" s="480" t="s">
        <v>2163</v>
      </c>
      <c r="F87" s="480" t="s">
        <v>2166</v>
      </c>
      <c r="G87" s="479" t="s">
        <v>2291</v>
      </c>
    </row>
    <row r="88" spans="1:7" s="11" customFormat="1" x14ac:dyDescent="0.2">
      <c r="A88" s="479" t="s">
        <v>2292</v>
      </c>
      <c r="B88" s="480" t="s">
        <v>2293</v>
      </c>
      <c r="C88" s="479">
        <f t="shared" si="2"/>
        <v>0</v>
      </c>
      <c r="D88" s="479" t="str">
        <f t="shared" si="3"/>
        <v>HIV O-11: Percentage of (estimated) people living with HIV who have been tested HIV-positive-0</v>
      </c>
      <c r="E88" s="480" t="s">
        <v>2163</v>
      </c>
      <c r="F88" s="480" t="s">
        <v>2164</v>
      </c>
      <c r="G88" s="479" t="s">
        <v>2294</v>
      </c>
    </row>
    <row r="89" spans="1:7" s="11" customFormat="1" x14ac:dyDescent="0.2">
      <c r="A89" s="479" t="s">
        <v>2292</v>
      </c>
      <c r="B89" s="480" t="s">
        <v>2293</v>
      </c>
      <c r="C89" s="479">
        <f t="shared" si="2"/>
        <v>1</v>
      </c>
      <c r="D89" s="479" t="str">
        <f t="shared" si="3"/>
        <v>HIV O-11: Percentage of (estimated) people living with HIV who have been tested HIV-positive-1</v>
      </c>
      <c r="E89" s="480" t="s">
        <v>2163</v>
      </c>
      <c r="F89" s="480" t="s">
        <v>2166</v>
      </c>
      <c r="G89" s="479" t="s">
        <v>2295</v>
      </c>
    </row>
    <row r="90" spans="1:7" s="11" customFormat="1" x14ac:dyDescent="0.2">
      <c r="A90" s="479" t="s">
        <v>2296</v>
      </c>
      <c r="B90" s="480" t="s">
        <v>2297</v>
      </c>
      <c r="C90" s="479">
        <f t="shared" si="2"/>
        <v>0</v>
      </c>
      <c r="D90" s="479" t="str">
        <f t="shared" si="3"/>
        <v>Malaria O-9(M): Annual blood examination rate: per 100 population per year (Elimination settings)-0</v>
      </c>
      <c r="E90" s="480" t="s">
        <v>2298</v>
      </c>
      <c r="F90" s="480" t="s">
        <v>2299</v>
      </c>
      <c r="G90" s="479" t="s">
        <v>2300</v>
      </c>
    </row>
    <row r="91" spans="1:7" s="11" customFormat="1" x14ac:dyDescent="0.2">
      <c r="A91" s="479" t="s">
        <v>2296</v>
      </c>
      <c r="B91" s="480" t="s">
        <v>2297</v>
      </c>
      <c r="C91" s="479">
        <f t="shared" si="2"/>
        <v>1</v>
      </c>
      <c r="D91" s="479" t="str">
        <f t="shared" si="3"/>
        <v>Malaria O-9(M): Annual blood examination rate: per 100 population per year (Elimination settings)-1</v>
      </c>
      <c r="E91" s="480" t="s">
        <v>2298</v>
      </c>
      <c r="F91" s="480" t="s">
        <v>2301</v>
      </c>
      <c r="G91" s="479" t="s">
        <v>2302</v>
      </c>
    </row>
    <row r="93" spans="1:7" x14ac:dyDescent="0.2">
      <c r="A93" s="2" t="s">
        <v>112</v>
      </c>
    </row>
    <row r="94" spans="1:7" x14ac:dyDescent="0.2">
      <c r="A94" s="481" t="s">
        <v>114</v>
      </c>
      <c r="B94" s="479" t="s">
        <v>57</v>
      </c>
      <c r="C94" s="479">
        <v>0</v>
      </c>
      <c r="D94" s="479" t="s">
        <v>109</v>
      </c>
      <c r="E94" s="479" t="s">
        <v>42</v>
      </c>
      <c r="F94" s="479" t="s">
        <v>31</v>
      </c>
      <c r="G94" s="479" t="s">
        <v>62</v>
      </c>
    </row>
    <row r="95" spans="1:7" hidden="1" x14ac:dyDescent="0.2">
      <c r="A95" s="479" t="s">
        <v>113</v>
      </c>
      <c r="B95" s="480" t="s">
        <v>87</v>
      </c>
      <c r="C95" s="479">
        <f>IF(B95=B94,C94+1,0)</f>
        <v>0</v>
      </c>
      <c r="D95" s="479" t="str">
        <f>B95&amp;"-"&amp;C95</f>
        <v>[Name]-0</v>
      </c>
      <c r="E95" s="480" t="s">
        <v>103</v>
      </c>
      <c r="F95" s="480" t="s">
        <v>102</v>
      </c>
      <c r="G95" s="479" t="s">
        <v>61</v>
      </c>
    </row>
    <row r="96" spans="1:7" s="11" customFormat="1" x14ac:dyDescent="0.2">
      <c r="A96" s="479" t="s">
        <v>2303</v>
      </c>
      <c r="B96" s="480" t="s">
        <v>2304</v>
      </c>
      <c r="C96" s="479">
        <f t="shared" ref="C96:C159" si="4">IF(B96=B95,C95+1,0)</f>
        <v>0</v>
      </c>
      <c r="D96" s="479" t="str">
        <f t="shared" ref="D96:D159" si="5">B96&amp;"-"&amp;C96</f>
        <v>MDR TB-2(M): Number of TB cases with RR-TB and/or MDR-TB notified-0</v>
      </c>
      <c r="E96" s="480" t="s">
        <v>2134</v>
      </c>
      <c r="F96" s="480" t="s">
        <v>2170</v>
      </c>
      <c r="G96" s="479" t="s">
        <v>2305</v>
      </c>
    </row>
    <row r="97" spans="1:7" s="11" customFormat="1" x14ac:dyDescent="0.2">
      <c r="A97" s="479" t="s">
        <v>2303</v>
      </c>
      <c r="B97" s="480" t="s">
        <v>2304</v>
      </c>
      <c r="C97" s="479">
        <f t="shared" si="4"/>
        <v>1</v>
      </c>
      <c r="D97" s="479" t="str">
        <f t="shared" si="5"/>
        <v>MDR TB-2(M): Number of TB cases with RR-TB and/or MDR-TB notified-1</v>
      </c>
      <c r="E97" s="480" t="s">
        <v>2134</v>
      </c>
      <c r="F97" s="480" t="s">
        <v>2172</v>
      </c>
      <c r="G97" s="479" t="s">
        <v>2306</v>
      </c>
    </row>
    <row r="98" spans="1:7" s="11" customFormat="1" x14ac:dyDescent="0.2">
      <c r="A98" s="479" t="s">
        <v>2303</v>
      </c>
      <c r="B98" s="480" t="s">
        <v>2304</v>
      </c>
      <c r="C98" s="479">
        <f t="shared" si="4"/>
        <v>2</v>
      </c>
      <c r="D98" s="479" t="str">
        <f t="shared" si="5"/>
        <v>MDR TB-2(M): Number of TB cases with RR-TB and/or MDR-TB notified-2</v>
      </c>
      <c r="E98" s="480" t="s">
        <v>2163</v>
      </c>
      <c r="F98" s="480" t="s">
        <v>2164</v>
      </c>
      <c r="G98" s="479" t="s">
        <v>2307</v>
      </c>
    </row>
    <row r="99" spans="1:7" s="11" customFormat="1" x14ac:dyDescent="0.2">
      <c r="A99" s="479" t="s">
        <v>2303</v>
      </c>
      <c r="B99" s="480" t="s">
        <v>2304</v>
      </c>
      <c r="C99" s="479">
        <f t="shared" si="4"/>
        <v>3</v>
      </c>
      <c r="D99" s="479" t="str">
        <f t="shared" si="5"/>
        <v>MDR TB-2(M): Number of TB cases with RR-TB and/or MDR-TB notified-3</v>
      </c>
      <c r="E99" s="480" t="s">
        <v>2163</v>
      </c>
      <c r="F99" s="480" t="s">
        <v>2166</v>
      </c>
      <c r="G99" s="479" t="s">
        <v>2308</v>
      </c>
    </row>
    <row r="100" spans="1:7" s="11" customFormat="1" x14ac:dyDescent="0.2">
      <c r="A100" s="479" t="s">
        <v>2309</v>
      </c>
      <c r="B100" s="480" t="s">
        <v>2310</v>
      </c>
      <c r="C100" s="479">
        <f t="shared" si="4"/>
        <v>0</v>
      </c>
      <c r="D100" s="479" t="str">
        <f t="shared" si="5"/>
        <v>MDR TB-3(M): Number of cases with RR-TB and/or MDR-TB that began second-line treatment-0</v>
      </c>
      <c r="E100" s="480" t="s">
        <v>2134</v>
      </c>
      <c r="F100" s="480" t="s">
        <v>2170</v>
      </c>
      <c r="G100" s="479" t="s">
        <v>2311</v>
      </c>
    </row>
    <row r="101" spans="1:7" s="11" customFormat="1" x14ac:dyDescent="0.2">
      <c r="A101" s="479" t="s">
        <v>2309</v>
      </c>
      <c r="B101" s="480" t="s">
        <v>2310</v>
      </c>
      <c r="C101" s="479">
        <f t="shared" si="4"/>
        <v>1</v>
      </c>
      <c r="D101" s="479" t="str">
        <f t="shared" si="5"/>
        <v>MDR TB-3(M): Number of cases with RR-TB and/or MDR-TB that began second-line treatment-1</v>
      </c>
      <c r="E101" s="480" t="s">
        <v>2134</v>
      </c>
      <c r="F101" s="480" t="s">
        <v>2172</v>
      </c>
      <c r="G101" s="479" t="s">
        <v>2312</v>
      </c>
    </row>
    <row r="102" spans="1:7" s="11" customFormat="1" x14ac:dyDescent="0.2">
      <c r="A102" s="479" t="s">
        <v>2309</v>
      </c>
      <c r="B102" s="480" t="s">
        <v>2310</v>
      </c>
      <c r="C102" s="479">
        <f t="shared" si="4"/>
        <v>2</v>
      </c>
      <c r="D102" s="479" t="str">
        <f t="shared" si="5"/>
        <v>MDR TB-3(M): Number of cases with RR-TB and/or MDR-TB that began second-line treatment-2</v>
      </c>
      <c r="E102" s="480" t="s">
        <v>2163</v>
      </c>
      <c r="F102" s="480" t="s">
        <v>2164</v>
      </c>
      <c r="G102" s="479" t="s">
        <v>2313</v>
      </c>
    </row>
    <row r="103" spans="1:7" s="11" customFormat="1" x14ac:dyDescent="0.2">
      <c r="A103" s="479" t="s">
        <v>2309</v>
      </c>
      <c r="B103" s="480" t="s">
        <v>2310</v>
      </c>
      <c r="C103" s="479">
        <f t="shared" si="4"/>
        <v>3</v>
      </c>
      <c r="D103" s="479" t="str">
        <f t="shared" si="5"/>
        <v>MDR TB-3(M): Number of cases with RR-TB and/or MDR-TB that began second-line treatment-3</v>
      </c>
      <c r="E103" s="480" t="s">
        <v>2163</v>
      </c>
      <c r="F103" s="480" t="s">
        <v>2166</v>
      </c>
      <c r="G103" s="479" t="s">
        <v>2314</v>
      </c>
    </row>
    <row r="104" spans="1:7" s="11" customFormat="1" x14ac:dyDescent="0.2">
      <c r="A104" s="479" t="s">
        <v>2309</v>
      </c>
      <c r="B104" s="480" t="s">
        <v>2310</v>
      </c>
      <c r="C104" s="479">
        <f t="shared" si="4"/>
        <v>4</v>
      </c>
      <c r="D104" s="479" t="str">
        <f t="shared" si="5"/>
        <v>MDR TB-3(M): Number of cases with RR-TB and/or MDR-TB that began second-line treatment-4</v>
      </c>
      <c r="E104" s="480" t="s">
        <v>2315</v>
      </c>
      <c r="F104" s="480" t="s">
        <v>2316</v>
      </c>
      <c r="G104" s="479" t="s">
        <v>2317</v>
      </c>
    </row>
    <row r="105" spans="1:7" s="11" customFormat="1" x14ac:dyDescent="0.2">
      <c r="A105" s="479" t="s">
        <v>2309</v>
      </c>
      <c r="B105" s="480" t="s">
        <v>2310</v>
      </c>
      <c r="C105" s="479">
        <f t="shared" si="4"/>
        <v>5</v>
      </c>
      <c r="D105" s="479" t="str">
        <f t="shared" si="5"/>
        <v>MDR TB-3(M): Number of cases with RR-TB and/or MDR-TB that began second-line treatment-5</v>
      </c>
      <c r="E105" s="480" t="s">
        <v>2315</v>
      </c>
      <c r="F105" s="480" t="s">
        <v>2318</v>
      </c>
      <c r="G105" s="479" t="s">
        <v>2319</v>
      </c>
    </row>
    <row r="106" spans="1:7" s="11" customFormat="1" x14ac:dyDescent="0.2">
      <c r="A106" s="479" t="s">
        <v>2320</v>
      </c>
      <c r="B106" s="480" t="s">
        <v>2321</v>
      </c>
      <c r="C106" s="479">
        <f t="shared" si="4"/>
        <v>0</v>
      </c>
      <c r="D106" s="479" t="str">
        <f t="shared" si="5"/>
        <v>VC-3(M): Number of long-lasting insecticidal nets distributed to targeted risk groups through continuous distribution-0</v>
      </c>
      <c r="E106" s="480" t="s">
        <v>2322</v>
      </c>
      <c r="F106" s="480" t="s">
        <v>2323</v>
      </c>
      <c r="G106" s="479" t="s">
        <v>2324</v>
      </c>
    </row>
    <row r="107" spans="1:7" s="11" customFormat="1" x14ac:dyDescent="0.2">
      <c r="A107" s="479" t="s">
        <v>2320</v>
      </c>
      <c r="B107" s="480" t="s">
        <v>2321</v>
      </c>
      <c r="C107" s="479">
        <f t="shared" si="4"/>
        <v>1</v>
      </c>
      <c r="D107" s="479" t="str">
        <f t="shared" si="5"/>
        <v>VC-3(M): Number of long-lasting insecticidal nets distributed to targeted risk groups through continuous distribution-1</v>
      </c>
      <c r="E107" s="480" t="s">
        <v>2322</v>
      </c>
      <c r="F107" s="480" t="s">
        <v>2325</v>
      </c>
      <c r="G107" s="479" t="s">
        <v>2326</v>
      </c>
    </row>
    <row r="108" spans="1:7" s="11" customFormat="1" x14ac:dyDescent="0.2">
      <c r="A108" s="479" t="s">
        <v>2320</v>
      </c>
      <c r="B108" s="480" t="s">
        <v>2321</v>
      </c>
      <c r="C108" s="479">
        <f t="shared" si="4"/>
        <v>2</v>
      </c>
      <c r="D108" s="479" t="str">
        <f t="shared" si="5"/>
        <v>VC-3(M): Number of long-lasting insecticidal nets distributed to targeted risk groups through continuous distribution-2</v>
      </c>
      <c r="E108" s="480" t="s">
        <v>2322</v>
      </c>
      <c r="F108" s="480" t="s">
        <v>2327</v>
      </c>
      <c r="G108" s="479" t="s">
        <v>2328</v>
      </c>
    </row>
    <row r="109" spans="1:7" s="11" customFormat="1" x14ac:dyDescent="0.2">
      <c r="A109" s="479" t="s">
        <v>2320</v>
      </c>
      <c r="B109" s="480" t="s">
        <v>2321</v>
      </c>
      <c r="C109" s="479">
        <f t="shared" si="4"/>
        <v>3</v>
      </c>
      <c r="D109" s="479" t="str">
        <f t="shared" si="5"/>
        <v>VC-3(M): Number of long-lasting insecticidal nets distributed to targeted risk groups through continuous distribution-3</v>
      </c>
      <c r="E109" s="480" t="s">
        <v>2322</v>
      </c>
      <c r="F109" s="480" t="s">
        <v>2329</v>
      </c>
      <c r="G109" s="479" t="s">
        <v>2330</v>
      </c>
    </row>
    <row r="110" spans="1:7" s="11" customFormat="1" x14ac:dyDescent="0.2">
      <c r="A110" s="479" t="s">
        <v>2320</v>
      </c>
      <c r="B110" s="480" t="s">
        <v>2321</v>
      </c>
      <c r="C110" s="479">
        <f t="shared" si="4"/>
        <v>4</v>
      </c>
      <c r="D110" s="479" t="str">
        <f t="shared" si="5"/>
        <v>VC-3(M): Number of long-lasting insecticidal nets distributed to targeted risk groups through continuous distribution-4</v>
      </c>
      <c r="E110" s="480" t="s">
        <v>2322</v>
      </c>
      <c r="F110" s="480" t="s">
        <v>2331</v>
      </c>
      <c r="G110" s="479" t="s">
        <v>2332</v>
      </c>
    </row>
    <row r="111" spans="1:7" s="11" customFormat="1" x14ac:dyDescent="0.2">
      <c r="A111" s="479" t="s">
        <v>2333</v>
      </c>
      <c r="B111" s="480" t="s">
        <v>2334</v>
      </c>
      <c r="C111" s="479">
        <f t="shared" si="4"/>
        <v>0</v>
      </c>
      <c r="D111" s="479" t="str">
        <f t="shared" si="5"/>
        <v>CM-1a(M): Proportion of suspected malaria cases that receive a parasitological test at public sector health facilities-0</v>
      </c>
      <c r="E111" s="480" t="s">
        <v>2134</v>
      </c>
      <c r="F111" s="480" t="s">
        <v>2187</v>
      </c>
      <c r="G111" s="479" t="s">
        <v>2335</v>
      </c>
    </row>
    <row r="112" spans="1:7" s="11" customFormat="1" x14ac:dyDescent="0.2">
      <c r="A112" s="479" t="s">
        <v>2333</v>
      </c>
      <c r="B112" s="480" t="s">
        <v>2334</v>
      </c>
      <c r="C112" s="479">
        <f t="shared" si="4"/>
        <v>1</v>
      </c>
      <c r="D112" s="479" t="str">
        <f t="shared" si="5"/>
        <v>CM-1a(M): Proportion of suspected malaria cases that receive a parasitological test at public sector health facilities-1</v>
      </c>
      <c r="E112" s="480" t="s">
        <v>2134</v>
      </c>
      <c r="F112" s="480" t="s">
        <v>2189</v>
      </c>
      <c r="G112" s="479" t="s">
        <v>2336</v>
      </c>
    </row>
    <row r="113" spans="1:7" s="11" customFormat="1" x14ac:dyDescent="0.2">
      <c r="A113" s="479" t="s">
        <v>2333</v>
      </c>
      <c r="B113" s="480" t="s">
        <v>2334</v>
      </c>
      <c r="C113" s="479">
        <f t="shared" si="4"/>
        <v>2</v>
      </c>
      <c r="D113" s="479" t="str">
        <f t="shared" si="5"/>
        <v>CM-1a(M): Proportion of suspected malaria cases that receive a parasitological test at public sector health facilities-2</v>
      </c>
      <c r="E113" s="480" t="s">
        <v>2156</v>
      </c>
      <c r="F113" s="480" t="s">
        <v>2157</v>
      </c>
      <c r="G113" s="479" t="s">
        <v>2337</v>
      </c>
    </row>
    <row r="114" spans="1:7" s="11" customFormat="1" x14ac:dyDescent="0.2">
      <c r="A114" s="479" t="s">
        <v>2333</v>
      </c>
      <c r="B114" s="480" t="s">
        <v>2334</v>
      </c>
      <c r="C114" s="479">
        <f t="shared" si="4"/>
        <v>3</v>
      </c>
      <c r="D114" s="479" t="str">
        <f t="shared" si="5"/>
        <v>CM-1a(M): Proportion of suspected malaria cases that receive a parasitological test at public sector health facilities-3</v>
      </c>
      <c r="E114" s="480" t="s">
        <v>2156</v>
      </c>
      <c r="F114" s="480" t="s">
        <v>2159</v>
      </c>
      <c r="G114" s="479" t="s">
        <v>2338</v>
      </c>
    </row>
    <row r="115" spans="1:7" s="11" customFormat="1" x14ac:dyDescent="0.2">
      <c r="A115" s="479" t="s">
        <v>2339</v>
      </c>
      <c r="B115" s="480" t="s">
        <v>2340</v>
      </c>
      <c r="C115" s="479">
        <f t="shared" si="4"/>
        <v>0</v>
      </c>
      <c r="D115" s="479" t="str">
        <f t="shared" si="5"/>
        <v>CM-1b(M): Proportion of suspected malaria cases that receive a parasitological test in the community-0</v>
      </c>
      <c r="E115" s="480" t="s">
        <v>2134</v>
      </c>
      <c r="F115" s="480" t="s">
        <v>2187</v>
      </c>
      <c r="G115" s="479" t="s">
        <v>2341</v>
      </c>
    </row>
    <row r="116" spans="1:7" s="11" customFormat="1" x14ac:dyDescent="0.2">
      <c r="A116" s="479" t="s">
        <v>2339</v>
      </c>
      <c r="B116" s="480" t="s">
        <v>2340</v>
      </c>
      <c r="C116" s="479">
        <f t="shared" si="4"/>
        <v>1</v>
      </c>
      <c r="D116" s="479" t="str">
        <f t="shared" si="5"/>
        <v>CM-1b(M): Proportion of suspected malaria cases that receive a parasitological test in the community-1</v>
      </c>
      <c r="E116" s="480" t="s">
        <v>2134</v>
      </c>
      <c r="F116" s="480" t="s">
        <v>2189</v>
      </c>
      <c r="G116" s="479" t="s">
        <v>2342</v>
      </c>
    </row>
    <row r="117" spans="1:7" s="11" customFormat="1" x14ac:dyDescent="0.2">
      <c r="A117" s="479" t="s">
        <v>2339</v>
      </c>
      <c r="B117" s="480" t="s">
        <v>2340</v>
      </c>
      <c r="C117" s="479">
        <f t="shared" si="4"/>
        <v>2</v>
      </c>
      <c r="D117" s="479" t="str">
        <f t="shared" si="5"/>
        <v>CM-1b(M): Proportion of suspected malaria cases that receive a parasitological test in the community-2</v>
      </c>
      <c r="E117" s="480" t="s">
        <v>2156</v>
      </c>
      <c r="F117" s="480" t="s">
        <v>2157</v>
      </c>
      <c r="G117" s="479" t="s">
        <v>2343</v>
      </c>
    </row>
    <row r="118" spans="1:7" s="11" customFormat="1" x14ac:dyDescent="0.2">
      <c r="A118" s="479" t="s">
        <v>2339</v>
      </c>
      <c r="B118" s="480" t="s">
        <v>2340</v>
      </c>
      <c r="C118" s="479">
        <f t="shared" si="4"/>
        <v>3</v>
      </c>
      <c r="D118" s="479" t="str">
        <f t="shared" si="5"/>
        <v>CM-1b(M): Proportion of suspected malaria cases that receive a parasitological test in the community-3</v>
      </c>
      <c r="E118" s="480" t="s">
        <v>2156</v>
      </c>
      <c r="F118" s="480" t="s">
        <v>2159</v>
      </c>
      <c r="G118" s="479" t="s">
        <v>2344</v>
      </c>
    </row>
    <row r="119" spans="1:7" s="11" customFormat="1" x14ac:dyDescent="0.2">
      <c r="A119" s="479" t="s">
        <v>2345</v>
      </c>
      <c r="B119" s="480" t="s">
        <v>2346</v>
      </c>
      <c r="C119" s="479">
        <f t="shared" si="4"/>
        <v>0</v>
      </c>
      <c r="D119" s="479" t="str">
        <f t="shared" si="5"/>
        <v>CM-1c(M): Proportion of suspected malaria cases that receive a parasitological test at private sector sites-0</v>
      </c>
      <c r="E119" s="480" t="s">
        <v>2134</v>
      </c>
      <c r="F119" s="480" t="s">
        <v>2187</v>
      </c>
      <c r="G119" s="479" t="s">
        <v>2347</v>
      </c>
    </row>
    <row r="120" spans="1:7" s="11" customFormat="1" x14ac:dyDescent="0.2">
      <c r="A120" s="479" t="s">
        <v>2345</v>
      </c>
      <c r="B120" s="480" t="s">
        <v>2346</v>
      </c>
      <c r="C120" s="479">
        <f t="shared" si="4"/>
        <v>1</v>
      </c>
      <c r="D120" s="479" t="str">
        <f t="shared" si="5"/>
        <v>CM-1c(M): Proportion of suspected malaria cases that receive a parasitological test at private sector sites-1</v>
      </c>
      <c r="E120" s="480" t="s">
        <v>2134</v>
      </c>
      <c r="F120" s="480" t="s">
        <v>2189</v>
      </c>
      <c r="G120" s="479" t="s">
        <v>2348</v>
      </c>
    </row>
    <row r="121" spans="1:7" s="11" customFormat="1" x14ac:dyDescent="0.2">
      <c r="A121" s="479" t="s">
        <v>2345</v>
      </c>
      <c r="B121" s="480" t="s">
        <v>2346</v>
      </c>
      <c r="C121" s="479">
        <f t="shared" si="4"/>
        <v>2</v>
      </c>
      <c r="D121" s="479" t="str">
        <f t="shared" si="5"/>
        <v>CM-1c(M): Proportion of suspected malaria cases that receive a parasitological test at private sector sites-2</v>
      </c>
      <c r="E121" s="480" t="s">
        <v>2156</v>
      </c>
      <c r="F121" s="480" t="s">
        <v>2157</v>
      </c>
      <c r="G121" s="479" t="s">
        <v>2349</v>
      </c>
    </row>
    <row r="122" spans="1:7" s="11" customFormat="1" x14ac:dyDescent="0.2">
      <c r="A122" s="479" t="s">
        <v>2345</v>
      </c>
      <c r="B122" s="480" t="s">
        <v>2346</v>
      </c>
      <c r="C122" s="479">
        <f t="shared" si="4"/>
        <v>3</v>
      </c>
      <c r="D122" s="479" t="str">
        <f t="shared" si="5"/>
        <v>CM-1c(M): Proportion of suspected malaria cases that receive a parasitological test at private sector sites-3</v>
      </c>
      <c r="E122" s="480" t="s">
        <v>2156</v>
      </c>
      <c r="F122" s="480" t="s">
        <v>2159</v>
      </c>
      <c r="G122" s="479" t="s">
        <v>2350</v>
      </c>
    </row>
    <row r="123" spans="1:7" s="11" customFormat="1" x14ac:dyDescent="0.2">
      <c r="A123" s="479" t="s">
        <v>2351</v>
      </c>
      <c r="B123" s="480" t="s">
        <v>2352</v>
      </c>
      <c r="C123" s="479">
        <f t="shared" si="4"/>
        <v>0</v>
      </c>
      <c r="D123" s="479" t="str">
        <f t="shared" si="5"/>
        <v>CM-2a(M): Proportion of confirmed malaria cases that received first-line antimalarial treatment at public sector health facilities-0</v>
      </c>
      <c r="E123" s="480" t="s">
        <v>2134</v>
      </c>
      <c r="F123" s="480" t="s">
        <v>2187</v>
      </c>
      <c r="G123" s="479" t="s">
        <v>2353</v>
      </c>
    </row>
    <row r="124" spans="1:7" s="11" customFormat="1" x14ac:dyDescent="0.2">
      <c r="A124" s="479" t="s">
        <v>2351</v>
      </c>
      <c r="B124" s="480" t="s">
        <v>2352</v>
      </c>
      <c r="C124" s="479">
        <f t="shared" si="4"/>
        <v>1</v>
      </c>
      <c r="D124" s="479" t="str">
        <f t="shared" si="5"/>
        <v>CM-2a(M): Proportion of confirmed malaria cases that received first-line antimalarial treatment at public sector health facilities-1</v>
      </c>
      <c r="E124" s="480" t="s">
        <v>2134</v>
      </c>
      <c r="F124" s="480" t="s">
        <v>2189</v>
      </c>
      <c r="G124" s="479" t="s">
        <v>2354</v>
      </c>
    </row>
    <row r="125" spans="1:7" s="11" customFormat="1" x14ac:dyDescent="0.2">
      <c r="A125" s="479" t="s">
        <v>2355</v>
      </c>
      <c r="B125" s="480" t="s">
        <v>2356</v>
      </c>
      <c r="C125" s="479">
        <f t="shared" si="4"/>
        <v>0</v>
      </c>
      <c r="D125" s="479" t="str">
        <f t="shared" si="5"/>
        <v>CM-2b(M): Proportion of confirmed malaria cases that received first-line antimalarial treatment in the community-0</v>
      </c>
      <c r="E125" s="480" t="s">
        <v>2134</v>
      </c>
      <c r="F125" s="480" t="s">
        <v>2189</v>
      </c>
      <c r="G125" s="479" t="s">
        <v>2357</v>
      </c>
    </row>
    <row r="126" spans="1:7" s="11" customFormat="1" x14ac:dyDescent="0.2">
      <c r="A126" s="479" t="s">
        <v>2355</v>
      </c>
      <c r="B126" s="480" t="s">
        <v>2356</v>
      </c>
      <c r="C126" s="479">
        <f t="shared" si="4"/>
        <v>1</v>
      </c>
      <c r="D126" s="479" t="str">
        <f t="shared" si="5"/>
        <v>CM-2b(M): Proportion of confirmed malaria cases that received first-line antimalarial treatment in the community-1</v>
      </c>
      <c r="E126" s="480" t="s">
        <v>2134</v>
      </c>
      <c r="F126" s="480" t="s">
        <v>2187</v>
      </c>
      <c r="G126" s="479" t="s">
        <v>2358</v>
      </c>
    </row>
    <row r="127" spans="1:7" s="11" customFormat="1" x14ac:dyDescent="0.2">
      <c r="A127" s="479" t="s">
        <v>2359</v>
      </c>
      <c r="B127" s="480" t="s">
        <v>2360</v>
      </c>
      <c r="C127" s="479">
        <f t="shared" si="4"/>
        <v>0</v>
      </c>
      <c r="D127" s="479" t="str">
        <f t="shared" si="5"/>
        <v>CM-2c(M): Proportion of confirmed malaria cases that received first-line antimalarial treatment at private sector sites-0</v>
      </c>
      <c r="E127" s="480" t="s">
        <v>2134</v>
      </c>
      <c r="F127" s="480" t="s">
        <v>2187</v>
      </c>
      <c r="G127" s="479" t="s">
        <v>2361</v>
      </c>
    </row>
    <row r="128" spans="1:7" s="11" customFormat="1" x14ac:dyDescent="0.2">
      <c r="A128" s="479" t="s">
        <v>2359</v>
      </c>
      <c r="B128" s="480" t="s">
        <v>2360</v>
      </c>
      <c r="C128" s="479">
        <f t="shared" si="4"/>
        <v>1</v>
      </c>
      <c r="D128" s="479" t="str">
        <f t="shared" si="5"/>
        <v>CM-2c(M): Proportion of confirmed malaria cases that received first-line antimalarial treatment at private sector sites-1</v>
      </c>
      <c r="E128" s="480" t="s">
        <v>2134</v>
      </c>
      <c r="F128" s="480" t="s">
        <v>2189</v>
      </c>
      <c r="G128" s="479" t="s">
        <v>2362</v>
      </c>
    </row>
    <row r="129" spans="1:7" s="11" customFormat="1" x14ac:dyDescent="0.2">
      <c r="A129" s="479" t="s">
        <v>2363</v>
      </c>
      <c r="B129" s="480" t="s">
        <v>2364</v>
      </c>
      <c r="C129" s="479">
        <f t="shared" si="4"/>
        <v>0</v>
      </c>
      <c r="D129" s="479" t="str">
        <f t="shared" si="5"/>
        <v>CM-3a: Proportion of malaria cases (presumed and confirmed) that received first line antimalarial treatment at public sector health facilities-0</v>
      </c>
      <c r="E129" s="480" t="s">
        <v>2134</v>
      </c>
      <c r="F129" s="480" t="s">
        <v>2187</v>
      </c>
      <c r="G129" s="479" t="s">
        <v>2365</v>
      </c>
    </row>
    <row r="130" spans="1:7" s="11" customFormat="1" x14ac:dyDescent="0.2">
      <c r="A130" s="479" t="s">
        <v>2363</v>
      </c>
      <c r="B130" s="480" t="s">
        <v>2364</v>
      </c>
      <c r="C130" s="479">
        <f t="shared" si="4"/>
        <v>1</v>
      </c>
      <c r="D130" s="479" t="str">
        <f t="shared" si="5"/>
        <v>CM-3a: Proportion of malaria cases (presumed and confirmed) that received first line antimalarial treatment at public sector health facilities-1</v>
      </c>
      <c r="E130" s="480" t="s">
        <v>2134</v>
      </c>
      <c r="F130" s="480" t="s">
        <v>2189</v>
      </c>
      <c r="G130" s="479" t="s">
        <v>2366</v>
      </c>
    </row>
    <row r="131" spans="1:7" s="11" customFormat="1" x14ac:dyDescent="0.2">
      <c r="A131" s="479" t="s">
        <v>2367</v>
      </c>
      <c r="B131" s="480" t="s">
        <v>2368</v>
      </c>
      <c r="C131" s="479">
        <f t="shared" si="4"/>
        <v>0</v>
      </c>
      <c r="D131" s="479" t="str">
        <f t="shared" si="5"/>
        <v>CM-3b: Proportion of malaria cases (presumed and confirmed) that received first line antimalarial treatment in the community-0</v>
      </c>
      <c r="E131" s="480" t="s">
        <v>2134</v>
      </c>
      <c r="F131" s="480" t="s">
        <v>2187</v>
      </c>
      <c r="G131" s="479" t="s">
        <v>2369</v>
      </c>
    </row>
    <row r="132" spans="1:7" s="11" customFormat="1" x14ac:dyDescent="0.2">
      <c r="A132" s="479" t="s">
        <v>2367</v>
      </c>
      <c r="B132" s="480" t="s">
        <v>2368</v>
      </c>
      <c r="C132" s="479">
        <f t="shared" si="4"/>
        <v>1</v>
      </c>
      <c r="D132" s="479" t="str">
        <f t="shared" si="5"/>
        <v>CM-3b: Proportion of malaria cases (presumed and confirmed) that received first line antimalarial treatment in the community-1</v>
      </c>
      <c r="E132" s="480" t="s">
        <v>2134</v>
      </c>
      <c r="F132" s="480" t="s">
        <v>2189</v>
      </c>
      <c r="G132" s="479" t="s">
        <v>2370</v>
      </c>
    </row>
    <row r="133" spans="1:7" s="11" customFormat="1" x14ac:dyDescent="0.2">
      <c r="A133" s="479" t="s">
        <v>2371</v>
      </c>
      <c r="B133" s="480" t="s">
        <v>2372</v>
      </c>
      <c r="C133" s="479">
        <f t="shared" si="4"/>
        <v>0</v>
      </c>
      <c r="D133" s="479" t="str">
        <f t="shared" si="5"/>
        <v>CM-3c: Proportion of malaria cases (presumed and confirmed) that received first line antimalarial treatment at private sector sites-0</v>
      </c>
      <c r="E133" s="480" t="s">
        <v>2134</v>
      </c>
      <c r="F133" s="480" t="s">
        <v>2187</v>
      </c>
      <c r="G133" s="479" t="s">
        <v>2373</v>
      </c>
    </row>
    <row r="134" spans="1:7" s="11" customFormat="1" x14ac:dyDescent="0.2">
      <c r="A134" s="479" t="s">
        <v>2371</v>
      </c>
      <c r="B134" s="480" t="s">
        <v>2372</v>
      </c>
      <c r="C134" s="479">
        <f t="shared" si="4"/>
        <v>1</v>
      </c>
      <c r="D134" s="479" t="str">
        <f t="shared" si="5"/>
        <v>CM-3c: Proportion of malaria cases (presumed and confirmed) that received first line antimalarial treatment at private sector sites-1</v>
      </c>
      <c r="E134" s="480" t="s">
        <v>2134</v>
      </c>
      <c r="F134" s="480" t="s">
        <v>2189</v>
      </c>
      <c r="G134" s="479" t="s">
        <v>2374</v>
      </c>
    </row>
    <row r="135" spans="1:7" s="11" customFormat="1" x14ac:dyDescent="0.2">
      <c r="A135" s="479" t="s">
        <v>2375</v>
      </c>
      <c r="B135" s="480" t="s">
        <v>2376</v>
      </c>
      <c r="C135" s="479">
        <f t="shared" si="4"/>
        <v>0</v>
      </c>
      <c r="D135" s="479" t="str">
        <f t="shared" si="5"/>
        <v>TCS-1(M): Percentage of people living with HIV currently receiving antiretroviral therapy-0</v>
      </c>
      <c r="E135" s="480" t="s">
        <v>2134</v>
      </c>
      <c r="F135" s="480" t="s">
        <v>2170</v>
      </c>
      <c r="G135" s="479" t="s">
        <v>2377</v>
      </c>
    </row>
    <row r="136" spans="1:7" s="11" customFormat="1" x14ac:dyDescent="0.2">
      <c r="A136" s="479" t="s">
        <v>2375</v>
      </c>
      <c r="B136" s="480" t="s">
        <v>2376</v>
      </c>
      <c r="C136" s="479">
        <f t="shared" si="4"/>
        <v>1</v>
      </c>
      <c r="D136" s="479" t="str">
        <f t="shared" si="5"/>
        <v>TCS-1(M): Percentage of people living with HIV currently receiving antiretroviral therapy-1</v>
      </c>
      <c r="E136" s="480" t="s">
        <v>2134</v>
      </c>
      <c r="F136" s="480" t="s">
        <v>2172</v>
      </c>
      <c r="G136" s="479" t="s">
        <v>2378</v>
      </c>
    </row>
    <row r="137" spans="1:7" s="11" customFormat="1" x14ac:dyDescent="0.2">
      <c r="A137" s="479" t="s">
        <v>2375</v>
      </c>
      <c r="B137" s="480" t="s">
        <v>2376</v>
      </c>
      <c r="C137" s="479">
        <f t="shared" si="4"/>
        <v>2</v>
      </c>
      <c r="D137" s="479" t="str">
        <f t="shared" si="5"/>
        <v>TCS-1(M): Percentage of people living with HIV currently receiving antiretroviral therapy-2</v>
      </c>
      <c r="E137" s="480" t="s">
        <v>2174</v>
      </c>
      <c r="F137" s="480" t="s">
        <v>2379</v>
      </c>
      <c r="G137" s="479" t="s">
        <v>2380</v>
      </c>
    </row>
    <row r="138" spans="1:7" s="11" customFormat="1" x14ac:dyDescent="0.2">
      <c r="A138" s="479" t="s">
        <v>2375</v>
      </c>
      <c r="B138" s="480" t="s">
        <v>2376</v>
      </c>
      <c r="C138" s="479">
        <f t="shared" si="4"/>
        <v>3</v>
      </c>
      <c r="D138" s="479" t="str">
        <f t="shared" si="5"/>
        <v>TCS-1(M): Percentage of people living with HIV currently receiving antiretroviral therapy-3</v>
      </c>
      <c r="E138" s="480" t="s">
        <v>2174</v>
      </c>
      <c r="F138" s="480" t="s">
        <v>2175</v>
      </c>
      <c r="G138" s="479" t="s">
        <v>2381</v>
      </c>
    </row>
    <row r="139" spans="1:7" s="11" customFormat="1" x14ac:dyDescent="0.2">
      <c r="A139" s="479" t="s">
        <v>2375</v>
      </c>
      <c r="B139" s="480" t="s">
        <v>2376</v>
      </c>
      <c r="C139" s="479">
        <f t="shared" si="4"/>
        <v>4</v>
      </c>
      <c r="D139" s="479" t="str">
        <f t="shared" si="5"/>
        <v>TCS-1(M): Percentage of people living with HIV currently receiving antiretroviral therapy-4</v>
      </c>
      <c r="E139" s="480" t="s">
        <v>2174</v>
      </c>
      <c r="F139" s="480" t="s">
        <v>2177</v>
      </c>
      <c r="G139" s="479" t="s">
        <v>2382</v>
      </c>
    </row>
    <row r="140" spans="1:7" s="11" customFormat="1" x14ac:dyDescent="0.2">
      <c r="A140" s="479" t="s">
        <v>2375</v>
      </c>
      <c r="B140" s="480" t="s">
        <v>2376</v>
      </c>
      <c r="C140" s="479">
        <f t="shared" si="4"/>
        <v>5</v>
      </c>
      <c r="D140" s="479" t="str">
        <f t="shared" si="5"/>
        <v>TCS-1(M): Percentage of people living with HIV currently receiving antiretroviral therapy-5</v>
      </c>
      <c r="E140" s="480" t="s">
        <v>2174</v>
      </c>
      <c r="F140" s="480" t="s">
        <v>2383</v>
      </c>
      <c r="G140" s="479" t="s">
        <v>2384</v>
      </c>
    </row>
    <row r="141" spans="1:7" s="11" customFormat="1" x14ac:dyDescent="0.2">
      <c r="A141" s="479" t="s">
        <v>2375</v>
      </c>
      <c r="B141" s="480" t="s">
        <v>2376</v>
      </c>
      <c r="C141" s="479">
        <f t="shared" si="4"/>
        <v>6</v>
      </c>
      <c r="D141" s="479" t="str">
        <f t="shared" si="5"/>
        <v>TCS-1(M): Percentage of people living with HIV currently receiving antiretroviral therapy-6</v>
      </c>
      <c r="E141" s="480" t="s">
        <v>2174</v>
      </c>
      <c r="F141" s="480" t="s">
        <v>2179</v>
      </c>
      <c r="G141" s="479" t="s">
        <v>2385</v>
      </c>
    </row>
    <row r="142" spans="1:7" s="11" customFormat="1" x14ac:dyDescent="0.2">
      <c r="A142" s="479" t="s">
        <v>2375</v>
      </c>
      <c r="B142" s="480" t="s">
        <v>2376</v>
      </c>
      <c r="C142" s="479">
        <f t="shared" si="4"/>
        <v>7</v>
      </c>
      <c r="D142" s="479" t="str">
        <f t="shared" si="5"/>
        <v>TCS-1(M): Percentage of people living with HIV currently receiving antiretroviral therapy-7</v>
      </c>
      <c r="E142" s="480" t="s">
        <v>2174</v>
      </c>
      <c r="F142" s="480" t="s">
        <v>2181</v>
      </c>
      <c r="G142" s="479" t="s">
        <v>2386</v>
      </c>
    </row>
    <row r="143" spans="1:7" s="11" customFormat="1" x14ac:dyDescent="0.2">
      <c r="A143" s="479" t="s">
        <v>2375</v>
      </c>
      <c r="B143" s="480" t="s">
        <v>2376</v>
      </c>
      <c r="C143" s="479">
        <f t="shared" si="4"/>
        <v>8</v>
      </c>
      <c r="D143" s="479" t="str">
        <f t="shared" si="5"/>
        <v>TCS-1(M): Percentage of people living with HIV currently receiving antiretroviral therapy-8</v>
      </c>
      <c r="E143" s="480" t="s">
        <v>2163</v>
      </c>
      <c r="F143" s="480" t="s">
        <v>2164</v>
      </c>
      <c r="G143" s="479" t="s">
        <v>2387</v>
      </c>
    </row>
    <row r="144" spans="1:7" s="11" customFormat="1" x14ac:dyDescent="0.2">
      <c r="A144" s="479" t="s">
        <v>2375</v>
      </c>
      <c r="B144" s="480" t="s">
        <v>2376</v>
      </c>
      <c r="C144" s="479">
        <f t="shared" si="4"/>
        <v>9</v>
      </c>
      <c r="D144" s="479" t="str">
        <f t="shared" si="5"/>
        <v>TCS-1(M): Percentage of people living with HIV currently receiving antiretroviral therapy-9</v>
      </c>
      <c r="E144" s="480" t="s">
        <v>2163</v>
      </c>
      <c r="F144" s="480" t="s">
        <v>2166</v>
      </c>
      <c r="G144" s="479" t="s">
        <v>2388</v>
      </c>
    </row>
    <row r="145" spans="1:7" s="11" customFormat="1" x14ac:dyDescent="0.2">
      <c r="A145" s="479" t="s">
        <v>2375</v>
      </c>
      <c r="B145" s="480" t="s">
        <v>2376</v>
      </c>
      <c r="C145" s="479">
        <f t="shared" si="4"/>
        <v>10</v>
      </c>
      <c r="D145" s="479" t="str">
        <f t="shared" si="5"/>
        <v>TCS-1(M): Percentage of people living with HIV currently receiving antiretroviral therapy-10</v>
      </c>
      <c r="E145" s="480" t="s">
        <v>2322</v>
      </c>
      <c r="F145" s="480" t="s">
        <v>2389</v>
      </c>
      <c r="G145" s="479" t="s">
        <v>2390</v>
      </c>
    </row>
    <row r="146" spans="1:7" s="11" customFormat="1" x14ac:dyDescent="0.2">
      <c r="A146" s="479" t="s">
        <v>2375</v>
      </c>
      <c r="B146" s="480" t="s">
        <v>2376</v>
      </c>
      <c r="C146" s="479">
        <f t="shared" si="4"/>
        <v>11</v>
      </c>
      <c r="D146" s="479" t="str">
        <f t="shared" si="5"/>
        <v>TCS-1(M): Percentage of people living with HIV currently receiving antiretroviral therapy-11</v>
      </c>
      <c r="E146" s="480" t="s">
        <v>2322</v>
      </c>
      <c r="F146" s="480" t="s">
        <v>2391</v>
      </c>
      <c r="G146" s="479" t="s">
        <v>2392</v>
      </c>
    </row>
    <row r="147" spans="1:7" s="11" customFormat="1" x14ac:dyDescent="0.2">
      <c r="A147" s="479" t="s">
        <v>2375</v>
      </c>
      <c r="B147" s="480" t="s">
        <v>2376</v>
      </c>
      <c r="C147" s="479">
        <f t="shared" si="4"/>
        <v>12</v>
      </c>
      <c r="D147" s="479" t="str">
        <f t="shared" si="5"/>
        <v>TCS-1(M): Percentage of people living with HIV currently receiving antiretroviral therapy-12</v>
      </c>
      <c r="E147" s="480" t="s">
        <v>2322</v>
      </c>
      <c r="F147" s="480" t="s">
        <v>2393</v>
      </c>
      <c r="G147" s="479" t="s">
        <v>2394</v>
      </c>
    </row>
    <row r="148" spans="1:7" s="11" customFormat="1" x14ac:dyDescent="0.2">
      <c r="A148" s="479" t="s">
        <v>2375</v>
      </c>
      <c r="B148" s="480" t="s">
        <v>2376</v>
      </c>
      <c r="C148" s="479">
        <f t="shared" si="4"/>
        <v>13</v>
      </c>
      <c r="D148" s="479" t="str">
        <f t="shared" si="5"/>
        <v>TCS-1(M): Percentage of people living with HIV currently receiving antiretroviral therapy-13</v>
      </c>
      <c r="E148" s="480" t="s">
        <v>2322</v>
      </c>
      <c r="F148" s="480" t="s">
        <v>2395</v>
      </c>
      <c r="G148" s="479" t="s">
        <v>2396</v>
      </c>
    </row>
    <row r="149" spans="1:7" s="11" customFormat="1" x14ac:dyDescent="0.2">
      <c r="A149" s="479" t="s">
        <v>2397</v>
      </c>
      <c r="B149" s="480" t="s">
        <v>2398</v>
      </c>
      <c r="C149" s="479">
        <f t="shared" si="4"/>
        <v>0</v>
      </c>
      <c r="D149" s="479" t="str">
        <f t="shared" si="5"/>
        <v>TCS-2: Percentage of people living with HIV that initiated ART with a CD4 count of &lt;200 cells/mm³-0</v>
      </c>
      <c r="E149" s="480" t="s">
        <v>2163</v>
      </c>
      <c r="F149" s="480" t="s">
        <v>2164</v>
      </c>
      <c r="G149" s="479" t="s">
        <v>2399</v>
      </c>
    </row>
    <row r="150" spans="1:7" s="11" customFormat="1" x14ac:dyDescent="0.2">
      <c r="A150" s="479" t="s">
        <v>2397</v>
      </c>
      <c r="B150" s="480" t="s">
        <v>2398</v>
      </c>
      <c r="C150" s="479">
        <f t="shared" si="4"/>
        <v>1</v>
      </c>
      <c r="D150" s="479" t="str">
        <f t="shared" si="5"/>
        <v>TCS-2: Percentage of people living with HIV that initiated ART with a CD4 count of &lt;200 cells/mm³-1</v>
      </c>
      <c r="E150" s="480" t="s">
        <v>2163</v>
      </c>
      <c r="F150" s="480" t="s">
        <v>2166</v>
      </c>
      <c r="G150" s="479" t="s">
        <v>2400</v>
      </c>
    </row>
    <row r="151" spans="1:7" s="11" customFormat="1" x14ac:dyDescent="0.2">
      <c r="A151" s="479" t="s">
        <v>2401</v>
      </c>
      <c r="B151" s="480" t="s">
        <v>2402</v>
      </c>
      <c r="C151" s="479">
        <f t="shared" si="4"/>
        <v>0</v>
      </c>
      <c r="D151" s="479" t="str">
        <f t="shared" si="5"/>
        <v>TCP-1(M): Number of notified cases of all forms of TB-(i.e. bacteriologically confirmed + clinically diagnosed), includes new and relapse cases-0</v>
      </c>
      <c r="E151" s="480" t="s">
        <v>2134</v>
      </c>
      <c r="F151" s="480" t="s">
        <v>2170</v>
      </c>
      <c r="G151" s="479" t="s">
        <v>2403</v>
      </c>
    </row>
    <row r="152" spans="1:7" s="11" customFormat="1" x14ac:dyDescent="0.2">
      <c r="A152" s="479" t="s">
        <v>2401</v>
      </c>
      <c r="B152" s="480" t="s">
        <v>2402</v>
      </c>
      <c r="C152" s="479">
        <f t="shared" si="4"/>
        <v>1</v>
      </c>
      <c r="D152" s="479" t="str">
        <f t="shared" si="5"/>
        <v>TCP-1(M): Number of notified cases of all forms of TB-(i.e. bacteriologically confirmed + clinically diagnosed), includes new and relapse cases-1</v>
      </c>
      <c r="E152" s="480" t="s">
        <v>2134</v>
      </c>
      <c r="F152" s="480" t="s">
        <v>2172</v>
      </c>
      <c r="G152" s="479" t="s">
        <v>2404</v>
      </c>
    </row>
    <row r="153" spans="1:7" s="11" customFormat="1" x14ac:dyDescent="0.2">
      <c r="A153" s="479" t="s">
        <v>2401</v>
      </c>
      <c r="B153" s="480" t="s">
        <v>2402</v>
      </c>
      <c r="C153" s="479">
        <f t="shared" si="4"/>
        <v>2</v>
      </c>
      <c r="D153" s="479" t="str">
        <f t="shared" si="5"/>
        <v>TCP-1(M): Number of notified cases of all forms of TB-(i.e. bacteriologically confirmed + clinically diagnosed), includes new and relapse cases-2</v>
      </c>
      <c r="E153" s="480" t="s">
        <v>2163</v>
      </c>
      <c r="F153" s="480" t="s">
        <v>2164</v>
      </c>
      <c r="G153" s="479" t="s">
        <v>2405</v>
      </c>
    </row>
    <row r="154" spans="1:7" s="11" customFormat="1" x14ac:dyDescent="0.2">
      <c r="A154" s="479" t="s">
        <v>2401</v>
      </c>
      <c r="B154" s="480" t="s">
        <v>2402</v>
      </c>
      <c r="C154" s="479">
        <f t="shared" si="4"/>
        <v>3</v>
      </c>
      <c r="D154" s="479" t="str">
        <f t="shared" si="5"/>
        <v>TCP-1(M): Number of notified cases of all forms of TB-(i.e. bacteriologically confirmed + clinically diagnosed), includes new and relapse cases-3</v>
      </c>
      <c r="E154" s="480" t="s">
        <v>2163</v>
      </c>
      <c r="F154" s="480" t="s">
        <v>2166</v>
      </c>
      <c r="G154" s="479" t="s">
        <v>2406</v>
      </c>
    </row>
    <row r="155" spans="1:7" s="11" customFormat="1" x14ac:dyDescent="0.2">
      <c r="A155" s="479" t="s">
        <v>2401</v>
      </c>
      <c r="B155" s="480" t="s">
        <v>2402</v>
      </c>
      <c r="C155" s="479">
        <f t="shared" si="4"/>
        <v>4</v>
      </c>
      <c r="D155" s="479" t="str">
        <f t="shared" si="5"/>
        <v>TCP-1(M): Number of notified cases of all forms of TB-(i.e. bacteriologically confirmed + clinically diagnosed), includes new and relapse cases-4</v>
      </c>
      <c r="E155" s="480" t="s">
        <v>2407</v>
      </c>
      <c r="F155" s="480" t="s">
        <v>2408</v>
      </c>
      <c r="G155" s="479" t="s">
        <v>2409</v>
      </c>
    </row>
    <row r="156" spans="1:7" s="11" customFormat="1" x14ac:dyDescent="0.2">
      <c r="A156" s="479" t="s">
        <v>2401</v>
      </c>
      <c r="B156" s="480" t="s">
        <v>2402</v>
      </c>
      <c r="C156" s="479">
        <f t="shared" si="4"/>
        <v>5</v>
      </c>
      <c r="D156" s="479" t="str">
        <f t="shared" si="5"/>
        <v>TCP-1(M): Number of notified cases of all forms of TB-(i.e. bacteriologically confirmed + clinically diagnosed), includes new and relapse cases-5</v>
      </c>
      <c r="E156" s="480" t="s">
        <v>2407</v>
      </c>
      <c r="F156" s="480" t="s">
        <v>2410</v>
      </c>
      <c r="G156" s="479" t="s">
        <v>2411</v>
      </c>
    </row>
    <row r="157" spans="1:7" s="11" customFormat="1" x14ac:dyDescent="0.2">
      <c r="A157" s="479" t="s">
        <v>2401</v>
      </c>
      <c r="B157" s="480" t="s">
        <v>2402</v>
      </c>
      <c r="C157" s="479">
        <f t="shared" si="4"/>
        <v>6</v>
      </c>
      <c r="D157" s="479" t="str">
        <f t="shared" si="5"/>
        <v>TCP-1(M): Number of notified cases of all forms of TB-(i.e. bacteriologically confirmed + clinically diagnosed), includes new and relapse cases-6</v>
      </c>
      <c r="E157" s="480" t="s">
        <v>2407</v>
      </c>
      <c r="F157" s="480" t="s">
        <v>2412</v>
      </c>
      <c r="G157" s="479" t="s">
        <v>2413</v>
      </c>
    </row>
    <row r="158" spans="1:7" s="11" customFormat="1" x14ac:dyDescent="0.2">
      <c r="A158" s="479" t="s">
        <v>2401</v>
      </c>
      <c r="B158" s="480" t="s">
        <v>2402</v>
      </c>
      <c r="C158" s="479">
        <f t="shared" si="4"/>
        <v>7</v>
      </c>
      <c r="D158" s="479" t="str">
        <f t="shared" si="5"/>
        <v>TCP-1(M): Number of notified cases of all forms of TB-(i.e. bacteriologically confirmed + clinically diagnosed), includes new and relapse cases-7</v>
      </c>
      <c r="E158" s="480" t="s">
        <v>2271</v>
      </c>
      <c r="F158" s="480" t="s">
        <v>2414</v>
      </c>
      <c r="G158" s="479" t="s">
        <v>2415</v>
      </c>
    </row>
    <row r="159" spans="1:7" s="11" customFormat="1" x14ac:dyDescent="0.2">
      <c r="A159" s="479" t="s">
        <v>2416</v>
      </c>
      <c r="B159" s="480" t="s">
        <v>2417</v>
      </c>
      <c r="C159" s="479">
        <f t="shared" si="4"/>
        <v>0</v>
      </c>
      <c r="D159" s="479" t="str">
        <f t="shared" si="5"/>
        <v>TCP-2(M): Treatment success rate- all forms:  Percentage of TB cases, all forms, bacteriologically confirmed plus clinically diagnosed, successfully treated (cured plus treatment completed) among all TB cases registered for treatment during a specified period, new and relapse cases-0</v>
      </c>
      <c r="E159" s="480" t="s">
        <v>2134</v>
      </c>
      <c r="F159" s="480" t="s">
        <v>2170</v>
      </c>
      <c r="G159" s="479" t="s">
        <v>2418</v>
      </c>
    </row>
    <row r="160" spans="1:7" s="11" customFormat="1" x14ac:dyDescent="0.2">
      <c r="A160" s="479" t="s">
        <v>2416</v>
      </c>
      <c r="B160" s="480" t="s">
        <v>2417</v>
      </c>
      <c r="C160" s="479">
        <f t="shared" ref="C160:C182" si="6">IF(B160=B159,C159+1,0)</f>
        <v>1</v>
      </c>
      <c r="D160" s="479" t="str">
        <f t="shared" ref="D160:D182" si="7">B160&amp;"-"&amp;C160</f>
        <v>TCP-2(M): Treatment success rate- all forms:  Percentage of TB cases, all forms, bacteriologically confirmed plus clinically diagnosed, successfully treated (cured plus treatment completed) among all TB cases registered for treatment during a specified period, new and relapse cases-1</v>
      </c>
      <c r="E160" s="480" t="s">
        <v>2134</v>
      </c>
      <c r="F160" s="480" t="s">
        <v>2172</v>
      </c>
      <c r="G160" s="479" t="s">
        <v>2419</v>
      </c>
    </row>
    <row r="161" spans="1:7" s="11" customFormat="1" x14ac:dyDescent="0.2">
      <c r="A161" s="479" t="s">
        <v>2416</v>
      </c>
      <c r="B161" s="480" t="s">
        <v>2417</v>
      </c>
      <c r="C161" s="479">
        <f t="shared" si="6"/>
        <v>2</v>
      </c>
      <c r="D161" s="479" t="str">
        <f t="shared" si="7"/>
        <v>TCP-2(M): Treatment success rate- all forms:  Percentage of TB cases, all forms, bacteriologically confirmed plus clinically diagnosed, successfully treated (cured plus treatment completed) among all TB cases registered for treatment during a specified period, new and relapse cases-2</v>
      </c>
      <c r="E161" s="480" t="s">
        <v>2163</v>
      </c>
      <c r="F161" s="480" t="s">
        <v>2164</v>
      </c>
      <c r="G161" s="479" t="s">
        <v>2420</v>
      </c>
    </row>
    <row r="162" spans="1:7" s="11" customFormat="1" x14ac:dyDescent="0.2">
      <c r="A162" s="479" t="s">
        <v>2416</v>
      </c>
      <c r="B162" s="480" t="s">
        <v>2417</v>
      </c>
      <c r="C162" s="479">
        <f t="shared" si="6"/>
        <v>3</v>
      </c>
      <c r="D162" s="479" t="str">
        <f t="shared" si="7"/>
        <v>TCP-2(M): Treatment success rate- all forms:  Percentage of TB cases, all forms, bacteriologically confirmed plus clinically diagnosed, successfully treated (cured plus treatment completed) among all TB cases registered for treatment during a specified period, new and relapse cases-3</v>
      </c>
      <c r="E162" s="480" t="s">
        <v>2163</v>
      </c>
      <c r="F162" s="480" t="s">
        <v>2166</v>
      </c>
      <c r="G162" s="479" t="s">
        <v>2421</v>
      </c>
    </row>
    <row r="163" spans="1:7" s="11" customFormat="1" x14ac:dyDescent="0.2">
      <c r="A163" s="479" t="s">
        <v>2416</v>
      </c>
      <c r="B163" s="480" t="s">
        <v>2417</v>
      </c>
      <c r="C163" s="479">
        <f t="shared" si="6"/>
        <v>4</v>
      </c>
      <c r="D163" s="479" t="str">
        <f t="shared" si="7"/>
        <v>TCP-2(M): Treatment success rate- all forms:  Percentage of TB cases, all forms, bacteriologically confirmed plus clinically diagnosed, successfully treated (cured plus treatment completed) among all TB cases registered for treatment during a specified period, new and relapse cases-4</v>
      </c>
      <c r="E163" s="480" t="s">
        <v>2407</v>
      </c>
      <c r="F163" s="480" t="s">
        <v>2408</v>
      </c>
      <c r="G163" s="479" t="s">
        <v>2422</v>
      </c>
    </row>
    <row r="164" spans="1:7" s="11" customFormat="1" x14ac:dyDescent="0.2">
      <c r="A164" s="479" t="s">
        <v>2416</v>
      </c>
      <c r="B164" s="480" t="s">
        <v>2417</v>
      </c>
      <c r="C164" s="479">
        <f t="shared" si="6"/>
        <v>5</v>
      </c>
      <c r="D164" s="479" t="str">
        <f t="shared" si="7"/>
        <v>TCP-2(M): Treatment success rate- all forms:  Percentage of TB cases, all forms, bacteriologically confirmed plus clinically diagnosed, successfully treated (cured plus treatment completed) among all TB cases registered for treatment during a specified period, new and relapse cases-5</v>
      </c>
      <c r="E164" s="480" t="s">
        <v>2407</v>
      </c>
      <c r="F164" s="480" t="s">
        <v>2410</v>
      </c>
      <c r="G164" s="479" t="s">
        <v>2423</v>
      </c>
    </row>
    <row r="165" spans="1:7" s="11" customFormat="1" x14ac:dyDescent="0.2">
      <c r="A165" s="479" t="s">
        <v>2416</v>
      </c>
      <c r="B165" s="480" t="s">
        <v>2417</v>
      </c>
      <c r="C165" s="479">
        <f t="shared" si="6"/>
        <v>6</v>
      </c>
      <c r="D165" s="479" t="str">
        <f t="shared" si="7"/>
        <v>TCP-2(M): Treatment success rate- all forms:  Percentage of TB cases, all forms, bacteriologically confirmed plus clinically diagnosed, successfully treated (cured plus treatment completed) among all TB cases registered for treatment during a specified period, new and relapse cases-6</v>
      </c>
      <c r="E165" s="480" t="s">
        <v>2407</v>
      </c>
      <c r="F165" s="480" t="s">
        <v>2412</v>
      </c>
      <c r="G165" s="479" t="s">
        <v>2424</v>
      </c>
    </row>
    <row r="166" spans="1:7" s="11" customFormat="1" x14ac:dyDescent="0.2">
      <c r="A166" s="479" t="s">
        <v>2425</v>
      </c>
      <c r="B166" s="480" t="s">
        <v>2426</v>
      </c>
      <c r="C166" s="479">
        <f t="shared" si="6"/>
        <v>0</v>
      </c>
      <c r="D166" s="479" t="str">
        <f t="shared" si="7"/>
        <v>YP-3: Number of adolescent girls and young women (AGYW) who were tested for HIV and received their results during the reporting period-0</v>
      </c>
      <c r="E166" s="480" t="s">
        <v>2134</v>
      </c>
      <c r="F166" s="480" t="s">
        <v>2427</v>
      </c>
      <c r="G166" s="479" t="s">
        <v>2428</v>
      </c>
    </row>
    <row r="167" spans="1:7" s="11" customFormat="1" x14ac:dyDescent="0.2">
      <c r="A167" s="479" t="s">
        <v>2425</v>
      </c>
      <c r="B167" s="480" t="s">
        <v>2426</v>
      </c>
      <c r="C167" s="479">
        <f t="shared" si="6"/>
        <v>1</v>
      </c>
      <c r="D167" s="479" t="str">
        <f t="shared" si="7"/>
        <v>YP-3: Number of adolescent girls and young women (AGYW) who were tested for HIV and received their results during the reporting period-1</v>
      </c>
      <c r="E167" s="480" t="s">
        <v>2134</v>
      </c>
      <c r="F167" s="480" t="s">
        <v>2429</v>
      </c>
      <c r="G167" s="479" t="s">
        <v>2430</v>
      </c>
    </row>
    <row r="168" spans="1:7" s="11" customFormat="1" x14ac:dyDescent="0.2">
      <c r="A168" s="479" t="s">
        <v>2425</v>
      </c>
      <c r="B168" s="480" t="s">
        <v>2426</v>
      </c>
      <c r="C168" s="479">
        <f t="shared" si="6"/>
        <v>2</v>
      </c>
      <c r="D168" s="479" t="str">
        <f t="shared" si="7"/>
        <v>YP-3: Number of adolescent girls and young women (AGYW) who were tested for HIV and received their results during the reporting period-2</v>
      </c>
      <c r="E168" s="480" t="s">
        <v>2134</v>
      </c>
      <c r="F168" s="480" t="s">
        <v>2431</v>
      </c>
      <c r="G168" s="479" t="s">
        <v>2432</v>
      </c>
    </row>
    <row r="169" spans="1:7" s="11" customFormat="1" x14ac:dyDescent="0.2">
      <c r="A169" s="479" t="s">
        <v>2425</v>
      </c>
      <c r="B169" s="480" t="s">
        <v>2426</v>
      </c>
      <c r="C169" s="479">
        <f t="shared" si="6"/>
        <v>3</v>
      </c>
      <c r="D169" s="479" t="str">
        <f t="shared" si="7"/>
        <v>YP-3: Number of adolescent girls and young women (AGYW) who were tested for HIV and received their results during the reporting period-3</v>
      </c>
      <c r="E169" s="480" t="s">
        <v>2407</v>
      </c>
      <c r="F169" s="480" t="s">
        <v>2408</v>
      </c>
      <c r="G169" s="479" t="s">
        <v>2433</v>
      </c>
    </row>
    <row r="170" spans="1:7" s="11" customFormat="1" x14ac:dyDescent="0.2">
      <c r="A170" s="479" t="s">
        <v>2425</v>
      </c>
      <c r="B170" s="480" t="s">
        <v>2426</v>
      </c>
      <c r="C170" s="479">
        <f t="shared" si="6"/>
        <v>4</v>
      </c>
      <c r="D170" s="479" t="str">
        <f t="shared" si="7"/>
        <v>YP-3: Number of adolescent girls and young women (AGYW) who were tested for HIV and received their results during the reporting period-4</v>
      </c>
      <c r="E170" s="480" t="s">
        <v>2407</v>
      </c>
      <c r="F170" s="480" t="s">
        <v>2410</v>
      </c>
      <c r="G170" s="479" t="s">
        <v>2434</v>
      </c>
    </row>
    <row r="171" spans="1:7" s="11" customFormat="1" x14ac:dyDescent="0.2">
      <c r="A171" s="479" t="s">
        <v>2435</v>
      </c>
      <c r="B171" s="480" t="s">
        <v>2436</v>
      </c>
      <c r="C171" s="479">
        <f t="shared" si="6"/>
        <v>0</v>
      </c>
      <c r="D171" s="479" t="str">
        <f t="shared" si="7"/>
        <v>HTS-1: Number of people who were tested for HIV and received their results during the reporting period-0</v>
      </c>
      <c r="E171" s="480" t="s">
        <v>2163</v>
      </c>
      <c r="F171" s="480" t="s">
        <v>2164</v>
      </c>
      <c r="G171" s="479" t="s">
        <v>2437</v>
      </c>
    </row>
    <row r="172" spans="1:7" s="11" customFormat="1" x14ac:dyDescent="0.2">
      <c r="A172" s="479" t="s">
        <v>2435</v>
      </c>
      <c r="B172" s="480" t="s">
        <v>2436</v>
      </c>
      <c r="C172" s="479">
        <f t="shared" si="6"/>
        <v>1</v>
      </c>
      <c r="D172" s="479" t="str">
        <f t="shared" si="7"/>
        <v>HTS-1: Number of people who were tested for HIV and received their results during the reporting period-1</v>
      </c>
      <c r="E172" s="480" t="s">
        <v>2163</v>
      </c>
      <c r="F172" s="480" t="s">
        <v>2166</v>
      </c>
      <c r="G172" s="479" t="s">
        <v>2438</v>
      </c>
    </row>
    <row r="173" spans="1:7" s="11" customFormat="1" x14ac:dyDescent="0.2">
      <c r="A173" s="479" t="s">
        <v>2435</v>
      </c>
      <c r="B173" s="480" t="s">
        <v>2436</v>
      </c>
      <c r="C173" s="479">
        <f t="shared" si="6"/>
        <v>2</v>
      </c>
      <c r="D173" s="479" t="str">
        <f t="shared" si="7"/>
        <v>HTS-1: Number of people who were tested for HIV and received their results during the reporting period-2</v>
      </c>
      <c r="E173" s="480" t="s">
        <v>2407</v>
      </c>
      <c r="F173" s="480" t="s">
        <v>2408</v>
      </c>
      <c r="G173" s="479" t="s">
        <v>2439</v>
      </c>
    </row>
    <row r="174" spans="1:7" s="11" customFormat="1" x14ac:dyDescent="0.2">
      <c r="A174" s="479" t="s">
        <v>2435</v>
      </c>
      <c r="B174" s="480" t="s">
        <v>2436</v>
      </c>
      <c r="C174" s="479">
        <f t="shared" si="6"/>
        <v>3</v>
      </c>
      <c r="D174" s="479" t="str">
        <f t="shared" si="7"/>
        <v>HTS-1: Number of people who were tested for HIV and received their results during the reporting period-3</v>
      </c>
      <c r="E174" s="480" t="s">
        <v>2407</v>
      </c>
      <c r="F174" s="480" t="s">
        <v>2410</v>
      </c>
      <c r="G174" s="479" t="s">
        <v>2440</v>
      </c>
    </row>
    <row r="175" spans="1:7" s="11" customFormat="1" x14ac:dyDescent="0.2">
      <c r="A175" s="479" t="s">
        <v>2441</v>
      </c>
      <c r="B175" s="480" t="s">
        <v>2442</v>
      </c>
      <c r="C175" s="479">
        <f t="shared" si="6"/>
        <v>0</v>
      </c>
      <c r="D175" s="479" t="str">
        <f t="shared" si="7"/>
        <v>TCP-6b: Number of TB cases (all forms) notified among key affected populations/ high risk groups (other than prisoners)-0</v>
      </c>
      <c r="E175" s="480" t="s">
        <v>2322</v>
      </c>
      <c r="F175" s="480" t="s">
        <v>2327</v>
      </c>
      <c r="G175" s="479" t="s">
        <v>2443</v>
      </c>
    </row>
    <row r="176" spans="1:7" s="11" customFormat="1" x14ac:dyDescent="0.2">
      <c r="A176" s="479" t="s">
        <v>2441</v>
      </c>
      <c r="B176" s="480" t="s">
        <v>2442</v>
      </c>
      <c r="C176" s="479">
        <f t="shared" si="6"/>
        <v>1</v>
      </c>
      <c r="D176" s="479" t="str">
        <f t="shared" si="7"/>
        <v>TCP-6b: Number of TB cases (all forms) notified among key affected populations/ high risk groups (other than prisoners)-1</v>
      </c>
      <c r="E176" s="480" t="s">
        <v>2322</v>
      </c>
      <c r="F176" s="480" t="s">
        <v>2329</v>
      </c>
      <c r="G176" s="479" t="s">
        <v>2444</v>
      </c>
    </row>
    <row r="177" spans="1:7" s="11" customFormat="1" x14ac:dyDescent="0.2">
      <c r="A177" s="479" t="s">
        <v>2445</v>
      </c>
      <c r="B177" s="480" t="s">
        <v>2446</v>
      </c>
      <c r="C177" s="479">
        <f t="shared" si="6"/>
        <v>0</v>
      </c>
      <c r="D177" s="479" t="str">
        <f t="shared" si="7"/>
        <v>SPI-2: Percentage of children aged 3–59 months who received the full number of courses of SMC (3 or 4) per  transmission season in the targeted areas-0</v>
      </c>
      <c r="E177" s="480" t="s">
        <v>2163</v>
      </c>
      <c r="F177" s="480" t="s">
        <v>2164</v>
      </c>
      <c r="G177" s="479" t="s">
        <v>2447</v>
      </c>
    </row>
    <row r="178" spans="1:7" s="11" customFormat="1" x14ac:dyDescent="0.2">
      <c r="A178" s="479" t="s">
        <v>2445</v>
      </c>
      <c r="B178" s="480" t="s">
        <v>2446</v>
      </c>
      <c r="C178" s="479">
        <f t="shared" si="6"/>
        <v>1</v>
      </c>
      <c r="D178" s="479" t="str">
        <f t="shared" si="7"/>
        <v>SPI-2: Percentage of children aged 3–59 months who received the full number of courses of SMC (3 or 4) per  transmission season in the targeted areas-1</v>
      </c>
      <c r="E178" s="480" t="s">
        <v>2163</v>
      </c>
      <c r="F178" s="480" t="s">
        <v>2166</v>
      </c>
      <c r="G178" s="479" t="s">
        <v>2448</v>
      </c>
    </row>
    <row r="179" spans="1:7" s="11" customFormat="1" x14ac:dyDescent="0.2">
      <c r="A179" s="479" t="s">
        <v>2449</v>
      </c>
      <c r="B179" s="480" t="s">
        <v>2450</v>
      </c>
      <c r="C179" s="479">
        <f t="shared" si="6"/>
        <v>0</v>
      </c>
      <c r="D179" s="479" t="str">
        <f t="shared" si="7"/>
        <v>TCS-3.1: Percentage of people living with HIV and on ART, who have a suppressed viral load at 12 months (&lt;1000 copies/ml)-0</v>
      </c>
      <c r="E179" s="480" t="s">
        <v>2174</v>
      </c>
      <c r="F179" s="480" t="s">
        <v>2175</v>
      </c>
      <c r="G179" s="479" t="s">
        <v>2451</v>
      </c>
    </row>
    <row r="180" spans="1:7" s="11" customFormat="1" x14ac:dyDescent="0.2">
      <c r="A180" s="479" t="s">
        <v>2449</v>
      </c>
      <c r="B180" s="480" t="s">
        <v>2450</v>
      </c>
      <c r="C180" s="479">
        <f t="shared" si="6"/>
        <v>1</v>
      </c>
      <c r="D180" s="479" t="str">
        <f t="shared" si="7"/>
        <v>TCS-3.1: Percentage of people living with HIV and on ART, who have a suppressed viral load at 12 months (&lt;1000 copies/ml)-1</v>
      </c>
      <c r="E180" s="480" t="s">
        <v>2174</v>
      </c>
      <c r="F180" s="480" t="s">
        <v>2181</v>
      </c>
      <c r="G180" s="479" t="s">
        <v>2452</v>
      </c>
    </row>
    <row r="181" spans="1:7" s="11" customFormat="1" x14ac:dyDescent="0.2">
      <c r="A181" s="479" t="s">
        <v>2449</v>
      </c>
      <c r="B181" s="480" t="s">
        <v>2450</v>
      </c>
      <c r="C181" s="479">
        <f t="shared" si="6"/>
        <v>2</v>
      </c>
      <c r="D181" s="479" t="str">
        <f t="shared" si="7"/>
        <v>TCS-3.1: Percentage of people living with HIV and on ART, who have a suppressed viral load at 12 months (&lt;1000 copies/ml)-2</v>
      </c>
      <c r="E181" s="480" t="s">
        <v>2174</v>
      </c>
      <c r="F181" s="480" t="s">
        <v>2177</v>
      </c>
      <c r="G181" s="479" t="s">
        <v>2453</v>
      </c>
    </row>
    <row r="182" spans="1:7" s="11" customFormat="1" x14ac:dyDescent="0.2">
      <c r="A182" s="479" t="s">
        <v>2449</v>
      </c>
      <c r="B182" s="480" t="s">
        <v>2450</v>
      </c>
      <c r="C182" s="479">
        <f t="shared" si="6"/>
        <v>3</v>
      </c>
      <c r="D182" s="479" t="str">
        <f t="shared" si="7"/>
        <v>TCS-3.1: Percentage of people living with HIV and on ART, who have a suppressed viral load at 12 months (&lt;1000 copies/ml)-3</v>
      </c>
      <c r="E182" s="480" t="s">
        <v>2174</v>
      </c>
      <c r="F182" s="480" t="s">
        <v>2179</v>
      </c>
      <c r="G182" s="479" t="s">
        <v>2454</v>
      </c>
    </row>
  </sheetData>
  <sheetProtection selectLockedCells="1" selectUnlockedCells="1"/>
  <dataValidations count="1">
    <dataValidation type="custom" allowBlank="1" showInputMessage="1" showErrorMessage="1" errorTitle="X-Author for Excel" error="Id and Lookup fields are not editable." promptTitle="X-Author for Excel" sqref="G3:G55 G59:G91 G95:G182">
      <formula1>""</formula1>
    </dataValidation>
  </dataValidations>
  <pageMargins left="0.75" right="0.75" top="1" bottom="1" header="0.5" footer="0.5"/>
  <pageSetup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D1:Q615"/>
  <sheetViews>
    <sheetView topLeftCell="A16" workbookViewId="0">
      <selection activeCell="I19" sqref="I19"/>
    </sheetView>
  </sheetViews>
  <sheetFormatPr defaultColWidth="8.75" defaultRowHeight="12.75" x14ac:dyDescent="0.2"/>
  <cols>
    <col min="1" max="3" width="8.75" style="11"/>
    <col min="4" max="4" width="20.75" style="11" bestFit="1" customWidth="1"/>
    <col min="5" max="5" width="22.125" style="11" bestFit="1" customWidth="1"/>
    <col min="6" max="6" width="18.625" style="11" bestFit="1" customWidth="1"/>
    <col min="7" max="7" width="8.75" style="11"/>
    <col min="8" max="8" width="8.625" style="11" bestFit="1" customWidth="1"/>
    <col min="9" max="9" width="13" style="11" bestFit="1" customWidth="1"/>
    <col min="10" max="10" width="38.75" style="11" bestFit="1" customWidth="1"/>
    <col min="11" max="11" width="12.75" style="11" bestFit="1" customWidth="1"/>
    <col min="12" max="12" width="12.125" style="11" bestFit="1" customWidth="1"/>
    <col min="13" max="13" width="14" style="11" bestFit="1" customWidth="1"/>
    <col min="14" max="14" width="9.625" style="11" bestFit="1" customWidth="1"/>
    <col min="15" max="15" width="9.25" style="11" bestFit="1" customWidth="1"/>
    <col min="16" max="16384" width="8.75" style="11"/>
  </cols>
  <sheetData>
    <row r="1" spans="4:15" x14ac:dyDescent="0.2">
      <c r="D1" s="8" t="s">
        <v>219</v>
      </c>
    </row>
    <row r="2" spans="4:15" x14ac:dyDescent="0.2">
      <c r="D2" s="479" t="s">
        <v>213</v>
      </c>
      <c r="E2" s="479" t="s">
        <v>215</v>
      </c>
      <c r="F2" s="479" t="s">
        <v>123</v>
      </c>
      <c r="G2" s="479"/>
      <c r="H2" s="479" t="s">
        <v>42</v>
      </c>
      <c r="I2" s="479" t="s">
        <v>31</v>
      </c>
      <c r="J2" s="479" t="s">
        <v>217</v>
      </c>
      <c r="K2" s="479" t="s">
        <v>32</v>
      </c>
      <c r="L2" s="479" t="s">
        <v>33</v>
      </c>
      <c r="M2" s="479" t="s">
        <v>18</v>
      </c>
      <c r="N2" s="479" t="s">
        <v>9</v>
      </c>
      <c r="O2" s="479" t="s">
        <v>62</v>
      </c>
    </row>
    <row r="3" spans="4:15" hidden="1" x14ac:dyDescent="0.2">
      <c r="D3" s="480" t="s">
        <v>212</v>
      </c>
      <c r="E3" s="479" t="s">
        <v>214</v>
      </c>
      <c r="F3" s="480" t="s">
        <v>216</v>
      </c>
      <c r="G3" s="479"/>
      <c r="H3" s="480" t="s">
        <v>103</v>
      </c>
      <c r="I3" s="480" t="s">
        <v>102</v>
      </c>
      <c r="J3" s="479" t="str">
        <f>F3&amp;H3&amp;I3</f>
        <v>[Impact Indicator Name][Category][Disaggregation]</v>
      </c>
      <c r="K3" s="480" t="s">
        <v>50</v>
      </c>
      <c r="L3" s="480" t="s">
        <v>51</v>
      </c>
      <c r="M3" s="480" t="s">
        <v>52</v>
      </c>
      <c r="N3" s="480" t="s">
        <v>91</v>
      </c>
      <c r="O3" s="479" t="s">
        <v>61</v>
      </c>
    </row>
    <row r="4" spans="4:15" x14ac:dyDescent="0.2">
      <c r="D4" s="480" t="s">
        <v>3192</v>
      </c>
      <c r="E4" s="479" t="s">
        <v>3193</v>
      </c>
      <c r="F4" s="480"/>
      <c r="G4" s="479"/>
      <c r="H4" s="480"/>
      <c r="I4" s="480"/>
      <c r="J4" s="479" t="str">
        <f t="shared" ref="J4:J67" si="0">F4&amp;H4&amp;I4</f>
        <v/>
      </c>
      <c r="K4" s="480"/>
      <c r="L4" s="480"/>
      <c r="M4" s="480"/>
      <c r="N4" s="480"/>
      <c r="O4" s="479" t="s">
        <v>1531</v>
      </c>
    </row>
    <row r="5" spans="4:15" x14ac:dyDescent="0.2">
      <c r="D5" s="480" t="s">
        <v>3194</v>
      </c>
      <c r="E5" s="479" t="s">
        <v>3193</v>
      </c>
      <c r="F5" s="480"/>
      <c r="G5" s="479"/>
      <c r="H5" s="480"/>
      <c r="I5" s="480"/>
      <c r="J5" s="479" t="str">
        <f t="shared" si="0"/>
        <v/>
      </c>
      <c r="K5" s="480"/>
      <c r="L5" s="480"/>
      <c r="M5" s="480"/>
      <c r="N5" s="480"/>
      <c r="O5" s="479" t="s">
        <v>1532</v>
      </c>
    </row>
    <row r="6" spans="4:15" x14ac:dyDescent="0.2">
      <c r="D6" s="480" t="s">
        <v>3195</v>
      </c>
      <c r="E6" s="479" t="s">
        <v>3193</v>
      </c>
      <c r="F6" s="480"/>
      <c r="G6" s="479"/>
      <c r="H6" s="480"/>
      <c r="I6" s="480"/>
      <c r="J6" s="479" t="str">
        <f t="shared" si="0"/>
        <v/>
      </c>
      <c r="K6" s="480"/>
      <c r="L6" s="480"/>
      <c r="M6" s="480"/>
      <c r="N6" s="480"/>
      <c r="O6" s="479" t="s">
        <v>1533</v>
      </c>
    </row>
    <row r="7" spans="4:15" x14ac:dyDescent="0.2">
      <c r="D7" s="480" t="s">
        <v>3196</v>
      </c>
      <c r="E7" s="479" t="s">
        <v>3193</v>
      </c>
      <c r="F7" s="480"/>
      <c r="G7" s="479"/>
      <c r="H7" s="480"/>
      <c r="I7" s="480"/>
      <c r="J7" s="479" t="str">
        <f t="shared" si="0"/>
        <v/>
      </c>
      <c r="K7" s="480"/>
      <c r="L7" s="480"/>
      <c r="M7" s="480"/>
      <c r="N7" s="480"/>
      <c r="O7" s="479" t="s">
        <v>1534</v>
      </c>
    </row>
    <row r="8" spans="4:15" x14ac:dyDescent="0.2">
      <c r="D8" s="480" t="s">
        <v>3197</v>
      </c>
      <c r="E8" s="479" t="s">
        <v>3193</v>
      </c>
      <c r="F8" s="480"/>
      <c r="G8" s="479"/>
      <c r="H8" s="480"/>
      <c r="I8" s="480"/>
      <c r="J8" s="479" t="str">
        <f t="shared" si="0"/>
        <v/>
      </c>
      <c r="K8" s="480"/>
      <c r="L8" s="480"/>
      <c r="M8" s="480"/>
      <c r="N8" s="480"/>
      <c r="O8" s="479" t="s">
        <v>1535</v>
      </c>
    </row>
    <row r="9" spans="4:15" x14ac:dyDescent="0.2">
      <c r="D9" s="480" t="s">
        <v>3198</v>
      </c>
      <c r="E9" s="479" t="s">
        <v>3193</v>
      </c>
      <c r="F9" s="480"/>
      <c r="G9" s="479"/>
      <c r="H9" s="480"/>
      <c r="I9" s="480"/>
      <c r="J9" s="479" t="str">
        <f t="shared" si="0"/>
        <v/>
      </c>
      <c r="K9" s="480"/>
      <c r="L9" s="480"/>
      <c r="M9" s="480"/>
      <c r="N9" s="480"/>
      <c r="O9" s="479" t="s">
        <v>1536</v>
      </c>
    </row>
    <row r="10" spans="4:15" x14ac:dyDescent="0.2">
      <c r="D10" s="480" t="s">
        <v>3199</v>
      </c>
      <c r="E10" s="479" t="s">
        <v>3193</v>
      </c>
      <c r="F10" s="480"/>
      <c r="G10" s="479"/>
      <c r="H10" s="480"/>
      <c r="I10" s="480"/>
      <c r="J10" s="479" t="str">
        <f t="shared" si="0"/>
        <v/>
      </c>
      <c r="K10" s="480"/>
      <c r="L10" s="480"/>
      <c r="M10" s="480"/>
      <c r="N10" s="480"/>
      <c r="O10" s="479" t="s">
        <v>1537</v>
      </c>
    </row>
    <row r="11" spans="4:15" x14ac:dyDescent="0.2">
      <c r="D11" s="480" t="s">
        <v>3200</v>
      </c>
      <c r="E11" s="479" t="s">
        <v>3193</v>
      </c>
      <c r="F11" s="480"/>
      <c r="G11" s="479"/>
      <c r="H11" s="480"/>
      <c r="I11" s="480"/>
      <c r="J11" s="479" t="str">
        <f t="shared" si="0"/>
        <v/>
      </c>
      <c r="K11" s="480"/>
      <c r="L11" s="480"/>
      <c r="M11" s="480"/>
      <c r="N11" s="480"/>
      <c r="O11" s="479" t="s">
        <v>1538</v>
      </c>
    </row>
    <row r="12" spans="4:15" x14ac:dyDescent="0.2">
      <c r="D12" s="480" t="s">
        <v>3201</v>
      </c>
      <c r="E12" s="479" t="s">
        <v>3193</v>
      </c>
      <c r="F12" s="480"/>
      <c r="G12" s="479"/>
      <c r="H12" s="480"/>
      <c r="I12" s="480"/>
      <c r="J12" s="479" t="str">
        <f t="shared" si="0"/>
        <v/>
      </c>
      <c r="K12" s="480"/>
      <c r="L12" s="480"/>
      <c r="M12" s="480"/>
      <c r="N12" s="480"/>
      <c r="O12" s="479" t="s">
        <v>1539</v>
      </c>
    </row>
    <row r="13" spans="4:15" x14ac:dyDescent="0.2">
      <c r="D13" s="480" t="s">
        <v>3202</v>
      </c>
      <c r="E13" s="479" t="s">
        <v>3193</v>
      </c>
      <c r="F13" s="480"/>
      <c r="G13" s="479"/>
      <c r="H13" s="480"/>
      <c r="I13" s="480"/>
      <c r="J13" s="479" t="str">
        <f t="shared" si="0"/>
        <v/>
      </c>
      <c r="K13" s="480"/>
      <c r="L13" s="480"/>
      <c r="M13" s="480"/>
      <c r="N13" s="480"/>
      <c r="O13" s="479" t="s">
        <v>1540</v>
      </c>
    </row>
    <row r="14" spans="4:15" x14ac:dyDescent="0.2">
      <c r="D14" s="480" t="s">
        <v>3203</v>
      </c>
      <c r="E14" s="479" t="s">
        <v>3204</v>
      </c>
      <c r="F14" s="480"/>
      <c r="G14" s="479"/>
      <c r="H14" s="480"/>
      <c r="I14" s="480"/>
      <c r="J14" s="479" t="str">
        <f t="shared" si="0"/>
        <v/>
      </c>
      <c r="K14" s="480"/>
      <c r="L14" s="480"/>
      <c r="M14" s="480"/>
      <c r="N14" s="480"/>
      <c r="O14" s="479" t="s">
        <v>1541</v>
      </c>
    </row>
    <row r="15" spans="4:15" x14ac:dyDescent="0.2">
      <c r="D15" s="480" t="s">
        <v>3205</v>
      </c>
      <c r="E15" s="479" t="s">
        <v>3204</v>
      </c>
      <c r="F15" s="480"/>
      <c r="G15" s="479"/>
      <c r="H15" s="480"/>
      <c r="I15" s="480"/>
      <c r="J15" s="479" t="str">
        <f t="shared" si="0"/>
        <v/>
      </c>
      <c r="K15" s="480"/>
      <c r="L15" s="480"/>
      <c r="M15" s="480"/>
      <c r="N15" s="480"/>
      <c r="O15" s="479" t="s">
        <v>1542</v>
      </c>
    </row>
    <row r="16" spans="4:15" x14ac:dyDescent="0.2">
      <c r="D16" s="480" t="s">
        <v>3206</v>
      </c>
      <c r="E16" s="479" t="s">
        <v>3204</v>
      </c>
      <c r="F16" s="480"/>
      <c r="G16" s="479"/>
      <c r="H16" s="480"/>
      <c r="I16" s="480"/>
      <c r="J16" s="479" t="str">
        <f t="shared" si="0"/>
        <v/>
      </c>
      <c r="K16" s="480"/>
      <c r="L16" s="480"/>
      <c r="M16" s="480"/>
      <c r="N16" s="480"/>
      <c r="O16" s="479" t="s">
        <v>1543</v>
      </c>
    </row>
    <row r="17" spans="4:15" x14ac:dyDescent="0.2">
      <c r="D17" s="480" t="s">
        <v>3207</v>
      </c>
      <c r="E17" s="479" t="s">
        <v>3204</v>
      </c>
      <c r="F17" s="480"/>
      <c r="G17" s="479"/>
      <c r="H17" s="480"/>
      <c r="I17" s="480"/>
      <c r="J17" s="479" t="str">
        <f t="shared" si="0"/>
        <v/>
      </c>
      <c r="K17" s="480"/>
      <c r="L17" s="480"/>
      <c r="M17" s="480"/>
      <c r="N17" s="480"/>
      <c r="O17" s="479" t="s">
        <v>1544</v>
      </c>
    </row>
    <row r="18" spans="4:15" x14ac:dyDescent="0.2">
      <c r="D18" s="480" t="s">
        <v>3208</v>
      </c>
      <c r="E18" s="479" t="s">
        <v>3204</v>
      </c>
      <c r="F18" s="480"/>
      <c r="G18" s="479"/>
      <c r="H18" s="480"/>
      <c r="I18" s="480"/>
      <c r="J18" s="479" t="str">
        <f t="shared" si="0"/>
        <v/>
      </c>
      <c r="K18" s="480"/>
      <c r="L18" s="480"/>
      <c r="M18" s="480"/>
      <c r="N18" s="480"/>
      <c r="O18" s="479" t="s">
        <v>1545</v>
      </c>
    </row>
    <row r="19" spans="4:15" x14ac:dyDescent="0.2">
      <c r="D19" s="480" t="s">
        <v>3209</v>
      </c>
      <c r="E19" s="479" t="s">
        <v>3204</v>
      </c>
      <c r="F19" s="480"/>
      <c r="G19" s="479"/>
      <c r="H19" s="480"/>
      <c r="I19" s="480"/>
      <c r="J19" s="479" t="str">
        <f t="shared" si="0"/>
        <v/>
      </c>
      <c r="K19" s="480"/>
      <c r="L19" s="480"/>
      <c r="M19" s="480"/>
      <c r="N19" s="480"/>
      <c r="O19" s="479" t="s">
        <v>1546</v>
      </c>
    </row>
    <row r="20" spans="4:15" x14ac:dyDescent="0.2">
      <c r="D20" s="480" t="s">
        <v>3210</v>
      </c>
      <c r="E20" s="479" t="s">
        <v>3204</v>
      </c>
      <c r="F20" s="480"/>
      <c r="G20" s="479"/>
      <c r="H20" s="480"/>
      <c r="I20" s="480"/>
      <c r="J20" s="479" t="str">
        <f t="shared" si="0"/>
        <v/>
      </c>
      <c r="K20" s="480"/>
      <c r="L20" s="480"/>
      <c r="M20" s="480"/>
      <c r="N20" s="480"/>
      <c r="O20" s="479" t="s">
        <v>1547</v>
      </c>
    </row>
    <row r="21" spans="4:15" x14ac:dyDescent="0.2">
      <c r="D21" s="480" t="s">
        <v>3211</v>
      </c>
      <c r="E21" s="479" t="s">
        <v>3204</v>
      </c>
      <c r="F21" s="480"/>
      <c r="G21" s="479"/>
      <c r="H21" s="480"/>
      <c r="I21" s="480"/>
      <c r="J21" s="479" t="str">
        <f t="shared" si="0"/>
        <v/>
      </c>
      <c r="K21" s="480"/>
      <c r="L21" s="480"/>
      <c r="M21" s="480"/>
      <c r="N21" s="480"/>
      <c r="O21" s="479" t="s">
        <v>1548</v>
      </c>
    </row>
    <row r="22" spans="4:15" x14ac:dyDescent="0.2">
      <c r="D22" s="480" t="s">
        <v>3212</v>
      </c>
      <c r="E22" s="479" t="s">
        <v>3204</v>
      </c>
      <c r="F22" s="480"/>
      <c r="G22" s="479"/>
      <c r="H22" s="480"/>
      <c r="I22" s="480"/>
      <c r="J22" s="479" t="str">
        <f t="shared" si="0"/>
        <v/>
      </c>
      <c r="K22" s="480"/>
      <c r="L22" s="480"/>
      <c r="M22" s="480"/>
      <c r="N22" s="480"/>
      <c r="O22" s="479" t="s">
        <v>1549</v>
      </c>
    </row>
    <row r="23" spans="4:15" x14ac:dyDescent="0.2">
      <c r="D23" s="480" t="s">
        <v>3213</v>
      </c>
      <c r="E23" s="479" t="s">
        <v>3204</v>
      </c>
      <c r="F23" s="480"/>
      <c r="G23" s="479"/>
      <c r="H23" s="480"/>
      <c r="I23" s="480"/>
      <c r="J23" s="479" t="str">
        <f t="shared" si="0"/>
        <v/>
      </c>
      <c r="K23" s="480"/>
      <c r="L23" s="480"/>
      <c r="M23" s="480"/>
      <c r="N23" s="480"/>
      <c r="O23" s="479" t="s">
        <v>1550</v>
      </c>
    </row>
    <row r="24" spans="4:15" x14ac:dyDescent="0.2">
      <c r="D24" s="480" t="s">
        <v>3214</v>
      </c>
      <c r="E24" s="479" t="s">
        <v>3215</v>
      </c>
      <c r="F24" s="480"/>
      <c r="G24" s="479"/>
      <c r="H24" s="480"/>
      <c r="I24" s="480"/>
      <c r="J24" s="479" t="str">
        <f t="shared" si="0"/>
        <v/>
      </c>
      <c r="K24" s="480"/>
      <c r="L24" s="480"/>
      <c r="M24" s="480"/>
      <c r="N24" s="480"/>
      <c r="O24" s="479" t="s">
        <v>1551</v>
      </c>
    </row>
    <row r="25" spans="4:15" x14ac:dyDescent="0.2">
      <c r="D25" s="480" t="s">
        <v>3216</v>
      </c>
      <c r="E25" s="479" t="s">
        <v>3215</v>
      </c>
      <c r="F25" s="480"/>
      <c r="G25" s="479"/>
      <c r="H25" s="480"/>
      <c r="I25" s="480"/>
      <c r="J25" s="479" t="str">
        <f t="shared" si="0"/>
        <v/>
      </c>
      <c r="K25" s="480"/>
      <c r="L25" s="480"/>
      <c r="M25" s="480"/>
      <c r="N25" s="480"/>
      <c r="O25" s="479" t="s">
        <v>1552</v>
      </c>
    </row>
    <row r="26" spans="4:15" x14ac:dyDescent="0.2">
      <c r="D26" s="480" t="s">
        <v>3217</v>
      </c>
      <c r="E26" s="479" t="s">
        <v>3215</v>
      </c>
      <c r="F26" s="480"/>
      <c r="G26" s="479"/>
      <c r="H26" s="480"/>
      <c r="I26" s="480"/>
      <c r="J26" s="479" t="str">
        <f t="shared" si="0"/>
        <v/>
      </c>
      <c r="K26" s="480"/>
      <c r="L26" s="480"/>
      <c r="M26" s="480"/>
      <c r="N26" s="480"/>
      <c r="O26" s="479" t="s">
        <v>1553</v>
      </c>
    </row>
    <row r="27" spans="4:15" x14ac:dyDescent="0.2">
      <c r="D27" s="480" t="s">
        <v>3218</v>
      </c>
      <c r="E27" s="479" t="s">
        <v>3215</v>
      </c>
      <c r="F27" s="480"/>
      <c r="G27" s="479"/>
      <c r="H27" s="480"/>
      <c r="I27" s="480"/>
      <c r="J27" s="479" t="str">
        <f t="shared" si="0"/>
        <v/>
      </c>
      <c r="K27" s="480"/>
      <c r="L27" s="480"/>
      <c r="M27" s="480"/>
      <c r="N27" s="480"/>
      <c r="O27" s="479" t="s">
        <v>1554</v>
      </c>
    </row>
    <row r="28" spans="4:15" x14ac:dyDescent="0.2">
      <c r="D28" s="480" t="s">
        <v>3219</v>
      </c>
      <c r="E28" s="479" t="s">
        <v>3215</v>
      </c>
      <c r="F28" s="480"/>
      <c r="G28" s="479"/>
      <c r="H28" s="480"/>
      <c r="I28" s="480"/>
      <c r="J28" s="479" t="str">
        <f t="shared" si="0"/>
        <v/>
      </c>
      <c r="K28" s="480"/>
      <c r="L28" s="480"/>
      <c r="M28" s="480"/>
      <c r="N28" s="480"/>
      <c r="O28" s="479" t="s">
        <v>1555</v>
      </c>
    </row>
    <row r="29" spans="4:15" x14ac:dyDescent="0.2">
      <c r="D29" s="480" t="s">
        <v>3220</v>
      </c>
      <c r="E29" s="479" t="s">
        <v>3215</v>
      </c>
      <c r="F29" s="480"/>
      <c r="G29" s="479"/>
      <c r="H29" s="480"/>
      <c r="I29" s="480"/>
      <c r="J29" s="479" t="str">
        <f t="shared" si="0"/>
        <v/>
      </c>
      <c r="K29" s="480"/>
      <c r="L29" s="480"/>
      <c r="M29" s="480"/>
      <c r="N29" s="480"/>
      <c r="O29" s="479" t="s">
        <v>1556</v>
      </c>
    </row>
    <row r="30" spans="4:15" x14ac:dyDescent="0.2">
      <c r="D30" s="480" t="s">
        <v>3221</v>
      </c>
      <c r="E30" s="479" t="s">
        <v>3215</v>
      </c>
      <c r="F30" s="480"/>
      <c r="G30" s="479"/>
      <c r="H30" s="480"/>
      <c r="I30" s="480"/>
      <c r="J30" s="479" t="str">
        <f t="shared" si="0"/>
        <v/>
      </c>
      <c r="K30" s="480"/>
      <c r="L30" s="480"/>
      <c r="M30" s="480"/>
      <c r="N30" s="480"/>
      <c r="O30" s="479" t="s">
        <v>1557</v>
      </c>
    </row>
    <row r="31" spans="4:15" x14ac:dyDescent="0.2">
      <c r="D31" s="480" t="s">
        <v>3222</v>
      </c>
      <c r="E31" s="479" t="s">
        <v>3215</v>
      </c>
      <c r="F31" s="480"/>
      <c r="G31" s="479"/>
      <c r="H31" s="480"/>
      <c r="I31" s="480"/>
      <c r="J31" s="479" t="str">
        <f t="shared" si="0"/>
        <v/>
      </c>
      <c r="K31" s="480"/>
      <c r="L31" s="480"/>
      <c r="M31" s="480"/>
      <c r="N31" s="480"/>
      <c r="O31" s="479" t="s">
        <v>1558</v>
      </c>
    </row>
    <row r="32" spans="4:15" x14ac:dyDescent="0.2">
      <c r="D32" s="480" t="s">
        <v>3223</v>
      </c>
      <c r="E32" s="479" t="s">
        <v>3215</v>
      </c>
      <c r="F32" s="480"/>
      <c r="G32" s="479"/>
      <c r="H32" s="480"/>
      <c r="I32" s="480"/>
      <c r="J32" s="479" t="str">
        <f t="shared" si="0"/>
        <v/>
      </c>
      <c r="K32" s="480"/>
      <c r="L32" s="480"/>
      <c r="M32" s="480"/>
      <c r="N32" s="480"/>
      <c r="O32" s="479" t="s">
        <v>1559</v>
      </c>
    </row>
    <row r="33" spans="4:15" x14ac:dyDescent="0.2">
      <c r="D33" s="480" t="s">
        <v>3224</v>
      </c>
      <c r="E33" s="479" t="s">
        <v>3215</v>
      </c>
      <c r="F33" s="480"/>
      <c r="G33" s="479"/>
      <c r="H33" s="480"/>
      <c r="I33" s="480"/>
      <c r="J33" s="479" t="str">
        <f t="shared" si="0"/>
        <v/>
      </c>
      <c r="K33" s="480"/>
      <c r="L33" s="480"/>
      <c r="M33" s="480"/>
      <c r="N33" s="480"/>
      <c r="O33" s="479" t="s">
        <v>1560</v>
      </c>
    </row>
    <row r="34" spans="4:15" x14ac:dyDescent="0.2">
      <c r="D34" s="480" t="s">
        <v>3225</v>
      </c>
      <c r="E34" s="479" t="s">
        <v>3226</v>
      </c>
      <c r="F34" s="480"/>
      <c r="G34" s="479"/>
      <c r="H34" s="480"/>
      <c r="I34" s="480"/>
      <c r="J34" s="479" t="str">
        <f t="shared" si="0"/>
        <v/>
      </c>
      <c r="K34" s="480"/>
      <c r="L34" s="480"/>
      <c r="M34" s="480"/>
      <c r="N34" s="480"/>
      <c r="O34" s="479" t="s">
        <v>1561</v>
      </c>
    </row>
    <row r="35" spans="4:15" x14ac:dyDescent="0.2">
      <c r="D35" s="480" t="s">
        <v>3227</v>
      </c>
      <c r="E35" s="479" t="s">
        <v>3226</v>
      </c>
      <c r="F35" s="480"/>
      <c r="G35" s="479"/>
      <c r="H35" s="480"/>
      <c r="I35" s="480"/>
      <c r="J35" s="479" t="str">
        <f t="shared" si="0"/>
        <v/>
      </c>
      <c r="K35" s="480"/>
      <c r="L35" s="480"/>
      <c r="M35" s="480"/>
      <c r="N35" s="480"/>
      <c r="O35" s="479" t="s">
        <v>1562</v>
      </c>
    </row>
    <row r="36" spans="4:15" x14ac:dyDescent="0.2">
      <c r="D36" s="480" t="s">
        <v>3228</v>
      </c>
      <c r="E36" s="479" t="s">
        <v>3226</v>
      </c>
      <c r="F36" s="480"/>
      <c r="G36" s="479"/>
      <c r="H36" s="480"/>
      <c r="I36" s="480"/>
      <c r="J36" s="479" t="str">
        <f t="shared" si="0"/>
        <v/>
      </c>
      <c r="K36" s="480"/>
      <c r="L36" s="480"/>
      <c r="M36" s="480"/>
      <c r="N36" s="480"/>
      <c r="O36" s="479" t="s">
        <v>1563</v>
      </c>
    </row>
    <row r="37" spans="4:15" x14ac:dyDescent="0.2">
      <c r="D37" s="480" t="s">
        <v>3229</v>
      </c>
      <c r="E37" s="479" t="s">
        <v>3226</v>
      </c>
      <c r="F37" s="480"/>
      <c r="G37" s="479"/>
      <c r="H37" s="480"/>
      <c r="I37" s="480"/>
      <c r="J37" s="479" t="str">
        <f t="shared" si="0"/>
        <v/>
      </c>
      <c r="K37" s="480"/>
      <c r="L37" s="480"/>
      <c r="M37" s="480"/>
      <c r="N37" s="480"/>
      <c r="O37" s="479" t="s">
        <v>1564</v>
      </c>
    </row>
    <row r="38" spans="4:15" x14ac:dyDescent="0.2">
      <c r="D38" s="480" t="s">
        <v>3230</v>
      </c>
      <c r="E38" s="479" t="s">
        <v>3226</v>
      </c>
      <c r="F38" s="480"/>
      <c r="G38" s="479"/>
      <c r="H38" s="480"/>
      <c r="I38" s="480"/>
      <c r="J38" s="479" t="str">
        <f t="shared" si="0"/>
        <v/>
      </c>
      <c r="K38" s="480"/>
      <c r="L38" s="480"/>
      <c r="M38" s="480"/>
      <c r="N38" s="480"/>
      <c r="O38" s="479" t="s">
        <v>1565</v>
      </c>
    </row>
    <row r="39" spans="4:15" x14ac:dyDescent="0.2">
      <c r="D39" s="480" t="s">
        <v>3231</v>
      </c>
      <c r="E39" s="479" t="s">
        <v>3226</v>
      </c>
      <c r="F39" s="480"/>
      <c r="G39" s="479"/>
      <c r="H39" s="480"/>
      <c r="I39" s="480"/>
      <c r="J39" s="479" t="str">
        <f t="shared" si="0"/>
        <v/>
      </c>
      <c r="K39" s="480"/>
      <c r="L39" s="480"/>
      <c r="M39" s="480"/>
      <c r="N39" s="480"/>
      <c r="O39" s="479" t="s">
        <v>1566</v>
      </c>
    </row>
    <row r="40" spans="4:15" x14ac:dyDescent="0.2">
      <c r="D40" s="480" t="s">
        <v>3232</v>
      </c>
      <c r="E40" s="479" t="s">
        <v>3226</v>
      </c>
      <c r="F40" s="480"/>
      <c r="G40" s="479"/>
      <c r="H40" s="480"/>
      <c r="I40" s="480"/>
      <c r="J40" s="479" t="str">
        <f t="shared" si="0"/>
        <v/>
      </c>
      <c r="K40" s="480"/>
      <c r="L40" s="480"/>
      <c r="M40" s="480"/>
      <c r="N40" s="480"/>
      <c r="O40" s="479" t="s">
        <v>1567</v>
      </c>
    </row>
    <row r="41" spans="4:15" x14ac:dyDescent="0.2">
      <c r="D41" s="480" t="s">
        <v>3233</v>
      </c>
      <c r="E41" s="479" t="s">
        <v>3226</v>
      </c>
      <c r="F41" s="480"/>
      <c r="G41" s="479"/>
      <c r="H41" s="480"/>
      <c r="I41" s="480"/>
      <c r="J41" s="479" t="str">
        <f t="shared" si="0"/>
        <v/>
      </c>
      <c r="K41" s="480"/>
      <c r="L41" s="480"/>
      <c r="M41" s="480"/>
      <c r="N41" s="480"/>
      <c r="O41" s="479" t="s">
        <v>1568</v>
      </c>
    </row>
    <row r="42" spans="4:15" x14ac:dyDescent="0.2">
      <c r="D42" s="480" t="s">
        <v>3234</v>
      </c>
      <c r="E42" s="479" t="s">
        <v>3226</v>
      </c>
      <c r="F42" s="480"/>
      <c r="G42" s="479"/>
      <c r="H42" s="480"/>
      <c r="I42" s="480"/>
      <c r="J42" s="479" t="str">
        <f t="shared" si="0"/>
        <v/>
      </c>
      <c r="K42" s="480"/>
      <c r="L42" s="480"/>
      <c r="M42" s="480"/>
      <c r="N42" s="480"/>
      <c r="O42" s="479" t="s">
        <v>1569</v>
      </c>
    </row>
    <row r="43" spans="4:15" x14ac:dyDescent="0.2">
      <c r="D43" s="480" t="s">
        <v>3235</v>
      </c>
      <c r="E43" s="479" t="s">
        <v>3226</v>
      </c>
      <c r="F43" s="480"/>
      <c r="G43" s="479"/>
      <c r="H43" s="480"/>
      <c r="I43" s="480"/>
      <c r="J43" s="479" t="str">
        <f t="shared" si="0"/>
        <v/>
      </c>
      <c r="K43" s="480"/>
      <c r="L43" s="480"/>
      <c r="M43" s="480"/>
      <c r="N43" s="480"/>
      <c r="O43" s="479" t="s">
        <v>1570</v>
      </c>
    </row>
    <row r="44" spans="4:15" x14ac:dyDescent="0.2">
      <c r="D44" s="480" t="s">
        <v>3236</v>
      </c>
      <c r="E44" s="479" t="s">
        <v>3237</v>
      </c>
      <c r="F44" s="480"/>
      <c r="G44" s="479"/>
      <c r="H44" s="480"/>
      <c r="I44" s="480"/>
      <c r="J44" s="479" t="str">
        <f t="shared" si="0"/>
        <v/>
      </c>
      <c r="K44" s="480"/>
      <c r="L44" s="480"/>
      <c r="M44" s="480"/>
      <c r="N44" s="480"/>
      <c r="O44" s="479" t="s">
        <v>1571</v>
      </c>
    </row>
    <row r="45" spans="4:15" x14ac:dyDescent="0.2">
      <c r="D45" s="480" t="s">
        <v>3238</v>
      </c>
      <c r="E45" s="479" t="s">
        <v>3237</v>
      </c>
      <c r="F45" s="480"/>
      <c r="G45" s="479"/>
      <c r="H45" s="480"/>
      <c r="I45" s="480"/>
      <c r="J45" s="479" t="str">
        <f t="shared" si="0"/>
        <v/>
      </c>
      <c r="K45" s="480"/>
      <c r="L45" s="480"/>
      <c r="M45" s="480"/>
      <c r="N45" s="480"/>
      <c r="O45" s="479" t="s">
        <v>1572</v>
      </c>
    </row>
    <row r="46" spans="4:15" x14ac:dyDescent="0.2">
      <c r="D46" s="480" t="s">
        <v>3239</v>
      </c>
      <c r="E46" s="479" t="s">
        <v>3237</v>
      </c>
      <c r="F46" s="480"/>
      <c r="G46" s="479"/>
      <c r="H46" s="480"/>
      <c r="I46" s="480"/>
      <c r="J46" s="479" t="str">
        <f t="shared" si="0"/>
        <v/>
      </c>
      <c r="K46" s="480"/>
      <c r="L46" s="480"/>
      <c r="M46" s="480"/>
      <c r="N46" s="480"/>
      <c r="O46" s="479" t="s">
        <v>1573</v>
      </c>
    </row>
    <row r="47" spans="4:15" x14ac:dyDescent="0.2">
      <c r="D47" s="480" t="s">
        <v>3240</v>
      </c>
      <c r="E47" s="479" t="s">
        <v>3237</v>
      </c>
      <c r="F47" s="480"/>
      <c r="G47" s="479"/>
      <c r="H47" s="480"/>
      <c r="I47" s="480"/>
      <c r="J47" s="479" t="str">
        <f t="shared" si="0"/>
        <v/>
      </c>
      <c r="K47" s="480"/>
      <c r="L47" s="480"/>
      <c r="M47" s="480"/>
      <c r="N47" s="480"/>
      <c r="O47" s="479" t="s">
        <v>1574</v>
      </c>
    </row>
    <row r="48" spans="4:15" x14ac:dyDescent="0.2">
      <c r="D48" s="480" t="s">
        <v>3241</v>
      </c>
      <c r="E48" s="479" t="s">
        <v>3237</v>
      </c>
      <c r="F48" s="480"/>
      <c r="G48" s="479"/>
      <c r="H48" s="480"/>
      <c r="I48" s="480"/>
      <c r="J48" s="479" t="str">
        <f t="shared" si="0"/>
        <v/>
      </c>
      <c r="K48" s="480"/>
      <c r="L48" s="480"/>
      <c r="M48" s="480"/>
      <c r="N48" s="480"/>
      <c r="O48" s="479" t="s">
        <v>1575</v>
      </c>
    </row>
    <row r="49" spans="4:15" x14ac:dyDescent="0.2">
      <c r="D49" s="480" t="s">
        <v>3242</v>
      </c>
      <c r="E49" s="479" t="s">
        <v>3237</v>
      </c>
      <c r="F49" s="480"/>
      <c r="G49" s="479"/>
      <c r="H49" s="480"/>
      <c r="I49" s="480"/>
      <c r="J49" s="479" t="str">
        <f t="shared" si="0"/>
        <v/>
      </c>
      <c r="K49" s="480"/>
      <c r="L49" s="480"/>
      <c r="M49" s="480"/>
      <c r="N49" s="480"/>
      <c r="O49" s="479" t="s">
        <v>1576</v>
      </c>
    </row>
    <row r="50" spans="4:15" x14ac:dyDescent="0.2">
      <c r="D50" s="480" t="s">
        <v>3243</v>
      </c>
      <c r="E50" s="479" t="s">
        <v>3237</v>
      </c>
      <c r="F50" s="480"/>
      <c r="G50" s="479"/>
      <c r="H50" s="480"/>
      <c r="I50" s="480"/>
      <c r="J50" s="479" t="str">
        <f t="shared" si="0"/>
        <v/>
      </c>
      <c r="K50" s="480"/>
      <c r="L50" s="480"/>
      <c r="M50" s="480"/>
      <c r="N50" s="480"/>
      <c r="O50" s="479" t="s">
        <v>1577</v>
      </c>
    </row>
    <row r="51" spans="4:15" x14ac:dyDescent="0.2">
      <c r="D51" s="480" t="s">
        <v>3244</v>
      </c>
      <c r="E51" s="479" t="s">
        <v>3237</v>
      </c>
      <c r="F51" s="480"/>
      <c r="G51" s="479"/>
      <c r="H51" s="480"/>
      <c r="I51" s="480"/>
      <c r="J51" s="479" t="str">
        <f t="shared" si="0"/>
        <v/>
      </c>
      <c r="K51" s="480"/>
      <c r="L51" s="480"/>
      <c r="M51" s="480"/>
      <c r="N51" s="480"/>
      <c r="O51" s="479" t="s">
        <v>1578</v>
      </c>
    </row>
    <row r="52" spans="4:15" x14ac:dyDescent="0.2">
      <c r="D52" s="480" t="s">
        <v>3245</v>
      </c>
      <c r="E52" s="479" t="s">
        <v>3237</v>
      </c>
      <c r="F52" s="480"/>
      <c r="G52" s="479"/>
      <c r="H52" s="480"/>
      <c r="I52" s="480"/>
      <c r="J52" s="479" t="str">
        <f t="shared" si="0"/>
        <v/>
      </c>
      <c r="K52" s="480"/>
      <c r="L52" s="480"/>
      <c r="M52" s="480"/>
      <c r="N52" s="480"/>
      <c r="O52" s="479" t="s">
        <v>1579</v>
      </c>
    </row>
    <row r="53" spans="4:15" x14ac:dyDescent="0.2">
      <c r="D53" s="480" t="s">
        <v>3246</v>
      </c>
      <c r="E53" s="479" t="s">
        <v>3237</v>
      </c>
      <c r="F53" s="480"/>
      <c r="G53" s="479"/>
      <c r="H53" s="480"/>
      <c r="I53" s="480"/>
      <c r="J53" s="479" t="str">
        <f t="shared" si="0"/>
        <v/>
      </c>
      <c r="K53" s="480"/>
      <c r="L53" s="480"/>
      <c r="M53" s="480"/>
      <c r="N53" s="480"/>
      <c r="O53" s="479" t="s">
        <v>1580</v>
      </c>
    </row>
    <row r="54" spans="4:15" x14ac:dyDescent="0.2">
      <c r="D54" s="480" t="s">
        <v>3247</v>
      </c>
      <c r="E54" s="479" t="s">
        <v>3248</v>
      </c>
      <c r="F54" s="480"/>
      <c r="G54" s="479"/>
      <c r="H54" s="480"/>
      <c r="I54" s="480"/>
      <c r="J54" s="479" t="str">
        <f t="shared" si="0"/>
        <v/>
      </c>
      <c r="K54" s="480"/>
      <c r="L54" s="480"/>
      <c r="M54" s="480"/>
      <c r="N54" s="480"/>
      <c r="O54" s="479" t="s">
        <v>1581</v>
      </c>
    </row>
    <row r="55" spans="4:15" x14ac:dyDescent="0.2">
      <c r="D55" s="480" t="s">
        <v>3249</v>
      </c>
      <c r="E55" s="479" t="s">
        <v>3248</v>
      </c>
      <c r="F55" s="480"/>
      <c r="G55" s="479"/>
      <c r="H55" s="480"/>
      <c r="I55" s="480"/>
      <c r="J55" s="479" t="str">
        <f t="shared" si="0"/>
        <v/>
      </c>
      <c r="K55" s="480"/>
      <c r="L55" s="480"/>
      <c r="M55" s="480"/>
      <c r="N55" s="480"/>
      <c r="O55" s="479" t="s">
        <v>1582</v>
      </c>
    </row>
    <row r="56" spans="4:15" x14ac:dyDescent="0.2">
      <c r="D56" s="480" t="s">
        <v>3250</v>
      </c>
      <c r="E56" s="479" t="s">
        <v>3248</v>
      </c>
      <c r="F56" s="480"/>
      <c r="G56" s="479"/>
      <c r="H56" s="480"/>
      <c r="I56" s="480"/>
      <c r="J56" s="479" t="str">
        <f t="shared" si="0"/>
        <v/>
      </c>
      <c r="K56" s="480"/>
      <c r="L56" s="480"/>
      <c r="M56" s="480"/>
      <c r="N56" s="480"/>
      <c r="O56" s="479" t="s">
        <v>1583</v>
      </c>
    </row>
    <row r="57" spans="4:15" x14ac:dyDescent="0.2">
      <c r="D57" s="480" t="s">
        <v>3251</v>
      </c>
      <c r="E57" s="479" t="s">
        <v>3248</v>
      </c>
      <c r="F57" s="480"/>
      <c r="G57" s="479"/>
      <c r="H57" s="480"/>
      <c r="I57" s="480"/>
      <c r="J57" s="479" t="str">
        <f t="shared" si="0"/>
        <v/>
      </c>
      <c r="K57" s="480"/>
      <c r="L57" s="480"/>
      <c r="M57" s="480"/>
      <c r="N57" s="480"/>
      <c r="O57" s="479" t="s">
        <v>1584</v>
      </c>
    </row>
    <row r="58" spans="4:15" x14ac:dyDescent="0.2">
      <c r="D58" s="480" t="s">
        <v>3252</v>
      </c>
      <c r="E58" s="479" t="s">
        <v>3248</v>
      </c>
      <c r="F58" s="480"/>
      <c r="G58" s="479"/>
      <c r="H58" s="480"/>
      <c r="I58" s="480"/>
      <c r="J58" s="479" t="str">
        <f t="shared" si="0"/>
        <v/>
      </c>
      <c r="K58" s="480"/>
      <c r="L58" s="480"/>
      <c r="M58" s="480"/>
      <c r="N58" s="480"/>
      <c r="O58" s="479" t="s">
        <v>1585</v>
      </c>
    </row>
    <row r="59" spans="4:15" x14ac:dyDescent="0.2">
      <c r="D59" s="480" t="s">
        <v>3253</v>
      </c>
      <c r="E59" s="479" t="s">
        <v>3248</v>
      </c>
      <c r="F59" s="480"/>
      <c r="G59" s="479"/>
      <c r="H59" s="480"/>
      <c r="I59" s="480"/>
      <c r="J59" s="479" t="str">
        <f t="shared" si="0"/>
        <v/>
      </c>
      <c r="K59" s="480"/>
      <c r="L59" s="480"/>
      <c r="M59" s="480"/>
      <c r="N59" s="480"/>
      <c r="O59" s="479" t="s">
        <v>1586</v>
      </c>
    </row>
    <row r="60" spans="4:15" x14ac:dyDescent="0.2">
      <c r="D60" s="480" t="s">
        <v>3254</v>
      </c>
      <c r="E60" s="479" t="s">
        <v>3248</v>
      </c>
      <c r="F60" s="480"/>
      <c r="G60" s="479"/>
      <c r="H60" s="480"/>
      <c r="I60" s="480"/>
      <c r="J60" s="479" t="str">
        <f t="shared" si="0"/>
        <v/>
      </c>
      <c r="K60" s="480"/>
      <c r="L60" s="480"/>
      <c r="M60" s="480"/>
      <c r="N60" s="480"/>
      <c r="O60" s="479" t="s">
        <v>1587</v>
      </c>
    </row>
    <row r="61" spans="4:15" x14ac:dyDescent="0.2">
      <c r="D61" s="480" t="s">
        <v>3255</v>
      </c>
      <c r="E61" s="479" t="s">
        <v>3248</v>
      </c>
      <c r="F61" s="480"/>
      <c r="G61" s="479"/>
      <c r="H61" s="480"/>
      <c r="I61" s="480"/>
      <c r="J61" s="479" t="str">
        <f t="shared" si="0"/>
        <v/>
      </c>
      <c r="K61" s="480"/>
      <c r="L61" s="480"/>
      <c r="M61" s="480"/>
      <c r="N61" s="480"/>
      <c r="O61" s="479" t="s">
        <v>1588</v>
      </c>
    </row>
    <row r="62" spans="4:15" x14ac:dyDescent="0.2">
      <c r="D62" s="480" t="s">
        <v>3256</v>
      </c>
      <c r="E62" s="479" t="s">
        <v>3248</v>
      </c>
      <c r="F62" s="480"/>
      <c r="G62" s="479"/>
      <c r="H62" s="480"/>
      <c r="I62" s="480"/>
      <c r="J62" s="479" t="str">
        <f t="shared" si="0"/>
        <v/>
      </c>
      <c r="K62" s="480"/>
      <c r="L62" s="480"/>
      <c r="M62" s="480"/>
      <c r="N62" s="480"/>
      <c r="O62" s="479" t="s">
        <v>1589</v>
      </c>
    </row>
    <row r="63" spans="4:15" x14ac:dyDescent="0.2">
      <c r="D63" s="480" t="s">
        <v>3257</v>
      </c>
      <c r="E63" s="479" t="s">
        <v>3248</v>
      </c>
      <c r="F63" s="480"/>
      <c r="G63" s="479"/>
      <c r="H63" s="480"/>
      <c r="I63" s="480"/>
      <c r="J63" s="479" t="str">
        <f t="shared" si="0"/>
        <v/>
      </c>
      <c r="K63" s="480"/>
      <c r="L63" s="480"/>
      <c r="M63" s="480"/>
      <c r="N63" s="480"/>
      <c r="O63" s="479" t="s">
        <v>1590</v>
      </c>
    </row>
    <row r="64" spans="4:15" x14ac:dyDescent="0.2">
      <c r="D64" s="480" t="s">
        <v>3258</v>
      </c>
      <c r="E64" s="479" t="s">
        <v>3259</v>
      </c>
      <c r="F64" s="480"/>
      <c r="G64" s="479"/>
      <c r="H64" s="480"/>
      <c r="I64" s="480"/>
      <c r="J64" s="479" t="str">
        <f t="shared" si="0"/>
        <v/>
      </c>
      <c r="K64" s="480"/>
      <c r="L64" s="480"/>
      <c r="M64" s="480"/>
      <c r="N64" s="480"/>
      <c r="O64" s="479" t="s">
        <v>1591</v>
      </c>
    </row>
    <row r="65" spans="4:15" x14ac:dyDescent="0.2">
      <c r="D65" s="480" t="s">
        <v>3260</v>
      </c>
      <c r="E65" s="479" t="s">
        <v>3259</v>
      </c>
      <c r="F65" s="480"/>
      <c r="G65" s="479"/>
      <c r="H65" s="480"/>
      <c r="I65" s="480"/>
      <c r="J65" s="479" t="str">
        <f t="shared" si="0"/>
        <v/>
      </c>
      <c r="K65" s="480"/>
      <c r="L65" s="480"/>
      <c r="M65" s="480"/>
      <c r="N65" s="480"/>
      <c r="O65" s="479" t="s">
        <v>1592</v>
      </c>
    </row>
    <row r="66" spans="4:15" x14ac:dyDescent="0.2">
      <c r="D66" s="480" t="s">
        <v>3261</v>
      </c>
      <c r="E66" s="479" t="s">
        <v>3259</v>
      </c>
      <c r="F66" s="480"/>
      <c r="G66" s="479"/>
      <c r="H66" s="480"/>
      <c r="I66" s="480"/>
      <c r="J66" s="479" t="str">
        <f t="shared" si="0"/>
        <v/>
      </c>
      <c r="K66" s="480"/>
      <c r="L66" s="480"/>
      <c r="M66" s="480"/>
      <c r="N66" s="480"/>
      <c r="O66" s="479" t="s">
        <v>1593</v>
      </c>
    </row>
    <row r="67" spans="4:15" x14ac:dyDescent="0.2">
      <c r="D67" s="480" t="s">
        <v>3262</v>
      </c>
      <c r="E67" s="479" t="s">
        <v>3259</v>
      </c>
      <c r="F67" s="480"/>
      <c r="G67" s="479"/>
      <c r="H67" s="480"/>
      <c r="I67" s="480"/>
      <c r="J67" s="479" t="str">
        <f t="shared" si="0"/>
        <v/>
      </c>
      <c r="K67" s="480"/>
      <c r="L67" s="480"/>
      <c r="M67" s="480"/>
      <c r="N67" s="480"/>
      <c r="O67" s="479" t="s">
        <v>1594</v>
      </c>
    </row>
    <row r="68" spans="4:15" x14ac:dyDescent="0.2">
      <c r="D68" s="480" t="s">
        <v>3263</v>
      </c>
      <c r="E68" s="479" t="s">
        <v>3259</v>
      </c>
      <c r="F68" s="480"/>
      <c r="G68" s="479"/>
      <c r="H68" s="480"/>
      <c r="I68" s="480"/>
      <c r="J68" s="479" t="str">
        <f t="shared" ref="J68:J131" si="1">F68&amp;H68&amp;I68</f>
        <v/>
      </c>
      <c r="K68" s="480"/>
      <c r="L68" s="480"/>
      <c r="M68" s="480"/>
      <c r="N68" s="480"/>
      <c r="O68" s="479" t="s">
        <v>1595</v>
      </c>
    </row>
    <row r="69" spans="4:15" x14ac:dyDescent="0.2">
      <c r="D69" s="480" t="s">
        <v>3264</v>
      </c>
      <c r="E69" s="479" t="s">
        <v>3259</v>
      </c>
      <c r="F69" s="480"/>
      <c r="G69" s="479"/>
      <c r="H69" s="480"/>
      <c r="I69" s="480"/>
      <c r="J69" s="479" t="str">
        <f t="shared" si="1"/>
        <v/>
      </c>
      <c r="K69" s="480"/>
      <c r="L69" s="480"/>
      <c r="M69" s="480"/>
      <c r="N69" s="480"/>
      <c r="O69" s="479" t="s">
        <v>1596</v>
      </c>
    </row>
    <row r="70" spans="4:15" x14ac:dyDescent="0.2">
      <c r="D70" s="480" t="s">
        <v>3265</v>
      </c>
      <c r="E70" s="479" t="s">
        <v>3259</v>
      </c>
      <c r="F70" s="480"/>
      <c r="G70" s="479"/>
      <c r="H70" s="480"/>
      <c r="I70" s="480"/>
      <c r="J70" s="479" t="str">
        <f t="shared" si="1"/>
        <v/>
      </c>
      <c r="K70" s="480"/>
      <c r="L70" s="480"/>
      <c r="M70" s="480"/>
      <c r="N70" s="480"/>
      <c r="O70" s="479" t="s">
        <v>1597</v>
      </c>
    </row>
    <row r="71" spans="4:15" x14ac:dyDescent="0.2">
      <c r="D71" s="480" t="s">
        <v>3266</v>
      </c>
      <c r="E71" s="479" t="s">
        <v>3259</v>
      </c>
      <c r="F71" s="480"/>
      <c r="G71" s="479"/>
      <c r="H71" s="480"/>
      <c r="I71" s="480"/>
      <c r="J71" s="479" t="str">
        <f t="shared" si="1"/>
        <v/>
      </c>
      <c r="K71" s="480"/>
      <c r="L71" s="480"/>
      <c r="M71" s="480"/>
      <c r="N71" s="480"/>
      <c r="O71" s="479" t="s">
        <v>1598</v>
      </c>
    </row>
    <row r="72" spans="4:15" x14ac:dyDescent="0.2">
      <c r="D72" s="480" t="s">
        <v>3267</v>
      </c>
      <c r="E72" s="479" t="s">
        <v>3259</v>
      </c>
      <c r="F72" s="480"/>
      <c r="G72" s="479"/>
      <c r="H72" s="480"/>
      <c r="I72" s="480"/>
      <c r="J72" s="479" t="str">
        <f t="shared" si="1"/>
        <v/>
      </c>
      <c r="K72" s="480"/>
      <c r="L72" s="480"/>
      <c r="M72" s="480"/>
      <c r="N72" s="480"/>
      <c r="O72" s="479" t="s">
        <v>1599</v>
      </c>
    </row>
    <row r="73" spans="4:15" x14ac:dyDescent="0.2">
      <c r="D73" s="480" t="s">
        <v>3268</v>
      </c>
      <c r="E73" s="479" t="s">
        <v>3259</v>
      </c>
      <c r="F73" s="480"/>
      <c r="G73" s="479"/>
      <c r="H73" s="480"/>
      <c r="I73" s="480"/>
      <c r="J73" s="479" t="str">
        <f t="shared" si="1"/>
        <v/>
      </c>
      <c r="K73" s="480"/>
      <c r="L73" s="480"/>
      <c r="M73" s="480"/>
      <c r="N73" s="480"/>
      <c r="O73" s="479" t="s">
        <v>1600</v>
      </c>
    </row>
    <row r="74" spans="4:15" x14ac:dyDescent="0.2">
      <c r="D74" s="480" t="s">
        <v>3269</v>
      </c>
      <c r="E74" s="479" t="s">
        <v>3270</v>
      </c>
      <c r="F74" s="480"/>
      <c r="G74" s="479"/>
      <c r="H74" s="480"/>
      <c r="I74" s="480"/>
      <c r="J74" s="479" t="str">
        <f t="shared" si="1"/>
        <v/>
      </c>
      <c r="K74" s="480"/>
      <c r="L74" s="480"/>
      <c r="M74" s="480"/>
      <c r="N74" s="480"/>
      <c r="O74" s="479" t="s">
        <v>1601</v>
      </c>
    </row>
    <row r="75" spans="4:15" x14ac:dyDescent="0.2">
      <c r="D75" s="480" t="s">
        <v>3271</v>
      </c>
      <c r="E75" s="479" t="s">
        <v>3270</v>
      </c>
      <c r="F75" s="480"/>
      <c r="G75" s="479"/>
      <c r="H75" s="480"/>
      <c r="I75" s="480"/>
      <c r="J75" s="479" t="str">
        <f t="shared" si="1"/>
        <v/>
      </c>
      <c r="K75" s="480"/>
      <c r="L75" s="480"/>
      <c r="M75" s="480"/>
      <c r="N75" s="480"/>
      <c r="O75" s="479" t="s">
        <v>1602</v>
      </c>
    </row>
    <row r="76" spans="4:15" x14ac:dyDescent="0.2">
      <c r="D76" s="480" t="s">
        <v>3272</v>
      </c>
      <c r="E76" s="479" t="s">
        <v>3270</v>
      </c>
      <c r="F76" s="480"/>
      <c r="G76" s="479"/>
      <c r="H76" s="480"/>
      <c r="I76" s="480"/>
      <c r="J76" s="479" t="str">
        <f t="shared" si="1"/>
        <v/>
      </c>
      <c r="K76" s="480"/>
      <c r="L76" s="480"/>
      <c r="M76" s="480"/>
      <c r="N76" s="480"/>
      <c r="O76" s="479" t="s">
        <v>1603</v>
      </c>
    </row>
    <row r="77" spans="4:15" x14ac:dyDescent="0.2">
      <c r="D77" s="480" t="s">
        <v>3273</v>
      </c>
      <c r="E77" s="479" t="s">
        <v>3270</v>
      </c>
      <c r="F77" s="480"/>
      <c r="G77" s="479"/>
      <c r="H77" s="480"/>
      <c r="I77" s="480"/>
      <c r="J77" s="479" t="str">
        <f t="shared" si="1"/>
        <v/>
      </c>
      <c r="K77" s="480"/>
      <c r="L77" s="480"/>
      <c r="M77" s="480"/>
      <c r="N77" s="480"/>
      <c r="O77" s="479" t="s">
        <v>1604</v>
      </c>
    </row>
    <row r="78" spans="4:15" x14ac:dyDescent="0.2">
      <c r="D78" s="480" t="s">
        <v>3274</v>
      </c>
      <c r="E78" s="479" t="s">
        <v>3270</v>
      </c>
      <c r="F78" s="480"/>
      <c r="G78" s="479"/>
      <c r="H78" s="480"/>
      <c r="I78" s="480"/>
      <c r="J78" s="479" t="str">
        <f t="shared" si="1"/>
        <v/>
      </c>
      <c r="K78" s="480"/>
      <c r="L78" s="480"/>
      <c r="M78" s="480"/>
      <c r="N78" s="480"/>
      <c r="O78" s="479" t="s">
        <v>1605</v>
      </c>
    </row>
    <row r="79" spans="4:15" x14ac:dyDescent="0.2">
      <c r="D79" s="480" t="s">
        <v>3275</v>
      </c>
      <c r="E79" s="479" t="s">
        <v>3270</v>
      </c>
      <c r="F79" s="480"/>
      <c r="G79" s="479"/>
      <c r="H79" s="480"/>
      <c r="I79" s="480"/>
      <c r="J79" s="479" t="str">
        <f t="shared" si="1"/>
        <v/>
      </c>
      <c r="K79" s="480"/>
      <c r="L79" s="480"/>
      <c r="M79" s="480"/>
      <c r="N79" s="480"/>
      <c r="O79" s="479" t="s">
        <v>1606</v>
      </c>
    </row>
    <row r="80" spans="4:15" x14ac:dyDescent="0.2">
      <c r="D80" s="480" t="s">
        <v>3276</v>
      </c>
      <c r="E80" s="479" t="s">
        <v>3270</v>
      </c>
      <c r="F80" s="480"/>
      <c r="G80" s="479"/>
      <c r="H80" s="480"/>
      <c r="I80" s="480"/>
      <c r="J80" s="479" t="str">
        <f t="shared" si="1"/>
        <v/>
      </c>
      <c r="K80" s="480"/>
      <c r="L80" s="480"/>
      <c r="M80" s="480"/>
      <c r="N80" s="480"/>
      <c r="O80" s="479" t="s">
        <v>1607</v>
      </c>
    </row>
    <row r="81" spans="4:15" x14ac:dyDescent="0.2">
      <c r="D81" s="480" t="s">
        <v>3277</v>
      </c>
      <c r="E81" s="479" t="s">
        <v>3270</v>
      </c>
      <c r="F81" s="480"/>
      <c r="G81" s="479"/>
      <c r="H81" s="480"/>
      <c r="I81" s="480"/>
      <c r="J81" s="479" t="str">
        <f t="shared" si="1"/>
        <v/>
      </c>
      <c r="K81" s="480"/>
      <c r="L81" s="480"/>
      <c r="M81" s="480"/>
      <c r="N81" s="480"/>
      <c r="O81" s="479" t="s">
        <v>1608</v>
      </c>
    </row>
    <row r="82" spans="4:15" x14ac:dyDescent="0.2">
      <c r="D82" s="480" t="s">
        <v>3278</v>
      </c>
      <c r="E82" s="479" t="s">
        <v>3270</v>
      </c>
      <c r="F82" s="480"/>
      <c r="G82" s="479"/>
      <c r="H82" s="480"/>
      <c r="I82" s="480"/>
      <c r="J82" s="479" t="str">
        <f t="shared" si="1"/>
        <v/>
      </c>
      <c r="K82" s="480"/>
      <c r="L82" s="480"/>
      <c r="M82" s="480"/>
      <c r="N82" s="480"/>
      <c r="O82" s="479" t="s">
        <v>1609</v>
      </c>
    </row>
    <row r="83" spans="4:15" x14ac:dyDescent="0.2">
      <c r="D83" s="480" t="s">
        <v>3279</v>
      </c>
      <c r="E83" s="479" t="s">
        <v>3270</v>
      </c>
      <c r="F83" s="480"/>
      <c r="G83" s="479"/>
      <c r="H83" s="480"/>
      <c r="I83" s="480"/>
      <c r="J83" s="479" t="str">
        <f t="shared" si="1"/>
        <v/>
      </c>
      <c r="K83" s="480"/>
      <c r="L83" s="480"/>
      <c r="M83" s="480"/>
      <c r="N83" s="480"/>
      <c r="O83" s="479" t="s">
        <v>1610</v>
      </c>
    </row>
    <row r="84" spans="4:15" x14ac:dyDescent="0.2">
      <c r="D84" s="480" t="s">
        <v>3280</v>
      </c>
      <c r="E84" s="479" t="s">
        <v>3281</v>
      </c>
      <c r="F84" s="480"/>
      <c r="G84" s="479"/>
      <c r="H84" s="480"/>
      <c r="I84" s="480"/>
      <c r="J84" s="479" t="str">
        <f t="shared" si="1"/>
        <v/>
      </c>
      <c r="K84" s="480"/>
      <c r="L84" s="480"/>
      <c r="M84" s="480"/>
      <c r="N84" s="480"/>
      <c r="O84" s="479" t="s">
        <v>1611</v>
      </c>
    </row>
    <row r="85" spans="4:15" x14ac:dyDescent="0.2">
      <c r="D85" s="480" t="s">
        <v>3282</v>
      </c>
      <c r="E85" s="479" t="s">
        <v>3281</v>
      </c>
      <c r="F85" s="480"/>
      <c r="G85" s="479"/>
      <c r="H85" s="480"/>
      <c r="I85" s="480"/>
      <c r="J85" s="479" t="str">
        <f t="shared" si="1"/>
        <v/>
      </c>
      <c r="K85" s="480"/>
      <c r="L85" s="480"/>
      <c r="M85" s="480"/>
      <c r="N85" s="480"/>
      <c r="O85" s="479" t="s">
        <v>1612</v>
      </c>
    </row>
    <row r="86" spans="4:15" x14ac:dyDescent="0.2">
      <c r="D86" s="480" t="s">
        <v>3283</v>
      </c>
      <c r="E86" s="479" t="s">
        <v>3281</v>
      </c>
      <c r="F86" s="480"/>
      <c r="G86" s="479"/>
      <c r="H86" s="480"/>
      <c r="I86" s="480"/>
      <c r="J86" s="479" t="str">
        <f t="shared" si="1"/>
        <v/>
      </c>
      <c r="K86" s="480"/>
      <c r="L86" s="480"/>
      <c r="M86" s="480"/>
      <c r="N86" s="480"/>
      <c r="O86" s="479" t="s">
        <v>1613</v>
      </c>
    </row>
    <row r="87" spans="4:15" x14ac:dyDescent="0.2">
      <c r="D87" s="480" t="s">
        <v>3284</v>
      </c>
      <c r="E87" s="479" t="s">
        <v>3281</v>
      </c>
      <c r="F87" s="480"/>
      <c r="G87" s="479"/>
      <c r="H87" s="480"/>
      <c r="I87" s="480"/>
      <c r="J87" s="479" t="str">
        <f t="shared" si="1"/>
        <v/>
      </c>
      <c r="K87" s="480"/>
      <c r="L87" s="480"/>
      <c r="M87" s="480"/>
      <c r="N87" s="480"/>
      <c r="O87" s="479" t="s">
        <v>1614</v>
      </c>
    </row>
    <row r="88" spans="4:15" x14ac:dyDescent="0.2">
      <c r="D88" s="480" t="s">
        <v>3285</v>
      </c>
      <c r="E88" s="479" t="s">
        <v>3281</v>
      </c>
      <c r="F88" s="480"/>
      <c r="G88" s="479"/>
      <c r="H88" s="480"/>
      <c r="I88" s="480"/>
      <c r="J88" s="479" t="str">
        <f t="shared" si="1"/>
        <v/>
      </c>
      <c r="K88" s="480"/>
      <c r="L88" s="480"/>
      <c r="M88" s="480"/>
      <c r="N88" s="480"/>
      <c r="O88" s="479" t="s">
        <v>1615</v>
      </c>
    </row>
    <row r="89" spans="4:15" x14ac:dyDescent="0.2">
      <c r="D89" s="480" t="s">
        <v>3286</v>
      </c>
      <c r="E89" s="479" t="s">
        <v>3281</v>
      </c>
      <c r="F89" s="480"/>
      <c r="G89" s="479"/>
      <c r="H89" s="480"/>
      <c r="I89" s="480"/>
      <c r="J89" s="479" t="str">
        <f t="shared" si="1"/>
        <v/>
      </c>
      <c r="K89" s="480"/>
      <c r="L89" s="480"/>
      <c r="M89" s="480"/>
      <c r="N89" s="480"/>
      <c r="O89" s="479" t="s">
        <v>1616</v>
      </c>
    </row>
    <row r="90" spans="4:15" x14ac:dyDescent="0.2">
      <c r="D90" s="480" t="s">
        <v>3287</v>
      </c>
      <c r="E90" s="479" t="s">
        <v>3281</v>
      </c>
      <c r="F90" s="480"/>
      <c r="G90" s="479"/>
      <c r="H90" s="480"/>
      <c r="I90" s="480"/>
      <c r="J90" s="479" t="str">
        <f t="shared" si="1"/>
        <v/>
      </c>
      <c r="K90" s="480"/>
      <c r="L90" s="480"/>
      <c r="M90" s="480"/>
      <c r="N90" s="480"/>
      <c r="O90" s="479" t="s">
        <v>1617</v>
      </c>
    </row>
    <row r="91" spans="4:15" x14ac:dyDescent="0.2">
      <c r="D91" s="480" t="s">
        <v>3288</v>
      </c>
      <c r="E91" s="479" t="s">
        <v>3281</v>
      </c>
      <c r="F91" s="480"/>
      <c r="G91" s="479"/>
      <c r="H91" s="480"/>
      <c r="I91" s="480"/>
      <c r="J91" s="479" t="str">
        <f t="shared" si="1"/>
        <v/>
      </c>
      <c r="K91" s="480"/>
      <c r="L91" s="480"/>
      <c r="M91" s="480"/>
      <c r="N91" s="480"/>
      <c r="O91" s="479" t="s">
        <v>1618</v>
      </c>
    </row>
    <row r="92" spans="4:15" x14ac:dyDescent="0.2">
      <c r="D92" s="480" t="s">
        <v>3289</v>
      </c>
      <c r="E92" s="479" t="s">
        <v>3281</v>
      </c>
      <c r="F92" s="480"/>
      <c r="G92" s="479"/>
      <c r="H92" s="480"/>
      <c r="I92" s="480"/>
      <c r="J92" s="479" t="str">
        <f t="shared" si="1"/>
        <v/>
      </c>
      <c r="K92" s="480"/>
      <c r="L92" s="480"/>
      <c r="M92" s="480"/>
      <c r="N92" s="480"/>
      <c r="O92" s="479" t="s">
        <v>1619</v>
      </c>
    </row>
    <row r="93" spans="4:15" x14ac:dyDescent="0.2">
      <c r="D93" s="480" t="s">
        <v>3290</v>
      </c>
      <c r="E93" s="479" t="s">
        <v>3281</v>
      </c>
      <c r="F93" s="480"/>
      <c r="G93" s="479"/>
      <c r="H93" s="480"/>
      <c r="I93" s="480"/>
      <c r="J93" s="479" t="str">
        <f t="shared" si="1"/>
        <v/>
      </c>
      <c r="K93" s="480"/>
      <c r="L93" s="480"/>
      <c r="M93" s="480"/>
      <c r="N93" s="480"/>
      <c r="O93" s="479" t="s">
        <v>1620</v>
      </c>
    </row>
    <row r="94" spans="4:15" x14ac:dyDescent="0.2">
      <c r="D94" s="480" t="s">
        <v>3291</v>
      </c>
      <c r="E94" s="479" t="s">
        <v>3292</v>
      </c>
      <c r="F94" s="480"/>
      <c r="G94" s="479"/>
      <c r="H94" s="480"/>
      <c r="I94" s="480"/>
      <c r="J94" s="479" t="str">
        <f t="shared" si="1"/>
        <v/>
      </c>
      <c r="K94" s="480"/>
      <c r="L94" s="480"/>
      <c r="M94" s="480"/>
      <c r="N94" s="480"/>
      <c r="O94" s="479" t="s">
        <v>1621</v>
      </c>
    </row>
    <row r="95" spans="4:15" x14ac:dyDescent="0.2">
      <c r="D95" s="480" t="s">
        <v>3293</v>
      </c>
      <c r="E95" s="479" t="s">
        <v>3292</v>
      </c>
      <c r="F95" s="480"/>
      <c r="G95" s="479"/>
      <c r="H95" s="480"/>
      <c r="I95" s="480"/>
      <c r="J95" s="479" t="str">
        <f t="shared" si="1"/>
        <v/>
      </c>
      <c r="K95" s="480"/>
      <c r="L95" s="480"/>
      <c r="M95" s="480"/>
      <c r="N95" s="480"/>
      <c r="O95" s="479" t="s">
        <v>1622</v>
      </c>
    </row>
    <row r="96" spans="4:15" x14ac:dyDescent="0.2">
      <c r="D96" s="480" t="s">
        <v>3294</v>
      </c>
      <c r="E96" s="479" t="s">
        <v>3292</v>
      </c>
      <c r="F96" s="480"/>
      <c r="G96" s="479"/>
      <c r="H96" s="480"/>
      <c r="I96" s="480"/>
      <c r="J96" s="479" t="str">
        <f t="shared" si="1"/>
        <v/>
      </c>
      <c r="K96" s="480"/>
      <c r="L96" s="480"/>
      <c r="M96" s="480"/>
      <c r="N96" s="480"/>
      <c r="O96" s="479" t="s">
        <v>1623</v>
      </c>
    </row>
    <row r="97" spans="4:15" x14ac:dyDescent="0.2">
      <c r="D97" s="480" t="s">
        <v>3295</v>
      </c>
      <c r="E97" s="479" t="s">
        <v>3292</v>
      </c>
      <c r="F97" s="480"/>
      <c r="G97" s="479"/>
      <c r="H97" s="480"/>
      <c r="I97" s="480"/>
      <c r="J97" s="479" t="str">
        <f t="shared" si="1"/>
        <v/>
      </c>
      <c r="K97" s="480"/>
      <c r="L97" s="480"/>
      <c r="M97" s="480"/>
      <c r="N97" s="480"/>
      <c r="O97" s="479" t="s">
        <v>1624</v>
      </c>
    </row>
    <row r="98" spans="4:15" x14ac:dyDescent="0.2">
      <c r="D98" s="480" t="s">
        <v>3296</v>
      </c>
      <c r="E98" s="479" t="s">
        <v>3292</v>
      </c>
      <c r="F98" s="480"/>
      <c r="G98" s="479"/>
      <c r="H98" s="480"/>
      <c r="I98" s="480"/>
      <c r="J98" s="479" t="str">
        <f t="shared" si="1"/>
        <v/>
      </c>
      <c r="K98" s="480"/>
      <c r="L98" s="480"/>
      <c r="M98" s="480"/>
      <c r="N98" s="480"/>
      <c r="O98" s="479" t="s">
        <v>1625</v>
      </c>
    </row>
    <row r="99" spans="4:15" x14ac:dyDescent="0.2">
      <c r="D99" s="480" t="s">
        <v>3297</v>
      </c>
      <c r="E99" s="479" t="s">
        <v>3292</v>
      </c>
      <c r="F99" s="480"/>
      <c r="G99" s="479"/>
      <c r="H99" s="480"/>
      <c r="I99" s="480"/>
      <c r="J99" s="479" t="str">
        <f t="shared" si="1"/>
        <v/>
      </c>
      <c r="K99" s="480"/>
      <c r="L99" s="480"/>
      <c r="M99" s="480"/>
      <c r="N99" s="480"/>
      <c r="O99" s="479" t="s">
        <v>1626</v>
      </c>
    </row>
    <row r="100" spans="4:15" x14ac:dyDescent="0.2">
      <c r="D100" s="480" t="s">
        <v>3298</v>
      </c>
      <c r="E100" s="479" t="s">
        <v>3292</v>
      </c>
      <c r="F100" s="480"/>
      <c r="G100" s="479"/>
      <c r="H100" s="480"/>
      <c r="I100" s="480"/>
      <c r="J100" s="479" t="str">
        <f t="shared" si="1"/>
        <v/>
      </c>
      <c r="K100" s="480"/>
      <c r="L100" s="480"/>
      <c r="M100" s="480"/>
      <c r="N100" s="480"/>
      <c r="O100" s="479" t="s">
        <v>1627</v>
      </c>
    </row>
    <row r="101" spans="4:15" x14ac:dyDescent="0.2">
      <c r="D101" s="480" t="s">
        <v>3299</v>
      </c>
      <c r="E101" s="479" t="s">
        <v>3292</v>
      </c>
      <c r="F101" s="480"/>
      <c r="G101" s="479"/>
      <c r="H101" s="480"/>
      <c r="I101" s="480"/>
      <c r="J101" s="479" t="str">
        <f t="shared" si="1"/>
        <v/>
      </c>
      <c r="K101" s="480"/>
      <c r="L101" s="480"/>
      <c r="M101" s="480"/>
      <c r="N101" s="480"/>
      <c r="O101" s="479" t="s">
        <v>1628</v>
      </c>
    </row>
    <row r="102" spans="4:15" x14ac:dyDescent="0.2">
      <c r="D102" s="480" t="s">
        <v>3300</v>
      </c>
      <c r="E102" s="479" t="s">
        <v>3292</v>
      </c>
      <c r="F102" s="480"/>
      <c r="G102" s="479"/>
      <c r="H102" s="480"/>
      <c r="I102" s="480"/>
      <c r="J102" s="479" t="str">
        <f t="shared" si="1"/>
        <v/>
      </c>
      <c r="K102" s="480"/>
      <c r="L102" s="480"/>
      <c r="M102" s="480"/>
      <c r="N102" s="480"/>
      <c r="O102" s="479" t="s">
        <v>1629</v>
      </c>
    </row>
    <row r="103" spans="4:15" x14ac:dyDescent="0.2">
      <c r="D103" s="480" t="s">
        <v>3301</v>
      </c>
      <c r="E103" s="479" t="s">
        <v>3292</v>
      </c>
      <c r="F103" s="480"/>
      <c r="G103" s="479"/>
      <c r="H103" s="480"/>
      <c r="I103" s="480"/>
      <c r="J103" s="479" t="str">
        <f t="shared" si="1"/>
        <v/>
      </c>
      <c r="K103" s="480"/>
      <c r="L103" s="480"/>
      <c r="M103" s="480"/>
      <c r="N103" s="480"/>
      <c r="O103" s="479" t="s">
        <v>1630</v>
      </c>
    </row>
    <row r="104" spans="4:15" x14ac:dyDescent="0.2">
      <c r="D104" s="480" t="s">
        <v>3302</v>
      </c>
      <c r="E104" s="479" t="s">
        <v>3303</v>
      </c>
      <c r="F104" s="480"/>
      <c r="G104" s="479"/>
      <c r="H104" s="480"/>
      <c r="I104" s="480"/>
      <c r="J104" s="479" t="str">
        <f t="shared" si="1"/>
        <v/>
      </c>
      <c r="K104" s="480"/>
      <c r="L104" s="480"/>
      <c r="M104" s="480"/>
      <c r="N104" s="480"/>
      <c r="O104" s="479" t="s">
        <v>1631</v>
      </c>
    </row>
    <row r="105" spans="4:15" x14ac:dyDescent="0.2">
      <c r="D105" s="480" t="s">
        <v>3304</v>
      </c>
      <c r="E105" s="479" t="s">
        <v>3303</v>
      </c>
      <c r="F105" s="480"/>
      <c r="G105" s="479"/>
      <c r="H105" s="480"/>
      <c r="I105" s="480"/>
      <c r="J105" s="479" t="str">
        <f t="shared" si="1"/>
        <v/>
      </c>
      <c r="K105" s="480"/>
      <c r="L105" s="480"/>
      <c r="M105" s="480"/>
      <c r="N105" s="480"/>
      <c r="O105" s="479" t="s">
        <v>1632</v>
      </c>
    </row>
    <row r="106" spans="4:15" x14ac:dyDescent="0.2">
      <c r="D106" s="480" t="s">
        <v>3305</v>
      </c>
      <c r="E106" s="479" t="s">
        <v>3303</v>
      </c>
      <c r="F106" s="480"/>
      <c r="G106" s="479"/>
      <c r="H106" s="480"/>
      <c r="I106" s="480"/>
      <c r="J106" s="479" t="str">
        <f t="shared" si="1"/>
        <v/>
      </c>
      <c r="K106" s="480"/>
      <c r="L106" s="480"/>
      <c r="M106" s="480"/>
      <c r="N106" s="480"/>
      <c r="O106" s="479" t="s">
        <v>1633</v>
      </c>
    </row>
    <row r="107" spans="4:15" x14ac:dyDescent="0.2">
      <c r="D107" s="480" t="s">
        <v>3306</v>
      </c>
      <c r="E107" s="479" t="s">
        <v>3303</v>
      </c>
      <c r="F107" s="480"/>
      <c r="G107" s="479"/>
      <c r="H107" s="480"/>
      <c r="I107" s="480"/>
      <c r="J107" s="479" t="str">
        <f t="shared" si="1"/>
        <v/>
      </c>
      <c r="K107" s="480"/>
      <c r="L107" s="480"/>
      <c r="M107" s="480"/>
      <c r="N107" s="480"/>
      <c r="O107" s="479" t="s">
        <v>1634</v>
      </c>
    </row>
    <row r="108" spans="4:15" x14ac:dyDescent="0.2">
      <c r="D108" s="480" t="s">
        <v>3307</v>
      </c>
      <c r="E108" s="479" t="s">
        <v>3303</v>
      </c>
      <c r="F108" s="480"/>
      <c r="G108" s="479"/>
      <c r="H108" s="480"/>
      <c r="I108" s="480"/>
      <c r="J108" s="479" t="str">
        <f t="shared" si="1"/>
        <v/>
      </c>
      <c r="K108" s="480"/>
      <c r="L108" s="480"/>
      <c r="M108" s="480"/>
      <c r="N108" s="480"/>
      <c r="O108" s="479" t="s">
        <v>1635</v>
      </c>
    </row>
    <row r="109" spans="4:15" x14ac:dyDescent="0.2">
      <c r="D109" s="480" t="s">
        <v>3308</v>
      </c>
      <c r="E109" s="479" t="s">
        <v>3303</v>
      </c>
      <c r="F109" s="480"/>
      <c r="G109" s="479"/>
      <c r="H109" s="480"/>
      <c r="I109" s="480"/>
      <c r="J109" s="479" t="str">
        <f t="shared" si="1"/>
        <v/>
      </c>
      <c r="K109" s="480"/>
      <c r="L109" s="480"/>
      <c r="M109" s="480"/>
      <c r="N109" s="480"/>
      <c r="O109" s="479" t="s">
        <v>1636</v>
      </c>
    </row>
    <row r="110" spans="4:15" x14ac:dyDescent="0.2">
      <c r="D110" s="480" t="s">
        <v>3309</v>
      </c>
      <c r="E110" s="479" t="s">
        <v>3303</v>
      </c>
      <c r="F110" s="480"/>
      <c r="G110" s="479"/>
      <c r="H110" s="480"/>
      <c r="I110" s="480"/>
      <c r="J110" s="479" t="str">
        <f t="shared" si="1"/>
        <v/>
      </c>
      <c r="K110" s="480"/>
      <c r="L110" s="480"/>
      <c r="M110" s="480"/>
      <c r="N110" s="480"/>
      <c r="O110" s="479" t="s">
        <v>1637</v>
      </c>
    </row>
    <row r="111" spans="4:15" x14ac:dyDescent="0.2">
      <c r="D111" s="480" t="s">
        <v>3310</v>
      </c>
      <c r="E111" s="479" t="s">
        <v>3303</v>
      </c>
      <c r="F111" s="480"/>
      <c r="G111" s="479"/>
      <c r="H111" s="480"/>
      <c r="I111" s="480"/>
      <c r="J111" s="479" t="str">
        <f t="shared" si="1"/>
        <v/>
      </c>
      <c r="K111" s="480"/>
      <c r="L111" s="480"/>
      <c r="M111" s="480"/>
      <c r="N111" s="480"/>
      <c r="O111" s="479" t="s">
        <v>1638</v>
      </c>
    </row>
    <row r="112" spans="4:15" x14ac:dyDescent="0.2">
      <c r="D112" s="480" t="s">
        <v>3311</v>
      </c>
      <c r="E112" s="479" t="s">
        <v>3303</v>
      </c>
      <c r="F112" s="480"/>
      <c r="G112" s="479"/>
      <c r="H112" s="480"/>
      <c r="I112" s="480"/>
      <c r="J112" s="479" t="str">
        <f t="shared" si="1"/>
        <v/>
      </c>
      <c r="K112" s="480"/>
      <c r="L112" s="480"/>
      <c r="M112" s="480"/>
      <c r="N112" s="480"/>
      <c r="O112" s="479" t="s">
        <v>1639</v>
      </c>
    </row>
    <row r="113" spans="4:15" x14ac:dyDescent="0.2">
      <c r="D113" s="480" t="s">
        <v>3312</v>
      </c>
      <c r="E113" s="479" t="s">
        <v>3303</v>
      </c>
      <c r="F113" s="480"/>
      <c r="G113" s="479"/>
      <c r="H113" s="480"/>
      <c r="I113" s="480"/>
      <c r="J113" s="479" t="str">
        <f t="shared" si="1"/>
        <v/>
      </c>
      <c r="K113" s="480"/>
      <c r="L113" s="480"/>
      <c r="M113" s="480"/>
      <c r="N113" s="480"/>
      <c r="O113" s="479" t="s">
        <v>1640</v>
      </c>
    </row>
    <row r="114" spans="4:15" x14ac:dyDescent="0.2">
      <c r="D114" s="480" t="s">
        <v>3313</v>
      </c>
      <c r="E114" s="479" t="s">
        <v>3314</v>
      </c>
      <c r="F114" s="480"/>
      <c r="G114" s="479"/>
      <c r="H114" s="480"/>
      <c r="I114" s="480"/>
      <c r="J114" s="479" t="str">
        <f t="shared" si="1"/>
        <v/>
      </c>
      <c r="K114" s="480"/>
      <c r="L114" s="480"/>
      <c r="M114" s="480"/>
      <c r="N114" s="480"/>
      <c r="O114" s="479" t="s">
        <v>1641</v>
      </c>
    </row>
    <row r="115" spans="4:15" x14ac:dyDescent="0.2">
      <c r="D115" s="480" t="s">
        <v>3315</v>
      </c>
      <c r="E115" s="479" t="s">
        <v>3314</v>
      </c>
      <c r="F115" s="480"/>
      <c r="G115" s="479"/>
      <c r="H115" s="480"/>
      <c r="I115" s="480"/>
      <c r="J115" s="479" t="str">
        <f t="shared" si="1"/>
        <v/>
      </c>
      <c r="K115" s="480"/>
      <c r="L115" s="480"/>
      <c r="M115" s="480"/>
      <c r="N115" s="480"/>
      <c r="O115" s="479" t="s">
        <v>1642</v>
      </c>
    </row>
    <row r="116" spans="4:15" x14ac:dyDescent="0.2">
      <c r="D116" s="480" t="s">
        <v>3316</v>
      </c>
      <c r="E116" s="479" t="s">
        <v>3314</v>
      </c>
      <c r="F116" s="480"/>
      <c r="G116" s="479"/>
      <c r="H116" s="480"/>
      <c r="I116" s="480"/>
      <c r="J116" s="479" t="str">
        <f t="shared" si="1"/>
        <v/>
      </c>
      <c r="K116" s="480"/>
      <c r="L116" s="480"/>
      <c r="M116" s="480"/>
      <c r="N116" s="480"/>
      <c r="O116" s="479" t="s">
        <v>1643</v>
      </c>
    </row>
    <row r="117" spans="4:15" x14ac:dyDescent="0.2">
      <c r="D117" s="480" t="s">
        <v>3317</v>
      </c>
      <c r="E117" s="479" t="s">
        <v>3314</v>
      </c>
      <c r="F117" s="480"/>
      <c r="G117" s="479"/>
      <c r="H117" s="480"/>
      <c r="I117" s="480"/>
      <c r="J117" s="479" t="str">
        <f t="shared" si="1"/>
        <v/>
      </c>
      <c r="K117" s="480"/>
      <c r="L117" s="480"/>
      <c r="M117" s="480"/>
      <c r="N117" s="480"/>
      <c r="O117" s="479" t="s">
        <v>1644</v>
      </c>
    </row>
    <row r="118" spans="4:15" x14ac:dyDescent="0.2">
      <c r="D118" s="480" t="s">
        <v>3318</v>
      </c>
      <c r="E118" s="479" t="s">
        <v>3314</v>
      </c>
      <c r="F118" s="480"/>
      <c r="G118" s="479"/>
      <c r="H118" s="480"/>
      <c r="I118" s="480"/>
      <c r="J118" s="479" t="str">
        <f t="shared" si="1"/>
        <v/>
      </c>
      <c r="K118" s="480"/>
      <c r="L118" s="480"/>
      <c r="M118" s="480"/>
      <c r="N118" s="480"/>
      <c r="O118" s="479" t="s">
        <v>1645</v>
      </c>
    </row>
    <row r="119" spans="4:15" x14ac:dyDescent="0.2">
      <c r="D119" s="480" t="s">
        <v>3319</v>
      </c>
      <c r="E119" s="479" t="s">
        <v>3314</v>
      </c>
      <c r="F119" s="480"/>
      <c r="G119" s="479"/>
      <c r="H119" s="480"/>
      <c r="I119" s="480"/>
      <c r="J119" s="479" t="str">
        <f t="shared" si="1"/>
        <v/>
      </c>
      <c r="K119" s="480"/>
      <c r="L119" s="480"/>
      <c r="M119" s="480"/>
      <c r="N119" s="480"/>
      <c r="O119" s="479" t="s">
        <v>1646</v>
      </c>
    </row>
    <row r="120" spans="4:15" x14ac:dyDescent="0.2">
      <c r="D120" s="480" t="s">
        <v>3320</v>
      </c>
      <c r="E120" s="479" t="s">
        <v>3314</v>
      </c>
      <c r="F120" s="480"/>
      <c r="G120" s="479"/>
      <c r="H120" s="480"/>
      <c r="I120" s="480"/>
      <c r="J120" s="479" t="str">
        <f t="shared" si="1"/>
        <v/>
      </c>
      <c r="K120" s="480"/>
      <c r="L120" s="480"/>
      <c r="M120" s="480"/>
      <c r="N120" s="480"/>
      <c r="O120" s="479" t="s">
        <v>1647</v>
      </c>
    </row>
    <row r="121" spans="4:15" x14ac:dyDescent="0.2">
      <c r="D121" s="480" t="s">
        <v>3321</v>
      </c>
      <c r="E121" s="479" t="s">
        <v>3314</v>
      </c>
      <c r="F121" s="480"/>
      <c r="G121" s="479"/>
      <c r="H121" s="480"/>
      <c r="I121" s="480"/>
      <c r="J121" s="479" t="str">
        <f t="shared" si="1"/>
        <v/>
      </c>
      <c r="K121" s="480"/>
      <c r="L121" s="480"/>
      <c r="M121" s="480"/>
      <c r="N121" s="480"/>
      <c r="O121" s="479" t="s">
        <v>1648</v>
      </c>
    </row>
    <row r="122" spans="4:15" x14ac:dyDescent="0.2">
      <c r="D122" s="480" t="s">
        <v>3322</v>
      </c>
      <c r="E122" s="479" t="s">
        <v>3314</v>
      </c>
      <c r="F122" s="480"/>
      <c r="G122" s="479"/>
      <c r="H122" s="480"/>
      <c r="I122" s="480"/>
      <c r="J122" s="479" t="str">
        <f t="shared" si="1"/>
        <v/>
      </c>
      <c r="K122" s="480"/>
      <c r="L122" s="480"/>
      <c r="M122" s="480"/>
      <c r="N122" s="480"/>
      <c r="O122" s="479" t="s">
        <v>1649</v>
      </c>
    </row>
    <row r="123" spans="4:15" x14ac:dyDescent="0.2">
      <c r="D123" s="480" t="s">
        <v>3323</v>
      </c>
      <c r="E123" s="479" t="s">
        <v>3314</v>
      </c>
      <c r="F123" s="480"/>
      <c r="G123" s="479"/>
      <c r="H123" s="480"/>
      <c r="I123" s="480"/>
      <c r="J123" s="479" t="str">
        <f t="shared" si="1"/>
        <v/>
      </c>
      <c r="K123" s="480"/>
      <c r="L123" s="480"/>
      <c r="M123" s="480"/>
      <c r="N123" s="480"/>
      <c r="O123" s="479" t="s">
        <v>1650</v>
      </c>
    </row>
    <row r="124" spans="4:15" x14ac:dyDescent="0.2">
      <c r="D124" s="480" t="s">
        <v>3324</v>
      </c>
      <c r="E124" s="479" t="s">
        <v>3325</v>
      </c>
      <c r="F124" s="480"/>
      <c r="G124" s="479"/>
      <c r="H124" s="480"/>
      <c r="I124" s="480"/>
      <c r="J124" s="479" t="str">
        <f t="shared" si="1"/>
        <v/>
      </c>
      <c r="K124" s="480"/>
      <c r="L124" s="480"/>
      <c r="M124" s="480"/>
      <c r="N124" s="480"/>
      <c r="O124" s="479" t="s">
        <v>1651</v>
      </c>
    </row>
    <row r="125" spans="4:15" x14ac:dyDescent="0.2">
      <c r="D125" s="480" t="s">
        <v>3326</v>
      </c>
      <c r="E125" s="479" t="s">
        <v>3325</v>
      </c>
      <c r="F125" s="480"/>
      <c r="G125" s="479"/>
      <c r="H125" s="480"/>
      <c r="I125" s="480"/>
      <c r="J125" s="479" t="str">
        <f t="shared" si="1"/>
        <v/>
      </c>
      <c r="K125" s="480"/>
      <c r="L125" s="480"/>
      <c r="M125" s="480"/>
      <c r="N125" s="480"/>
      <c r="O125" s="479" t="s">
        <v>1652</v>
      </c>
    </row>
    <row r="126" spans="4:15" x14ac:dyDescent="0.2">
      <c r="D126" s="480" t="s">
        <v>3327</v>
      </c>
      <c r="E126" s="479" t="s">
        <v>3325</v>
      </c>
      <c r="F126" s="480"/>
      <c r="G126" s="479"/>
      <c r="H126" s="480"/>
      <c r="I126" s="480"/>
      <c r="J126" s="479" t="str">
        <f t="shared" si="1"/>
        <v/>
      </c>
      <c r="K126" s="480"/>
      <c r="L126" s="480"/>
      <c r="M126" s="480"/>
      <c r="N126" s="480"/>
      <c r="O126" s="479" t="s">
        <v>1653</v>
      </c>
    </row>
    <row r="127" spans="4:15" x14ac:dyDescent="0.2">
      <c r="D127" s="480" t="s">
        <v>3328</v>
      </c>
      <c r="E127" s="479" t="s">
        <v>3325</v>
      </c>
      <c r="F127" s="480"/>
      <c r="G127" s="479"/>
      <c r="H127" s="480"/>
      <c r="I127" s="480"/>
      <c r="J127" s="479" t="str">
        <f t="shared" si="1"/>
        <v/>
      </c>
      <c r="K127" s="480"/>
      <c r="L127" s="480"/>
      <c r="M127" s="480"/>
      <c r="N127" s="480"/>
      <c r="O127" s="479" t="s">
        <v>1654</v>
      </c>
    </row>
    <row r="128" spans="4:15" x14ac:dyDescent="0.2">
      <c r="D128" s="480" t="s">
        <v>3329</v>
      </c>
      <c r="E128" s="479" t="s">
        <v>3325</v>
      </c>
      <c r="F128" s="480"/>
      <c r="G128" s="479"/>
      <c r="H128" s="480"/>
      <c r="I128" s="480"/>
      <c r="J128" s="479" t="str">
        <f t="shared" si="1"/>
        <v/>
      </c>
      <c r="K128" s="480"/>
      <c r="L128" s="480"/>
      <c r="M128" s="480"/>
      <c r="N128" s="480"/>
      <c r="O128" s="479" t="s">
        <v>1655</v>
      </c>
    </row>
    <row r="129" spans="4:15" x14ac:dyDescent="0.2">
      <c r="D129" s="480" t="s">
        <v>3330</v>
      </c>
      <c r="E129" s="479" t="s">
        <v>3325</v>
      </c>
      <c r="F129" s="480"/>
      <c r="G129" s="479"/>
      <c r="H129" s="480"/>
      <c r="I129" s="480"/>
      <c r="J129" s="479" t="str">
        <f t="shared" si="1"/>
        <v/>
      </c>
      <c r="K129" s="480"/>
      <c r="L129" s="480"/>
      <c r="M129" s="480"/>
      <c r="N129" s="480"/>
      <c r="O129" s="479" t="s">
        <v>1656</v>
      </c>
    </row>
    <row r="130" spans="4:15" x14ac:dyDescent="0.2">
      <c r="D130" s="480" t="s">
        <v>3331</v>
      </c>
      <c r="E130" s="479" t="s">
        <v>3325</v>
      </c>
      <c r="F130" s="480"/>
      <c r="G130" s="479"/>
      <c r="H130" s="480"/>
      <c r="I130" s="480"/>
      <c r="J130" s="479" t="str">
        <f t="shared" si="1"/>
        <v/>
      </c>
      <c r="K130" s="480"/>
      <c r="L130" s="480"/>
      <c r="M130" s="480"/>
      <c r="N130" s="480"/>
      <c r="O130" s="479" t="s">
        <v>1657</v>
      </c>
    </row>
    <row r="131" spans="4:15" x14ac:dyDescent="0.2">
      <c r="D131" s="480" t="s">
        <v>3332</v>
      </c>
      <c r="E131" s="479" t="s">
        <v>3325</v>
      </c>
      <c r="F131" s="480"/>
      <c r="G131" s="479"/>
      <c r="H131" s="480"/>
      <c r="I131" s="480"/>
      <c r="J131" s="479" t="str">
        <f t="shared" si="1"/>
        <v/>
      </c>
      <c r="K131" s="480"/>
      <c r="L131" s="480"/>
      <c r="M131" s="480"/>
      <c r="N131" s="480"/>
      <c r="O131" s="479" t="s">
        <v>1658</v>
      </c>
    </row>
    <row r="132" spans="4:15" x14ac:dyDescent="0.2">
      <c r="D132" s="480" t="s">
        <v>3333</v>
      </c>
      <c r="E132" s="479" t="s">
        <v>3325</v>
      </c>
      <c r="F132" s="480"/>
      <c r="G132" s="479"/>
      <c r="H132" s="480"/>
      <c r="I132" s="480"/>
      <c r="J132" s="479" t="str">
        <f t="shared" ref="J132:J153" si="2">F132&amp;H132&amp;I132</f>
        <v/>
      </c>
      <c r="K132" s="480"/>
      <c r="L132" s="480"/>
      <c r="M132" s="480"/>
      <c r="N132" s="480"/>
      <c r="O132" s="479" t="s">
        <v>1659</v>
      </c>
    </row>
    <row r="133" spans="4:15" x14ac:dyDescent="0.2">
      <c r="D133" s="480" t="s">
        <v>3334</v>
      </c>
      <c r="E133" s="479" t="s">
        <v>3325</v>
      </c>
      <c r="F133" s="480"/>
      <c r="G133" s="479"/>
      <c r="H133" s="480"/>
      <c r="I133" s="480"/>
      <c r="J133" s="479" t="str">
        <f t="shared" si="2"/>
        <v/>
      </c>
      <c r="K133" s="480"/>
      <c r="L133" s="480"/>
      <c r="M133" s="480"/>
      <c r="N133" s="480"/>
      <c r="O133" s="479" t="s">
        <v>1660</v>
      </c>
    </row>
    <row r="134" spans="4:15" x14ac:dyDescent="0.2">
      <c r="D134" s="480" t="s">
        <v>3335</v>
      </c>
      <c r="E134" s="479" t="s">
        <v>3336</v>
      </c>
      <c r="F134" s="480"/>
      <c r="G134" s="479"/>
      <c r="H134" s="480"/>
      <c r="I134" s="480"/>
      <c r="J134" s="479" t="str">
        <f t="shared" si="2"/>
        <v/>
      </c>
      <c r="K134" s="480"/>
      <c r="L134" s="480"/>
      <c r="M134" s="480"/>
      <c r="N134" s="480"/>
      <c r="O134" s="479" t="s">
        <v>1661</v>
      </c>
    </row>
    <row r="135" spans="4:15" x14ac:dyDescent="0.2">
      <c r="D135" s="480" t="s">
        <v>3337</v>
      </c>
      <c r="E135" s="479" t="s">
        <v>3336</v>
      </c>
      <c r="F135" s="480"/>
      <c r="G135" s="479"/>
      <c r="H135" s="480"/>
      <c r="I135" s="480"/>
      <c r="J135" s="479" t="str">
        <f t="shared" si="2"/>
        <v/>
      </c>
      <c r="K135" s="480"/>
      <c r="L135" s="480"/>
      <c r="M135" s="480"/>
      <c r="N135" s="480"/>
      <c r="O135" s="479" t="s">
        <v>1662</v>
      </c>
    </row>
    <row r="136" spans="4:15" x14ac:dyDescent="0.2">
      <c r="D136" s="480" t="s">
        <v>3338</v>
      </c>
      <c r="E136" s="479" t="s">
        <v>3336</v>
      </c>
      <c r="F136" s="480"/>
      <c r="G136" s="479"/>
      <c r="H136" s="480"/>
      <c r="I136" s="480"/>
      <c r="J136" s="479" t="str">
        <f t="shared" si="2"/>
        <v/>
      </c>
      <c r="K136" s="480"/>
      <c r="L136" s="480"/>
      <c r="M136" s="480"/>
      <c r="N136" s="480"/>
      <c r="O136" s="479" t="s">
        <v>1663</v>
      </c>
    </row>
    <row r="137" spans="4:15" x14ac:dyDescent="0.2">
      <c r="D137" s="480" t="s">
        <v>3339</v>
      </c>
      <c r="E137" s="479" t="s">
        <v>3336</v>
      </c>
      <c r="F137" s="480"/>
      <c r="G137" s="479"/>
      <c r="H137" s="480"/>
      <c r="I137" s="480"/>
      <c r="J137" s="479" t="str">
        <f t="shared" si="2"/>
        <v/>
      </c>
      <c r="K137" s="480"/>
      <c r="L137" s="480"/>
      <c r="M137" s="480"/>
      <c r="N137" s="480"/>
      <c r="O137" s="479" t="s">
        <v>1664</v>
      </c>
    </row>
    <row r="138" spans="4:15" x14ac:dyDescent="0.2">
      <c r="D138" s="480" t="s">
        <v>3340</v>
      </c>
      <c r="E138" s="479" t="s">
        <v>3336</v>
      </c>
      <c r="F138" s="480"/>
      <c r="G138" s="479"/>
      <c r="H138" s="480"/>
      <c r="I138" s="480"/>
      <c r="J138" s="479" t="str">
        <f t="shared" si="2"/>
        <v/>
      </c>
      <c r="K138" s="480"/>
      <c r="L138" s="480"/>
      <c r="M138" s="480"/>
      <c r="N138" s="480"/>
      <c r="O138" s="479" t="s">
        <v>1665</v>
      </c>
    </row>
    <row r="139" spans="4:15" x14ac:dyDescent="0.2">
      <c r="D139" s="480" t="s">
        <v>3341</v>
      </c>
      <c r="E139" s="479" t="s">
        <v>3336</v>
      </c>
      <c r="F139" s="480"/>
      <c r="G139" s="479"/>
      <c r="H139" s="480"/>
      <c r="I139" s="480"/>
      <c r="J139" s="479" t="str">
        <f t="shared" si="2"/>
        <v/>
      </c>
      <c r="K139" s="480"/>
      <c r="L139" s="480"/>
      <c r="M139" s="480"/>
      <c r="N139" s="480"/>
      <c r="O139" s="479" t="s">
        <v>1666</v>
      </c>
    </row>
    <row r="140" spans="4:15" x14ac:dyDescent="0.2">
      <c r="D140" s="480" t="s">
        <v>3342</v>
      </c>
      <c r="E140" s="479" t="s">
        <v>3336</v>
      </c>
      <c r="F140" s="480"/>
      <c r="G140" s="479"/>
      <c r="H140" s="480"/>
      <c r="I140" s="480"/>
      <c r="J140" s="479" t="str">
        <f t="shared" si="2"/>
        <v/>
      </c>
      <c r="K140" s="480"/>
      <c r="L140" s="480"/>
      <c r="M140" s="480"/>
      <c r="N140" s="480"/>
      <c r="O140" s="479" t="s">
        <v>1667</v>
      </c>
    </row>
    <row r="141" spans="4:15" x14ac:dyDescent="0.2">
      <c r="D141" s="480" t="s">
        <v>3343</v>
      </c>
      <c r="E141" s="479" t="s">
        <v>3336</v>
      </c>
      <c r="F141" s="480"/>
      <c r="G141" s="479"/>
      <c r="H141" s="480"/>
      <c r="I141" s="480"/>
      <c r="J141" s="479" t="str">
        <f t="shared" si="2"/>
        <v/>
      </c>
      <c r="K141" s="480"/>
      <c r="L141" s="480"/>
      <c r="M141" s="480"/>
      <c r="N141" s="480"/>
      <c r="O141" s="479" t="s">
        <v>1668</v>
      </c>
    </row>
    <row r="142" spans="4:15" x14ac:dyDescent="0.2">
      <c r="D142" s="480" t="s">
        <v>3344</v>
      </c>
      <c r="E142" s="479" t="s">
        <v>3336</v>
      </c>
      <c r="F142" s="480"/>
      <c r="G142" s="479"/>
      <c r="H142" s="480"/>
      <c r="I142" s="480"/>
      <c r="J142" s="479" t="str">
        <f t="shared" si="2"/>
        <v/>
      </c>
      <c r="K142" s="480"/>
      <c r="L142" s="480"/>
      <c r="M142" s="480"/>
      <c r="N142" s="480"/>
      <c r="O142" s="479" t="s">
        <v>1669</v>
      </c>
    </row>
    <row r="143" spans="4:15" x14ac:dyDescent="0.2">
      <c r="D143" s="480" t="s">
        <v>3345</v>
      </c>
      <c r="E143" s="479" t="s">
        <v>3336</v>
      </c>
      <c r="F143" s="480"/>
      <c r="G143" s="479"/>
      <c r="H143" s="480"/>
      <c r="I143" s="480"/>
      <c r="J143" s="479" t="str">
        <f t="shared" si="2"/>
        <v/>
      </c>
      <c r="K143" s="480"/>
      <c r="L143" s="480"/>
      <c r="M143" s="480"/>
      <c r="N143" s="480"/>
      <c r="O143" s="479" t="s">
        <v>1670</v>
      </c>
    </row>
    <row r="144" spans="4:15" x14ac:dyDescent="0.2">
      <c r="D144" s="480" t="s">
        <v>3346</v>
      </c>
      <c r="E144" s="479" t="s">
        <v>3347</v>
      </c>
      <c r="F144" s="480"/>
      <c r="G144" s="479"/>
      <c r="H144" s="480"/>
      <c r="I144" s="480"/>
      <c r="J144" s="479" t="str">
        <f t="shared" si="2"/>
        <v/>
      </c>
      <c r="K144" s="480"/>
      <c r="L144" s="480"/>
      <c r="M144" s="480"/>
      <c r="N144" s="480"/>
      <c r="O144" s="479" t="s">
        <v>1671</v>
      </c>
    </row>
    <row r="145" spans="4:15" x14ac:dyDescent="0.2">
      <c r="D145" s="480" t="s">
        <v>3348</v>
      </c>
      <c r="E145" s="479" t="s">
        <v>3347</v>
      </c>
      <c r="F145" s="480"/>
      <c r="G145" s="479"/>
      <c r="H145" s="480"/>
      <c r="I145" s="480"/>
      <c r="J145" s="479" t="str">
        <f t="shared" si="2"/>
        <v/>
      </c>
      <c r="K145" s="480"/>
      <c r="L145" s="480"/>
      <c r="M145" s="480"/>
      <c r="N145" s="480"/>
      <c r="O145" s="479" t="s">
        <v>1672</v>
      </c>
    </row>
    <row r="146" spans="4:15" x14ac:dyDescent="0.2">
      <c r="D146" s="480" t="s">
        <v>3349</v>
      </c>
      <c r="E146" s="479" t="s">
        <v>3347</v>
      </c>
      <c r="F146" s="480"/>
      <c r="G146" s="479"/>
      <c r="H146" s="480"/>
      <c r="I146" s="480"/>
      <c r="J146" s="479" t="str">
        <f t="shared" si="2"/>
        <v/>
      </c>
      <c r="K146" s="480"/>
      <c r="L146" s="480"/>
      <c r="M146" s="480"/>
      <c r="N146" s="480"/>
      <c r="O146" s="479" t="s">
        <v>1673</v>
      </c>
    </row>
    <row r="147" spans="4:15" x14ac:dyDescent="0.2">
      <c r="D147" s="480" t="s">
        <v>3350</v>
      </c>
      <c r="E147" s="479" t="s">
        <v>3347</v>
      </c>
      <c r="F147" s="480"/>
      <c r="G147" s="479"/>
      <c r="H147" s="480"/>
      <c r="I147" s="480"/>
      <c r="J147" s="479" t="str">
        <f t="shared" si="2"/>
        <v/>
      </c>
      <c r="K147" s="480"/>
      <c r="L147" s="480"/>
      <c r="M147" s="480"/>
      <c r="N147" s="480"/>
      <c r="O147" s="479" t="s">
        <v>1674</v>
      </c>
    </row>
    <row r="148" spans="4:15" x14ac:dyDescent="0.2">
      <c r="D148" s="480" t="s">
        <v>3351</v>
      </c>
      <c r="E148" s="479" t="s">
        <v>3347</v>
      </c>
      <c r="F148" s="480"/>
      <c r="G148" s="479"/>
      <c r="H148" s="480"/>
      <c r="I148" s="480"/>
      <c r="J148" s="479" t="str">
        <f t="shared" si="2"/>
        <v/>
      </c>
      <c r="K148" s="480"/>
      <c r="L148" s="480"/>
      <c r="M148" s="480"/>
      <c r="N148" s="480"/>
      <c r="O148" s="479" t="s">
        <v>1675</v>
      </c>
    </row>
    <row r="149" spans="4:15" x14ac:dyDescent="0.2">
      <c r="D149" s="480" t="s">
        <v>3352</v>
      </c>
      <c r="E149" s="479" t="s">
        <v>3347</v>
      </c>
      <c r="F149" s="480"/>
      <c r="G149" s="479"/>
      <c r="H149" s="480"/>
      <c r="I149" s="480"/>
      <c r="J149" s="479" t="str">
        <f t="shared" si="2"/>
        <v/>
      </c>
      <c r="K149" s="480"/>
      <c r="L149" s="480"/>
      <c r="M149" s="480"/>
      <c r="N149" s="480"/>
      <c r="O149" s="479" t="s">
        <v>1676</v>
      </c>
    </row>
    <row r="150" spans="4:15" x14ac:dyDescent="0.2">
      <c r="D150" s="480" t="s">
        <v>3353</v>
      </c>
      <c r="E150" s="479" t="s">
        <v>3347</v>
      </c>
      <c r="F150" s="480"/>
      <c r="G150" s="479"/>
      <c r="H150" s="480"/>
      <c r="I150" s="480"/>
      <c r="J150" s="479" t="str">
        <f t="shared" si="2"/>
        <v/>
      </c>
      <c r="K150" s="480"/>
      <c r="L150" s="480"/>
      <c r="M150" s="480"/>
      <c r="N150" s="480"/>
      <c r="O150" s="479" t="s">
        <v>1677</v>
      </c>
    </row>
    <row r="151" spans="4:15" x14ac:dyDescent="0.2">
      <c r="D151" s="480" t="s">
        <v>3354</v>
      </c>
      <c r="E151" s="479" t="s">
        <v>3347</v>
      </c>
      <c r="F151" s="480"/>
      <c r="G151" s="479"/>
      <c r="H151" s="480"/>
      <c r="I151" s="480"/>
      <c r="J151" s="479" t="str">
        <f t="shared" si="2"/>
        <v/>
      </c>
      <c r="K151" s="480"/>
      <c r="L151" s="480"/>
      <c r="M151" s="480"/>
      <c r="N151" s="480"/>
      <c r="O151" s="479" t="s">
        <v>1678</v>
      </c>
    </row>
    <row r="152" spans="4:15" x14ac:dyDescent="0.2">
      <c r="D152" s="480" t="s">
        <v>3355</v>
      </c>
      <c r="E152" s="479" t="s">
        <v>3347</v>
      </c>
      <c r="F152" s="480"/>
      <c r="G152" s="479"/>
      <c r="H152" s="480"/>
      <c r="I152" s="480"/>
      <c r="J152" s="479" t="str">
        <f t="shared" si="2"/>
        <v/>
      </c>
      <c r="K152" s="480"/>
      <c r="L152" s="480"/>
      <c r="M152" s="480"/>
      <c r="N152" s="480"/>
      <c r="O152" s="479" t="s">
        <v>1679</v>
      </c>
    </row>
    <row r="153" spans="4:15" x14ac:dyDescent="0.2">
      <c r="D153" s="480" t="s">
        <v>3356</v>
      </c>
      <c r="E153" s="479" t="s">
        <v>3347</v>
      </c>
      <c r="F153" s="480"/>
      <c r="G153" s="479"/>
      <c r="H153" s="480"/>
      <c r="I153" s="480"/>
      <c r="J153" s="479" t="str">
        <f t="shared" si="2"/>
        <v/>
      </c>
      <c r="K153" s="480"/>
      <c r="L153" s="480"/>
      <c r="M153" s="480"/>
      <c r="N153" s="480"/>
      <c r="O153" s="479" t="s">
        <v>1680</v>
      </c>
    </row>
    <row r="157" spans="4:15" x14ac:dyDescent="0.2">
      <c r="D157" s="8" t="s">
        <v>220</v>
      </c>
    </row>
    <row r="158" spans="4:15" x14ac:dyDescent="0.2">
      <c r="D158" s="479" t="s">
        <v>222</v>
      </c>
      <c r="E158" s="479" t="s">
        <v>224</v>
      </c>
      <c r="F158" s="479" t="s">
        <v>71</v>
      </c>
      <c r="G158" s="479"/>
      <c r="H158" s="479" t="s">
        <v>42</v>
      </c>
      <c r="I158" s="479" t="s">
        <v>31</v>
      </c>
      <c r="J158" s="479" t="s">
        <v>217</v>
      </c>
      <c r="K158" s="479" t="s">
        <v>32</v>
      </c>
      <c r="L158" s="479" t="s">
        <v>33</v>
      </c>
      <c r="M158" s="479" t="s">
        <v>18</v>
      </c>
      <c r="N158" s="479" t="s">
        <v>9</v>
      </c>
      <c r="O158" s="479" t="s">
        <v>62</v>
      </c>
    </row>
    <row r="159" spans="4:15" hidden="1" x14ac:dyDescent="0.2">
      <c r="D159" s="480" t="s">
        <v>221</v>
      </c>
      <c r="E159" s="479" t="s">
        <v>223</v>
      </c>
      <c r="F159" s="480" t="s">
        <v>225</v>
      </c>
      <c r="G159" s="479"/>
      <c r="H159" s="480" t="s">
        <v>103</v>
      </c>
      <c r="I159" s="480" t="s">
        <v>102</v>
      </c>
      <c r="J159" s="479" t="str">
        <f>F159&amp;H159&amp;I159</f>
        <v>[Outcome Indicator Name][Category][Disaggregation]</v>
      </c>
      <c r="K159" s="480" t="s">
        <v>50</v>
      </c>
      <c r="L159" s="480" t="s">
        <v>51</v>
      </c>
      <c r="M159" s="480" t="s">
        <v>52</v>
      </c>
      <c r="N159" s="480" t="s">
        <v>91</v>
      </c>
      <c r="O159" s="479" t="s">
        <v>61</v>
      </c>
    </row>
    <row r="160" spans="4:15" x14ac:dyDescent="0.2">
      <c r="D160" s="480" t="s">
        <v>3357</v>
      </c>
      <c r="E160" s="479" t="s">
        <v>3358</v>
      </c>
      <c r="F160" s="480"/>
      <c r="G160" s="479"/>
      <c r="H160" s="480"/>
      <c r="I160" s="480"/>
      <c r="J160" s="479" t="str">
        <f t="shared" ref="J160:J223" si="3">F160&amp;H160&amp;I160</f>
        <v/>
      </c>
      <c r="K160" s="480"/>
      <c r="L160" s="480"/>
      <c r="M160" s="480"/>
      <c r="N160" s="480"/>
      <c r="O160" s="479" t="s">
        <v>1681</v>
      </c>
    </row>
    <row r="161" spans="4:15" x14ac:dyDescent="0.2">
      <c r="D161" s="480" t="s">
        <v>3359</v>
      </c>
      <c r="E161" s="479" t="s">
        <v>3358</v>
      </c>
      <c r="F161" s="480"/>
      <c r="G161" s="479"/>
      <c r="H161" s="480"/>
      <c r="I161" s="480"/>
      <c r="J161" s="479" t="str">
        <f t="shared" si="3"/>
        <v/>
      </c>
      <c r="K161" s="480"/>
      <c r="L161" s="480"/>
      <c r="M161" s="480"/>
      <c r="N161" s="480"/>
      <c r="O161" s="479" t="s">
        <v>1682</v>
      </c>
    </row>
    <row r="162" spans="4:15" x14ac:dyDescent="0.2">
      <c r="D162" s="480" t="s">
        <v>3360</v>
      </c>
      <c r="E162" s="479" t="s">
        <v>3358</v>
      </c>
      <c r="F162" s="480"/>
      <c r="G162" s="479"/>
      <c r="H162" s="480"/>
      <c r="I162" s="480"/>
      <c r="J162" s="479" t="str">
        <f t="shared" si="3"/>
        <v/>
      </c>
      <c r="K162" s="480"/>
      <c r="L162" s="480"/>
      <c r="M162" s="480"/>
      <c r="N162" s="480"/>
      <c r="O162" s="479" t="s">
        <v>1683</v>
      </c>
    </row>
    <row r="163" spans="4:15" x14ac:dyDescent="0.2">
      <c r="D163" s="480" t="s">
        <v>3361</v>
      </c>
      <c r="E163" s="479" t="s">
        <v>3358</v>
      </c>
      <c r="F163" s="480"/>
      <c r="G163" s="479"/>
      <c r="H163" s="480"/>
      <c r="I163" s="480"/>
      <c r="J163" s="479" t="str">
        <f t="shared" si="3"/>
        <v/>
      </c>
      <c r="K163" s="480"/>
      <c r="L163" s="480"/>
      <c r="M163" s="480"/>
      <c r="N163" s="480"/>
      <c r="O163" s="479" t="s">
        <v>1684</v>
      </c>
    </row>
    <row r="164" spans="4:15" x14ac:dyDescent="0.2">
      <c r="D164" s="480" t="s">
        <v>3362</v>
      </c>
      <c r="E164" s="479" t="s">
        <v>3358</v>
      </c>
      <c r="F164" s="480"/>
      <c r="G164" s="479"/>
      <c r="H164" s="480"/>
      <c r="I164" s="480"/>
      <c r="J164" s="479" t="str">
        <f t="shared" si="3"/>
        <v/>
      </c>
      <c r="K164" s="480"/>
      <c r="L164" s="480"/>
      <c r="M164" s="480"/>
      <c r="N164" s="480"/>
      <c r="O164" s="479" t="s">
        <v>1685</v>
      </c>
    </row>
    <row r="165" spans="4:15" x14ac:dyDescent="0.2">
      <c r="D165" s="480" t="s">
        <v>3363</v>
      </c>
      <c r="E165" s="479" t="s">
        <v>3358</v>
      </c>
      <c r="F165" s="480"/>
      <c r="G165" s="479"/>
      <c r="H165" s="480"/>
      <c r="I165" s="480"/>
      <c r="J165" s="479" t="str">
        <f t="shared" si="3"/>
        <v/>
      </c>
      <c r="K165" s="480"/>
      <c r="L165" s="480"/>
      <c r="M165" s="480"/>
      <c r="N165" s="480"/>
      <c r="O165" s="479" t="s">
        <v>1686</v>
      </c>
    </row>
    <row r="166" spans="4:15" x14ac:dyDescent="0.2">
      <c r="D166" s="480" t="s">
        <v>3364</v>
      </c>
      <c r="E166" s="479" t="s">
        <v>3358</v>
      </c>
      <c r="F166" s="480"/>
      <c r="G166" s="479"/>
      <c r="H166" s="480"/>
      <c r="I166" s="480"/>
      <c r="J166" s="479" t="str">
        <f t="shared" si="3"/>
        <v/>
      </c>
      <c r="K166" s="480"/>
      <c r="L166" s="480"/>
      <c r="M166" s="480"/>
      <c r="N166" s="480"/>
      <c r="O166" s="479" t="s">
        <v>1687</v>
      </c>
    </row>
    <row r="167" spans="4:15" x14ac:dyDescent="0.2">
      <c r="D167" s="480" t="s">
        <v>3365</v>
      </c>
      <c r="E167" s="479" t="s">
        <v>3358</v>
      </c>
      <c r="F167" s="480"/>
      <c r="G167" s="479"/>
      <c r="H167" s="480"/>
      <c r="I167" s="480"/>
      <c r="J167" s="479" t="str">
        <f t="shared" si="3"/>
        <v/>
      </c>
      <c r="K167" s="480"/>
      <c r="L167" s="480"/>
      <c r="M167" s="480"/>
      <c r="N167" s="480"/>
      <c r="O167" s="479" t="s">
        <v>1688</v>
      </c>
    </row>
    <row r="168" spans="4:15" x14ac:dyDescent="0.2">
      <c r="D168" s="480" t="s">
        <v>3366</v>
      </c>
      <c r="E168" s="479" t="s">
        <v>3358</v>
      </c>
      <c r="F168" s="480"/>
      <c r="G168" s="479"/>
      <c r="H168" s="480"/>
      <c r="I168" s="480"/>
      <c r="J168" s="479" t="str">
        <f t="shared" si="3"/>
        <v/>
      </c>
      <c r="K168" s="480"/>
      <c r="L168" s="480"/>
      <c r="M168" s="480"/>
      <c r="N168" s="480"/>
      <c r="O168" s="479" t="s">
        <v>1689</v>
      </c>
    </row>
    <row r="169" spans="4:15" x14ac:dyDescent="0.2">
      <c r="D169" s="480" t="s">
        <v>3367</v>
      </c>
      <c r="E169" s="479" t="s">
        <v>3358</v>
      </c>
      <c r="F169" s="480"/>
      <c r="G169" s="479"/>
      <c r="H169" s="480"/>
      <c r="I169" s="480"/>
      <c r="J169" s="479" t="str">
        <f t="shared" si="3"/>
        <v/>
      </c>
      <c r="K169" s="480"/>
      <c r="L169" s="480"/>
      <c r="M169" s="480"/>
      <c r="N169" s="480"/>
      <c r="O169" s="479" t="s">
        <v>1690</v>
      </c>
    </row>
    <row r="170" spans="4:15" x14ac:dyDescent="0.2">
      <c r="D170" s="480" t="s">
        <v>3368</v>
      </c>
      <c r="E170" s="479" t="s">
        <v>3369</v>
      </c>
      <c r="F170" s="480"/>
      <c r="G170" s="479"/>
      <c r="H170" s="480"/>
      <c r="I170" s="480"/>
      <c r="J170" s="479" t="str">
        <f t="shared" si="3"/>
        <v/>
      </c>
      <c r="K170" s="480"/>
      <c r="L170" s="480"/>
      <c r="M170" s="480"/>
      <c r="N170" s="480"/>
      <c r="O170" s="479" t="s">
        <v>1691</v>
      </c>
    </row>
    <row r="171" spans="4:15" x14ac:dyDescent="0.2">
      <c r="D171" s="480" t="s">
        <v>3370</v>
      </c>
      <c r="E171" s="479" t="s">
        <v>3369</v>
      </c>
      <c r="F171" s="480"/>
      <c r="G171" s="479"/>
      <c r="H171" s="480"/>
      <c r="I171" s="480"/>
      <c r="J171" s="479" t="str">
        <f t="shared" si="3"/>
        <v/>
      </c>
      <c r="K171" s="480"/>
      <c r="L171" s="480"/>
      <c r="M171" s="480"/>
      <c r="N171" s="480"/>
      <c r="O171" s="479" t="s">
        <v>1692</v>
      </c>
    </row>
    <row r="172" spans="4:15" x14ac:dyDescent="0.2">
      <c r="D172" s="480" t="s">
        <v>3371</v>
      </c>
      <c r="E172" s="479" t="s">
        <v>3369</v>
      </c>
      <c r="F172" s="480"/>
      <c r="G172" s="479"/>
      <c r="H172" s="480"/>
      <c r="I172" s="480"/>
      <c r="J172" s="479" t="str">
        <f t="shared" si="3"/>
        <v/>
      </c>
      <c r="K172" s="480"/>
      <c r="L172" s="480"/>
      <c r="M172" s="480"/>
      <c r="N172" s="480"/>
      <c r="O172" s="479" t="s">
        <v>1693</v>
      </c>
    </row>
    <row r="173" spans="4:15" x14ac:dyDescent="0.2">
      <c r="D173" s="480" t="s">
        <v>3372</v>
      </c>
      <c r="E173" s="479" t="s">
        <v>3369</v>
      </c>
      <c r="F173" s="480"/>
      <c r="G173" s="479"/>
      <c r="H173" s="480"/>
      <c r="I173" s="480"/>
      <c r="J173" s="479" t="str">
        <f t="shared" si="3"/>
        <v/>
      </c>
      <c r="K173" s="480"/>
      <c r="L173" s="480"/>
      <c r="M173" s="480"/>
      <c r="N173" s="480"/>
      <c r="O173" s="479" t="s">
        <v>1694</v>
      </c>
    </row>
    <row r="174" spans="4:15" x14ac:dyDescent="0.2">
      <c r="D174" s="480" t="s">
        <v>3373</v>
      </c>
      <c r="E174" s="479" t="s">
        <v>3369</v>
      </c>
      <c r="F174" s="480"/>
      <c r="G174" s="479"/>
      <c r="H174" s="480"/>
      <c r="I174" s="480"/>
      <c r="J174" s="479" t="str">
        <f t="shared" si="3"/>
        <v/>
      </c>
      <c r="K174" s="480"/>
      <c r="L174" s="480"/>
      <c r="M174" s="480"/>
      <c r="N174" s="480"/>
      <c r="O174" s="479" t="s">
        <v>1695</v>
      </c>
    </row>
    <row r="175" spans="4:15" x14ac:dyDescent="0.2">
      <c r="D175" s="480" t="s">
        <v>3374</v>
      </c>
      <c r="E175" s="479" t="s">
        <v>3369</v>
      </c>
      <c r="F175" s="480"/>
      <c r="G175" s="479"/>
      <c r="H175" s="480"/>
      <c r="I175" s="480"/>
      <c r="J175" s="479" t="str">
        <f t="shared" si="3"/>
        <v/>
      </c>
      <c r="K175" s="480"/>
      <c r="L175" s="480"/>
      <c r="M175" s="480"/>
      <c r="N175" s="480"/>
      <c r="O175" s="479" t="s">
        <v>1696</v>
      </c>
    </row>
    <row r="176" spans="4:15" x14ac:dyDescent="0.2">
      <c r="D176" s="480" t="s">
        <v>3375</v>
      </c>
      <c r="E176" s="479" t="s">
        <v>3369</v>
      </c>
      <c r="F176" s="480"/>
      <c r="G176" s="479"/>
      <c r="H176" s="480"/>
      <c r="I176" s="480"/>
      <c r="J176" s="479" t="str">
        <f t="shared" si="3"/>
        <v/>
      </c>
      <c r="K176" s="480"/>
      <c r="L176" s="480"/>
      <c r="M176" s="480"/>
      <c r="N176" s="480"/>
      <c r="O176" s="479" t="s">
        <v>1697</v>
      </c>
    </row>
    <row r="177" spans="4:15" x14ac:dyDescent="0.2">
      <c r="D177" s="480" t="s">
        <v>3376</v>
      </c>
      <c r="E177" s="479" t="s">
        <v>3369</v>
      </c>
      <c r="F177" s="480"/>
      <c r="G177" s="479"/>
      <c r="H177" s="480"/>
      <c r="I177" s="480"/>
      <c r="J177" s="479" t="str">
        <f t="shared" si="3"/>
        <v/>
      </c>
      <c r="K177" s="480"/>
      <c r="L177" s="480"/>
      <c r="M177" s="480"/>
      <c r="N177" s="480"/>
      <c r="O177" s="479" t="s">
        <v>1698</v>
      </c>
    </row>
    <row r="178" spans="4:15" x14ac:dyDescent="0.2">
      <c r="D178" s="480" t="s">
        <v>3377</v>
      </c>
      <c r="E178" s="479" t="s">
        <v>3369</v>
      </c>
      <c r="F178" s="480"/>
      <c r="G178" s="479"/>
      <c r="H178" s="480"/>
      <c r="I178" s="480"/>
      <c r="J178" s="479" t="str">
        <f t="shared" si="3"/>
        <v/>
      </c>
      <c r="K178" s="480"/>
      <c r="L178" s="480"/>
      <c r="M178" s="480"/>
      <c r="N178" s="480"/>
      <c r="O178" s="479" t="s">
        <v>1699</v>
      </c>
    </row>
    <row r="179" spans="4:15" x14ac:dyDescent="0.2">
      <c r="D179" s="480" t="s">
        <v>3378</v>
      </c>
      <c r="E179" s="479" t="s">
        <v>3369</v>
      </c>
      <c r="F179" s="480"/>
      <c r="G179" s="479"/>
      <c r="H179" s="480"/>
      <c r="I179" s="480"/>
      <c r="J179" s="479" t="str">
        <f t="shared" si="3"/>
        <v/>
      </c>
      <c r="K179" s="480"/>
      <c r="L179" s="480"/>
      <c r="M179" s="480"/>
      <c r="N179" s="480"/>
      <c r="O179" s="479" t="s">
        <v>1700</v>
      </c>
    </row>
    <row r="180" spans="4:15" x14ac:dyDescent="0.2">
      <c r="D180" s="480" t="s">
        <v>3379</v>
      </c>
      <c r="E180" s="479" t="s">
        <v>3380</v>
      </c>
      <c r="F180" s="480"/>
      <c r="G180" s="479"/>
      <c r="H180" s="480"/>
      <c r="I180" s="480"/>
      <c r="J180" s="479" t="str">
        <f t="shared" si="3"/>
        <v/>
      </c>
      <c r="K180" s="480"/>
      <c r="L180" s="480"/>
      <c r="M180" s="480"/>
      <c r="N180" s="480"/>
      <c r="O180" s="479" t="s">
        <v>1701</v>
      </c>
    </row>
    <row r="181" spans="4:15" x14ac:dyDescent="0.2">
      <c r="D181" s="480" t="s">
        <v>3381</v>
      </c>
      <c r="E181" s="479" t="s">
        <v>3380</v>
      </c>
      <c r="F181" s="480"/>
      <c r="G181" s="479"/>
      <c r="H181" s="480"/>
      <c r="I181" s="480"/>
      <c r="J181" s="479" t="str">
        <f t="shared" si="3"/>
        <v/>
      </c>
      <c r="K181" s="480"/>
      <c r="L181" s="480"/>
      <c r="M181" s="480"/>
      <c r="N181" s="480"/>
      <c r="O181" s="479" t="s">
        <v>1702</v>
      </c>
    </row>
    <row r="182" spans="4:15" x14ac:dyDescent="0.2">
      <c r="D182" s="480" t="s">
        <v>3382</v>
      </c>
      <c r="E182" s="479" t="s">
        <v>3380</v>
      </c>
      <c r="F182" s="480"/>
      <c r="G182" s="479"/>
      <c r="H182" s="480"/>
      <c r="I182" s="480"/>
      <c r="J182" s="479" t="str">
        <f t="shared" si="3"/>
        <v/>
      </c>
      <c r="K182" s="480"/>
      <c r="L182" s="480"/>
      <c r="M182" s="480"/>
      <c r="N182" s="480"/>
      <c r="O182" s="479" t="s">
        <v>1703</v>
      </c>
    </row>
    <row r="183" spans="4:15" x14ac:dyDescent="0.2">
      <c r="D183" s="480" t="s">
        <v>3383</v>
      </c>
      <c r="E183" s="479" t="s">
        <v>3380</v>
      </c>
      <c r="F183" s="480"/>
      <c r="G183" s="479"/>
      <c r="H183" s="480"/>
      <c r="I183" s="480"/>
      <c r="J183" s="479" t="str">
        <f t="shared" si="3"/>
        <v/>
      </c>
      <c r="K183" s="480"/>
      <c r="L183" s="480"/>
      <c r="M183" s="480"/>
      <c r="N183" s="480"/>
      <c r="O183" s="479" t="s">
        <v>1704</v>
      </c>
    </row>
    <row r="184" spans="4:15" x14ac:dyDescent="0.2">
      <c r="D184" s="480" t="s">
        <v>3384</v>
      </c>
      <c r="E184" s="479" t="s">
        <v>3380</v>
      </c>
      <c r="F184" s="480"/>
      <c r="G184" s="479"/>
      <c r="H184" s="480"/>
      <c r="I184" s="480"/>
      <c r="J184" s="479" t="str">
        <f t="shared" si="3"/>
        <v/>
      </c>
      <c r="K184" s="480"/>
      <c r="L184" s="480"/>
      <c r="M184" s="480"/>
      <c r="N184" s="480"/>
      <c r="O184" s="479" t="s">
        <v>1705</v>
      </c>
    </row>
    <row r="185" spans="4:15" x14ac:dyDescent="0.2">
      <c r="D185" s="480" t="s">
        <v>3385</v>
      </c>
      <c r="E185" s="479" t="s">
        <v>3380</v>
      </c>
      <c r="F185" s="480"/>
      <c r="G185" s="479"/>
      <c r="H185" s="480"/>
      <c r="I185" s="480"/>
      <c r="J185" s="479" t="str">
        <f t="shared" si="3"/>
        <v/>
      </c>
      <c r="K185" s="480"/>
      <c r="L185" s="480"/>
      <c r="M185" s="480"/>
      <c r="N185" s="480"/>
      <c r="O185" s="479" t="s">
        <v>1706</v>
      </c>
    </row>
    <row r="186" spans="4:15" x14ac:dyDescent="0.2">
      <c r="D186" s="480" t="s">
        <v>3386</v>
      </c>
      <c r="E186" s="479" t="s">
        <v>3380</v>
      </c>
      <c r="F186" s="480"/>
      <c r="G186" s="479"/>
      <c r="H186" s="480"/>
      <c r="I186" s="480"/>
      <c r="J186" s="479" t="str">
        <f t="shared" si="3"/>
        <v/>
      </c>
      <c r="K186" s="480"/>
      <c r="L186" s="480"/>
      <c r="M186" s="480"/>
      <c r="N186" s="480"/>
      <c r="O186" s="479" t="s">
        <v>1707</v>
      </c>
    </row>
    <row r="187" spans="4:15" x14ac:dyDescent="0.2">
      <c r="D187" s="480" t="s">
        <v>3387</v>
      </c>
      <c r="E187" s="479" t="s">
        <v>3380</v>
      </c>
      <c r="F187" s="480"/>
      <c r="G187" s="479"/>
      <c r="H187" s="480"/>
      <c r="I187" s="480"/>
      <c r="J187" s="479" t="str">
        <f t="shared" si="3"/>
        <v/>
      </c>
      <c r="K187" s="480"/>
      <c r="L187" s="480"/>
      <c r="M187" s="480"/>
      <c r="N187" s="480"/>
      <c r="O187" s="479" t="s">
        <v>1708</v>
      </c>
    </row>
    <row r="188" spans="4:15" x14ac:dyDescent="0.2">
      <c r="D188" s="480" t="s">
        <v>3388</v>
      </c>
      <c r="E188" s="479" t="s">
        <v>3380</v>
      </c>
      <c r="F188" s="480"/>
      <c r="G188" s="479"/>
      <c r="H188" s="480"/>
      <c r="I188" s="480"/>
      <c r="J188" s="479" t="str">
        <f t="shared" si="3"/>
        <v/>
      </c>
      <c r="K188" s="480"/>
      <c r="L188" s="480"/>
      <c r="M188" s="480"/>
      <c r="N188" s="480"/>
      <c r="O188" s="479" t="s">
        <v>1709</v>
      </c>
    </row>
    <row r="189" spans="4:15" x14ac:dyDescent="0.2">
      <c r="D189" s="480" t="s">
        <v>3389</v>
      </c>
      <c r="E189" s="479" t="s">
        <v>3380</v>
      </c>
      <c r="F189" s="480"/>
      <c r="G189" s="479"/>
      <c r="H189" s="480"/>
      <c r="I189" s="480"/>
      <c r="J189" s="479" t="str">
        <f t="shared" si="3"/>
        <v/>
      </c>
      <c r="K189" s="480"/>
      <c r="L189" s="480"/>
      <c r="M189" s="480"/>
      <c r="N189" s="480"/>
      <c r="O189" s="479" t="s">
        <v>1710</v>
      </c>
    </row>
    <row r="190" spans="4:15" x14ac:dyDescent="0.2">
      <c r="D190" s="480" t="s">
        <v>3390</v>
      </c>
      <c r="E190" s="479" t="s">
        <v>3391</v>
      </c>
      <c r="F190" s="480"/>
      <c r="G190" s="479"/>
      <c r="H190" s="480"/>
      <c r="I190" s="480"/>
      <c r="J190" s="479" t="str">
        <f t="shared" si="3"/>
        <v/>
      </c>
      <c r="K190" s="480"/>
      <c r="L190" s="480"/>
      <c r="M190" s="480"/>
      <c r="N190" s="480"/>
      <c r="O190" s="479" t="s">
        <v>1711</v>
      </c>
    </row>
    <row r="191" spans="4:15" x14ac:dyDescent="0.2">
      <c r="D191" s="480" t="s">
        <v>3392</v>
      </c>
      <c r="E191" s="479" t="s">
        <v>3391</v>
      </c>
      <c r="F191" s="480"/>
      <c r="G191" s="479"/>
      <c r="H191" s="480"/>
      <c r="I191" s="480"/>
      <c r="J191" s="479" t="str">
        <f t="shared" si="3"/>
        <v/>
      </c>
      <c r="K191" s="480"/>
      <c r="L191" s="480"/>
      <c r="M191" s="480"/>
      <c r="N191" s="480"/>
      <c r="O191" s="479" t="s">
        <v>1712</v>
      </c>
    </row>
    <row r="192" spans="4:15" x14ac:dyDescent="0.2">
      <c r="D192" s="480" t="s">
        <v>3393</v>
      </c>
      <c r="E192" s="479" t="s">
        <v>3391</v>
      </c>
      <c r="F192" s="480"/>
      <c r="G192" s="479"/>
      <c r="H192" s="480"/>
      <c r="I192" s="480"/>
      <c r="J192" s="479" t="str">
        <f t="shared" si="3"/>
        <v/>
      </c>
      <c r="K192" s="480"/>
      <c r="L192" s="480"/>
      <c r="M192" s="480"/>
      <c r="N192" s="480"/>
      <c r="O192" s="479" t="s">
        <v>1713</v>
      </c>
    </row>
    <row r="193" spans="4:15" x14ac:dyDescent="0.2">
      <c r="D193" s="480" t="s">
        <v>3394</v>
      </c>
      <c r="E193" s="479" t="s">
        <v>3391</v>
      </c>
      <c r="F193" s="480"/>
      <c r="G193" s="479"/>
      <c r="H193" s="480"/>
      <c r="I193" s="480"/>
      <c r="J193" s="479" t="str">
        <f t="shared" si="3"/>
        <v/>
      </c>
      <c r="K193" s="480"/>
      <c r="L193" s="480"/>
      <c r="M193" s="480"/>
      <c r="N193" s="480"/>
      <c r="O193" s="479" t="s">
        <v>1714</v>
      </c>
    </row>
    <row r="194" spans="4:15" x14ac:dyDescent="0.2">
      <c r="D194" s="480" t="s">
        <v>3395</v>
      </c>
      <c r="E194" s="479" t="s">
        <v>3391</v>
      </c>
      <c r="F194" s="480"/>
      <c r="G194" s="479"/>
      <c r="H194" s="480"/>
      <c r="I194" s="480"/>
      <c r="J194" s="479" t="str">
        <f t="shared" si="3"/>
        <v/>
      </c>
      <c r="K194" s="480"/>
      <c r="L194" s="480"/>
      <c r="M194" s="480"/>
      <c r="N194" s="480"/>
      <c r="O194" s="479" t="s">
        <v>1715</v>
      </c>
    </row>
    <row r="195" spans="4:15" x14ac:dyDescent="0.2">
      <c r="D195" s="480" t="s">
        <v>3396</v>
      </c>
      <c r="E195" s="479" t="s">
        <v>3391</v>
      </c>
      <c r="F195" s="480"/>
      <c r="G195" s="479"/>
      <c r="H195" s="480"/>
      <c r="I195" s="480"/>
      <c r="J195" s="479" t="str">
        <f t="shared" si="3"/>
        <v/>
      </c>
      <c r="K195" s="480"/>
      <c r="L195" s="480"/>
      <c r="M195" s="480"/>
      <c r="N195" s="480"/>
      <c r="O195" s="479" t="s">
        <v>1716</v>
      </c>
    </row>
    <row r="196" spans="4:15" x14ac:dyDescent="0.2">
      <c r="D196" s="480" t="s">
        <v>3397</v>
      </c>
      <c r="E196" s="479" t="s">
        <v>3391</v>
      </c>
      <c r="F196" s="480"/>
      <c r="G196" s="479"/>
      <c r="H196" s="480"/>
      <c r="I196" s="480"/>
      <c r="J196" s="479" t="str">
        <f t="shared" si="3"/>
        <v/>
      </c>
      <c r="K196" s="480"/>
      <c r="L196" s="480"/>
      <c r="M196" s="480"/>
      <c r="N196" s="480"/>
      <c r="O196" s="479" t="s">
        <v>1717</v>
      </c>
    </row>
    <row r="197" spans="4:15" x14ac:dyDescent="0.2">
      <c r="D197" s="480" t="s">
        <v>3398</v>
      </c>
      <c r="E197" s="479" t="s">
        <v>3391</v>
      </c>
      <c r="F197" s="480"/>
      <c r="G197" s="479"/>
      <c r="H197" s="480"/>
      <c r="I197" s="480"/>
      <c r="J197" s="479" t="str">
        <f t="shared" si="3"/>
        <v/>
      </c>
      <c r="K197" s="480"/>
      <c r="L197" s="480"/>
      <c r="M197" s="480"/>
      <c r="N197" s="480"/>
      <c r="O197" s="479" t="s">
        <v>1718</v>
      </c>
    </row>
    <row r="198" spans="4:15" x14ac:dyDescent="0.2">
      <c r="D198" s="480" t="s">
        <v>3399</v>
      </c>
      <c r="E198" s="479" t="s">
        <v>3391</v>
      </c>
      <c r="F198" s="480"/>
      <c r="G198" s="479"/>
      <c r="H198" s="480"/>
      <c r="I198" s="480"/>
      <c r="J198" s="479" t="str">
        <f t="shared" si="3"/>
        <v/>
      </c>
      <c r="K198" s="480"/>
      <c r="L198" s="480"/>
      <c r="M198" s="480"/>
      <c r="N198" s="480"/>
      <c r="O198" s="479" t="s">
        <v>1719</v>
      </c>
    </row>
    <row r="199" spans="4:15" x14ac:dyDescent="0.2">
      <c r="D199" s="480" t="s">
        <v>3400</v>
      </c>
      <c r="E199" s="479" t="s">
        <v>3391</v>
      </c>
      <c r="F199" s="480"/>
      <c r="G199" s="479"/>
      <c r="H199" s="480"/>
      <c r="I199" s="480"/>
      <c r="J199" s="479" t="str">
        <f t="shared" si="3"/>
        <v/>
      </c>
      <c r="K199" s="480"/>
      <c r="L199" s="480"/>
      <c r="M199" s="480"/>
      <c r="N199" s="480"/>
      <c r="O199" s="479" t="s">
        <v>1720</v>
      </c>
    </row>
    <row r="200" spans="4:15" x14ac:dyDescent="0.2">
      <c r="D200" s="480" t="s">
        <v>3401</v>
      </c>
      <c r="E200" s="479" t="s">
        <v>3402</v>
      </c>
      <c r="F200" s="480"/>
      <c r="G200" s="479"/>
      <c r="H200" s="480"/>
      <c r="I200" s="480"/>
      <c r="J200" s="479" t="str">
        <f t="shared" si="3"/>
        <v/>
      </c>
      <c r="K200" s="480"/>
      <c r="L200" s="480"/>
      <c r="M200" s="480"/>
      <c r="N200" s="480"/>
      <c r="O200" s="479" t="s">
        <v>1721</v>
      </c>
    </row>
    <row r="201" spans="4:15" x14ac:dyDescent="0.2">
      <c r="D201" s="480" t="s">
        <v>3403</v>
      </c>
      <c r="E201" s="479" t="s">
        <v>3402</v>
      </c>
      <c r="F201" s="480"/>
      <c r="G201" s="479"/>
      <c r="H201" s="480"/>
      <c r="I201" s="480"/>
      <c r="J201" s="479" t="str">
        <f t="shared" si="3"/>
        <v/>
      </c>
      <c r="K201" s="480"/>
      <c r="L201" s="480"/>
      <c r="M201" s="480"/>
      <c r="N201" s="480"/>
      <c r="O201" s="479" t="s">
        <v>1722</v>
      </c>
    </row>
    <row r="202" spans="4:15" x14ac:dyDescent="0.2">
      <c r="D202" s="480" t="s">
        <v>3404</v>
      </c>
      <c r="E202" s="479" t="s">
        <v>3402</v>
      </c>
      <c r="F202" s="480"/>
      <c r="G202" s="479"/>
      <c r="H202" s="480"/>
      <c r="I202" s="480"/>
      <c r="J202" s="479" t="str">
        <f t="shared" si="3"/>
        <v/>
      </c>
      <c r="K202" s="480"/>
      <c r="L202" s="480"/>
      <c r="M202" s="480"/>
      <c r="N202" s="480"/>
      <c r="O202" s="479" t="s">
        <v>1723</v>
      </c>
    </row>
    <row r="203" spans="4:15" x14ac:dyDescent="0.2">
      <c r="D203" s="480" t="s">
        <v>3405</v>
      </c>
      <c r="E203" s="479" t="s">
        <v>3402</v>
      </c>
      <c r="F203" s="480"/>
      <c r="G203" s="479"/>
      <c r="H203" s="480"/>
      <c r="I203" s="480"/>
      <c r="J203" s="479" t="str">
        <f t="shared" si="3"/>
        <v/>
      </c>
      <c r="K203" s="480"/>
      <c r="L203" s="480"/>
      <c r="M203" s="480"/>
      <c r="N203" s="480"/>
      <c r="O203" s="479" t="s">
        <v>1724</v>
      </c>
    </row>
    <row r="204" spans="4:15" x14ac:dyDescent="0.2">
      <c r="D204" s="480" t="s">
        <v>3406</v>
      </c>
      <c r="E204" s="479" t="s">
        <v>3402</v>
      </c>
      <c r="F204" s="480"/>
      <c r="G204" s="479"/>
      <c r="H204" s="480"/>
      <c r="I204" s="480"/>
      <c r="J204" s="479" t="str">
        <f t="shared" si="3"/>
        <v/>
      </c>
      <c r="K204" s="480"/>
      <c r="L204" s="480"/>
      <c r="M204" s="480"/>
      <c r="N204" s="480"/>
      <c r="O204" s="479" t="s">
        <v>1725</v>
      </c>
    </row>
    <row r="205" spans="4:15" x14ac:dyDescent="0.2">
      <c r="D205" s="480" t="s">
        <v>3407</v>
      </c>
      <c r="E205" s="479" t="s">
        <v>3402</v>
      </c>
      <c r="F205" s="480"/>
      <c r="G205" s="479"/>
      <c r="H205" s="480"/>
      <c r="I205" s="480"/>
      <c r="J205" s="479" t="str">
        <f t="shared" si="3"/>
        <v/>
      </c>
      <c r="K205" s="480"/>
      <c r="L205" s="480"/>
      <c r="M205" s="480"/>
      <c r="N205" s="480"/>
      <c r="O205" s="479" t="s">
        <v>1726</v>
      </c>
    </row>
    <row r="206" spans="4:15" x14ac:dyDescent="0.2">
      <c r="D206" s="480" t="s">
        <v>3408</v>
      </c>
      <c r="E206" s="479" t="s">
        <v>3402</v>
      </c>
      <c r="F206" s="480"/>
      <c r="G206" s="479"/>
      <c r="H206" s="480"/>
      <c r="I206" s="480"/>
      <c r="J206" s="479" t="str">
        <f t="shared" si="3"/>
        <v/>
      </c>
      <c r="K206" s="480"/>
      <c r="L206" s="480"/>
      <c r="M206" s="480"/>
      <c r="N206" s="480"/>
      <c r="O206" s="479" t="s">
        <v>1727</v>
      </c>
    </row>
    <row r="207" spans="4:15" x14ac:dyDescent="0.2">
      <c r="D207" s="480" t="s">
        <v>3409</v>
      </c>
      <c r="E207" s="479" t="s">
        <v>3402</v>
      </c>
      <c r="F207" s="480"/>
      <c r="G207" s="479"/>
      <c r="H207" s="480"/>
      <c r="I207" s="480"/>
      <c r="J207" s="479" t="str">
        <f t="shared" si="3"/>
        <v/>
      </c>
      <c r="K207" s="480"/>
      <c r="L207" s="480"/>
      <c r="M207" s="480"/>
      <c r="N207" s="480"/>
      <c r="O207" s="479" t="s">
        <v>1728</v>
      </c>
    </row>
    <row r="208" spans="4:15" x14ac:dyDescent="0.2">
      <c r="D208" s="480" t="s">
        <v>3410</v>
      </c>
      <c r="E208" s="479" t="s">
        <v>3402</v>
      </c>
      <c r="F208" s="480"/>
      <c r="G208" s="479"/>
      <c r="H208" s="480"/>
      <c r="I208" s="480"/>
      <c r="J208" s="479" t="str">
        <f t="shared" si="3"/>
        <v/>
      </c>
      <c r="K208" s="480"/>
      <c r="L208" s="480"/>
      <c r="M208" s="480"/>
      <c r="N208" s="480"/>
      <c r="O208" s="479" t="s">
        <v>1729</v>
      </c>
    </row>
    <row r="209" spans="4:15" x14ac:dyDescent="0.2">
      <c r="D209" s="480" t="s">
        <v>3411</v>
      </c>
      <c r="E209" s="479" t="s">
        <v>3402</v>
      </c>
      <c r="F209" s="480"/>
      <c r="G209" s="479"/>
      <c r="H209" s="480"/>
      <c r="I209" s="480"/>
      <c r="J209" s="479" t="str">
        <f t="shared" si="3"/>
        <v/>
      </c>
      <c r="K209" s="480"/>
      <c r="L209" s="480"/>
      <c r="M209" s="480"/>
      <c r="N209" s="480"/>
      <c r="O209" s="479" t="s">
        <v>1730</v>
      </c>
    </row>
    <row r="210" spans="4:15" x14ac:dyDescent="0.2">
      <c r="D210" s="480" t="s">
        <v>3412</v>
      </c>
      <c r="E210" s="479" t="s">
        <v>3413</v>
      </c>
      <c r="F210" s="480"/>
      <c r="G210" s="479"/>
      <c r="H210" s="480"/>
      <c r="I210" s="480"/>
      <c r="J210" s="479" t="str">
        <f t="shared" si="3"/>
        <v/>
      </c>
      <c r="K210" s="480"/>
      <c r="L210" s="480"/>
      <c r="M210" s="480"/>
      <c r="N210" s="480"/>
      <c r="O210" s="479" t="s">
        <v>1731</v>
      </c>
    </row>
    <row r="211" spans="4:15" x14ac:dyDescent="0.2">
      <c r="D211" s="480" t="s">
        <v>3414</v>
      </c>
      <c r="E211" s="479" t="s">
        <v>3413</v>
      </c>
      <c r="F211" s="480"/>
      <c r="G211" s="479"/>
      <c r="H211" s="480"/>
      <c r="I211" s="480"/>
      <c r="J211" s="479" t="str">
        <f t="shared" si="3"/>
        <v/>
      </c>
      <c r="K211" s="480"/>
      <c r="L211" s="480"/>
      <c r="M211" s="480"/>
      <c r="N211" s="480"/>
      <c r="O211" s="479" t="s">
        <v>1732</v>
      </c>
    </row>
    <row r="212" spans="4:15" x14ac:dyDescent="0.2">
      <c r="D212" s="480" t="s">
        <v>3415</v>
      </c>
      <c r="E212" s="479" t="s">
        <v>3413</v>
      </c>
      <c r="F212" s="480"/>
      <c r="G212" s="479"/>
      <c r="H212" s="480"/>
      <c r="I212" s="480"/>
      <c r="J212" s="479" t="str">
        <f t="shared" si="3"/>
        <v/>
      </c>
      <c r="K212" s="480"/>
      <c r="L212" s="480"/>
      <c r="M212" s="480"/>
      <c r="N212" s="480"/>
      <c r="O212" s="479" t="s">
        <v>1733</v>
      </c>
    </row>
    <row r="213" spans="4:15" x14ac:dyDescent="0.2">
      <c r="D213" s="480" t="s">
        <v>3416</v>
      </c>
      <c r="E213" s="479" t="s">
        <v>3413</v>
      </c>
      <c r="F213" s="480"/>
      <c r="G213" s="479"/>
      <c r="H213" s="480"/>
      <c r="I213" s="480"/>
      <c r="J213" s="479" t="str">
        <f t="shared" si="3"/>
        <v/>
      </c>
      <c r="K213" s="480"/>
      <c r="L213" s="480"/>
      <c r="M213" s="480"/>
      <c r="N213" s="480"/>
      <c r="O213" s="479" t="s">
        <v>1734</v>
      </c>
    </row>
    <row r="214" spans="4:15" x14ac:dyDescent="0.2">
      <c r="D214" s="480" t="s">
        <v>3417</v>
      </c>
      <c r="E214" s="479" t="s">
        <v>3413</v>
      </c>
      <c r="F214" s="480"/>
      <c r="G214" s="479"/>
      <c r="H214" s="480"/>
      <c r="I214" s="480"/>
      <c r="J214" s="479" t="str">
        <f t="shared" si="3"/>
        <v/>
      </c>
      <c r="K214" s="480"/>
      <c r="L214" s="480"/>
      <c r="M214" s="480"/>
      <c r="N214" s="480"/>
      <c r="O214" s="479" t="s">
        <v>1735</v>
      </c>
    </row>
    <row r="215" spans="4:15" x14ac:dyDescent="0.2">
      <c r="D215" s="480" t="s">
        <v>3418</v>
      </c>
      <c r="E215" s="479" t="s">
        <v>3413</v>
      </c>
      <c r="F215" s="480"/>
      <c r="G215" s="479"/>
      <c r="H215" s="480"/>
      <c r="I215" s="480"/>
      <c r="J215" s="479" t="str">
        <f t="shared" si="3"/>
        <v/>
      </c>
      <c r="K215" s="480"/>
      <c r="L215" s="480"/>
      <c r="M215" s="480"/>
      <c r="N215" s="480"/>
      <c r="O215" s="479" t="s">
        <v>1736</v>
      </c>
    </row>
    <row r="216" spans="4:15" x14ac:dyDescent="0.2">
      <c r="D216" s="480" t="s">
        <v>3419</v>
      </c>
      <c r="E216" s="479" t="s">
        <v>3413</v>
      </c>
      <c r="F216" s="480"/>
      <c r="G216" s="479"/>
      <c r="H216" s="480"/>
      <c r="I216" s="480"/>
      <c r="J216" s="479" t="str">
        <f t="shared" si="3"/>
        <v/>
      </c>
      <c r="K216" s="480"/>
      <c r="L216" s="480"/>
      <c r="M216" s="480"/>
      <c r="N216" s="480"/>
      <c r="O216" s="479" t="s">
        <v>1737</v>
      </c>
    </row>
    <row r="217" spans="4:15" x14ac:dyDescent="0.2">
      <c r="D217" s="480" t="s">
        <v>3420</v>
      </c>
      <c r="E217" s="479" t="s">
        <v>3413</v>
      </c>
      <c r="F217" s="480"/>
      <c r="G217" s="479"/>
      <c r="H217" s="480"/>
      <c r="I217" s="480"/>
      <c r="J217" s="479" t="str">
        <f t="shared" si="3"/>
        <v/>
      </c>
      <c r="K217" s="480"/>
      <c r="L217" s="480"/>
      <c r="M217" s="480"/>
      <c r="N217" s="480"/>
      <c r="O217" s="479" t="s">
        <v>1738</v>
      </c>
    </row>
    <row r="218" spans="4:15" x14ac:dyDescent="0.2">
      <c r="D218" s="480" t="s">
        <v>3421</v>
      </c>
      <c r="E218" s="479" t="s">
        <v>3413</v>
      </c>
      <c r="F218" s="480"/>
      <c r="G218" s="479"/>
      <c r="H218" s="480"/>
      <c r="I218" s="480"/>
      <c r="J218" s="479" t="str">
        <f t="shared" si="3"/>
        <v/>
      </c>
      <c r="K218" s="480"/>
      <c r="L218" s="480"/>
      <c r="M218" s="480"/>
      <c r="N218" s="480"/>
      <c r="O218" s="479" t="s">
        <v>1739</v>
      </c>
    </row>
    <row r="219" spans="4:15" x14ac:dyDescent="0.2">
      <c r="D219" s="480" t="s">
        <v>3422</v>
      </c>
      <c r="E219" s="479" t="s">
        <v>3413</v>
      </c>
      <c r="F219" s="480"/>
      <c r="G219" s="479"/>
      <c r="H219" s="480"/>
      <c r="I219" s="480"/>
      <c r="J219" s="479" t="str">
        <f t="shared" si="3"/>
        <v/>
      </c>
      <c r="K219" s="480"/>
      <c r="L219" s="480"/>
      <c r="M219" s="480"/>
      <c r="N219" s="480"/>
      <c r="O219" s="479" t="s">
        <v>1740</v>
      </c>
    </row>
    <row r="220" spans="4:15" x14ac:dyDescent="0.2">
      <c r="D220" s="480" t="s">
        <v>3423</v>
      </c>
      <c r="E220" s="479" t="s">
        <v>3424</v>
      </c>
      <c r="F220" s="480"/>
      <c r="G220" s="479"/>
      <c r="H220" s="480"/>
      <c r="I220" s="480"/>
      <c r="J220" s="479" t="str">
        <f t="shared" si="3"/>
        <v/>
      </c>
      <c r="K220" s="480"/>
      <c r="L220" s="480"/>
      <c r="M220" s="480"/>
      <c r="N220" s="480"/>
      <c r="O220" s="479" t="s">
        <v>1741</v>
      </c>
    </row>
    <row r="221" spans="4:15" x14ac:dyDescent="0.2">
      <c r="D221" s="480" t="s">
        <v>3425</v>
      </c>
      <c r="E221" s="479" t="s">
        <v>3424</v>
      </c>
      <c r="F221" s="480"/>
      <c r="G221" s="479"/>
      <c r="H221" s="480"/>
      <c r="I221" s="480"/>
      <c r="J221" s="479" t="str">
        <f t="shared" si="3"/>
        <v/>
      </c>
      <c r="K221" s="480"/>
      <c r="L221" s="480"/>
      <c r="M221" s="480"/>
      <c r="N221" s="480"/>
      <c r="O221" s="479" t="s">
        <v>1742</v>
      </c>
    </row>
    <row r="222" spans="4:15" x14ac:dyDescent="0.2">
      <c r="D222" s="480" t="s">
        <v>3426</v>
      </c>
      <c r="E222" s="479" t="s">
        <v>3424</v>
      </c>
      <c r="F222" s="480"/>
      <c r="G222" s="479"/>
      <c r="H222" s="480"/>
      <c r="I222" s="480"/>
      <c r="J222" s="479" t="str">
        <f t="shared" si="3"/>
        <v/>
      </c>
      <c r="K222" s="480"/>
      <c r="L222" s="480"/>
      <c r="M222" s="480"/>
      <c r="N222" s="480"/>
      <c r="O222" s="479" t="s">
        <v>1743</v>
      </c>
    </row>
    <row r="223" spans="4:15" x14ac:dyDescent="0.2">
      <c r="D223" s="480" t="s">
        <v>3427</v>
      </c>
      <c r="E223" s="479" t="s">
        <v>3424</v>
      </c>
      <c r="F223" s="480"/>
      <c r="G223" s="479"/>
      <c r="H223" s="480"/>
      <c r="I223" s="480"/>
      <c r="J223" s="479" t="str">
        <f t="shared" si="3"/>
        <v/>
      </c>
      <c r="K223" s="480"/>
      <c r="L223" s="480"/>
      <c r="M223" s="480"/>
      <c r="N223" s="480"/>
      <c r="O223" s="479" t="s">
        <v>1744</v>
      </c>
    </row>
    <row r="224" spans="4:15" x14ac:dyDescent="0.2">
      <c r="D224" s="480" t="s">
        <v>3428</v>
      </c>
      <c r="E224" s="479" t="s">
        <v>3424</v>
      </c>
      <c r="F224" s="480"/>
      <c r="G224" s="479"/>
      <c r="H224" s="480"/>
      <c r="I224" s="480"/>
      <c r="J224" s="479" t="str">
        <f t="shared" ref="J224:J287" si="4">F224&amp;H224&amp;I224</f>
        <v/>
      </c>
      <c r="K224" s="480"/>
      <c r="L224" s="480"/>
      <c r="M224" s="480"/>
      <c r="N224" s="480"/>
      <c r="O224" s="479" t="s">
        <v>1745</v>
      </c>
    </row>
    <row r="225" spans="4:15" x14ac:dyDescent="0.2">
      <c r="D225" s="480" t="s">
        <v>3429</v>
      </c>
      <c r="E225" s="479" t="s">
        <v>3424</v>
      </c>
      <c r="F225" s="480"/>
      <c r="G225" s="479"/>
      <c r="H225" s="480"/>
      <c r="I225" s="480"/>
      <c r="J225" s="479" t="str">
        <f t="shared" si="4"/>
        <v/>
      </c>
      <c r="K225" s="480"/>
      <c r="L225" s="480"/>
      <c r="M225" s="480"/>
      <c r="N225" s="480"/>
      <c r="O225" s="479" t="s">
        <v>1746</v>
      </c>
    </row>
    <row r="226" spans="4:15" x14ac:dyDescent="0.2">
      <c r="D226" s="480" t="s">
        <v>3430</v>
      </c>
      <c r="E226" s="479" t="s">
        <v>3424</v>
      </c>
      <c r="F226" s="480"/>
      <c r="G226" s="479"/>
      <c r="H226" s="480"/>
      <c r="I226" s="480"/>
      <c r="J226" s="479" t="str">
        <f t="shared" si="4"/>
        <v/>
      </c>
      <c r="K226" s="480"/>
      <c r="L226" s="480"/>
      <c r="M226" s="480"/>
      <c r="N226" s="480"/>
      <c r="O226" s="479" t="s">
        <v>1747</v>
      </c>
    </row>
    <row r="227" spans="4:15" x14ac:dyDescent="0.2">
      <c r="D227" s="480" t="s">
        <v>3431</v>
      </c>
      <c r="E227" s="479" t="s">
        <v>3424</v>
      </c>
      <c r="F227" s="480"/>
      <c r="G227" s="479"/>
      <c r="H227" s="480"/>
      <c r="I227" s="480"/>
      <c r="J227" s="479" t="str">
        <f t="shared" si="4"/>
        <v/>
      </c>
      <c r="K227" s="480"/>
      <c r="L227" s="480"/>
      <c r="M227" s="480"/>
      <c r="N227" s="480"/>
      <c r="O227" s="479" t="s">
        <v>1748</v>
      </c>
    </row>
    <row r="228" spans="4:15" x14ac:dyDescent="0.2">
      <c r="D228" s="480" t="s">
        <v>3432</v>
      </c>
      <c r="E228" s="479" t="s">
        <v>3424</v>
      </c>
      <c r="F228" s="480"/>
      <c r="G228" s="479"/>
      <c r="H228" s="480"/>
      <c r="I228" s="480"/>
      <c r="J228" s="479" t="str">
        <f t="shared" si="4"/>
        <v/>
      </c>
      <c r="K228" s="480"/>
      <c r="L228" s="480"/>
      <c r="M228" s="480"/>
      <c r="N228" s="480"/>
      <c r="O228" s="479" t="s">
        <v>1749</v>
      </c>
    </row>
    <row r="229" spans="4:15" x14ac:dyDescent="0.2">
      <c r="D229" s="480" t="s">
        <v>3433</v>
      </c>
      <c r="E229" s="479" t="s">
        <v>3424</v>
      </c>
      <c r="F229" s="480"/>
      <c r="G229" s="479"/>
      <c r="H229" s="480"/>
      <c r="I229" s="480"/>
      <c r="J229" s="479" t="str">
        <f t="shared" si="4"/>
        <v/>
      </c>
      <c r="K229" s="480"/>
      <c r="L229" s="480"/>
      <c r="M229" s="480"/>
      <c r="N229" s="480"/>
      <c r="O229" s="479" t="s">
        <v>1750</v>
      </c>
    </row>
    <row r="230" spans="4:15" x14ac:dyDescent="0.2">
      <c r="D230" s="480" t="s">
        <v>3434</v>
      </c>
      <c r="E230" s="479" t="s">
        <v>3435</v>
      </c>
      <c r="F230" s="480"/>
      <c r="G230" s="479"/>
      <c r="H230" s="480"/>
      <c r="I230" s="480"/>
      <c r="J230" s="479" t="str">
        <f t="shared" si="4"/>
        <v/>
      </c>
      <c r="K230" s="480"/>
      <c r="L230" s="480"/>
      <c r="M230" s="480"/>
      <c r="N230" s="480"/>
      <c r="O230" s="479" t="s">
        <v>1751</v>
      </c>
    </row>
    <row r="231" spans="4:15" x14ac:dyDescent="0.2">
      <c r="D231" s="480" t="s">
        <v>3436</v>
      </c>
      <c r="E231" s="479" t="s">
        <v>3435</v>
      </c>
      <c r="F231" s="480"/>
      <c r="G231" s="479"/>
      <c r="H231" s="480"/>
      <c r="I231" s="480"/>
      <c r="J231" s="479" t="str">
        <f t="shared" si="4"/>
        <v/>
      </c>
      <c r="K231" s="480"/>
      <c r="L231" s="480"/>
      <c r="M231" s="480"/>
      <c r="N231" s="480"/>
      <c r="O231" s="479" t="s">
        <v>1752</v>
      </c>
    </row>
    <row r="232" spans="4:15" x14ac:dyDescent="0.2">
      <c r="D232" s="480" t="s">
        <v>3437</v>
      </c>
      <c r="E232" s="479" t="s">
        <v>3435</v>
      </c>
      <c r="F232" s="480"/>
      <c r="G232" s="479"/>
      <c r="H232" s="480"/>
      <c r="I232" s="480"/>
      <c r="J232" s="479" t="str">
        <f t="shared" si="4"/>
        <v/>
      </c>
      <c r="K232" s="480"/>
      <c r="L232" s="480"/>
      <c r="M232" s="480"/>
      <c r="N232" s="480"/>
      <c r="O232" s="479" t="s">
        <v>1753</v>
      </c>
    </row>
    <row r="233" spans="4:15" x14ac:dyDescent="0.2">
      <c r="D233" s="480" t="s">
        <v>3438</v>
      </c>
      <c r="E233" s="479" t="s">
        <v>3435</v>
      </c>
      <c r="F233" s="480"/>
      <c r="G233" s="479"/>
      <c r="H233" s="480"/>
      <c r="I233" s="480"/>
      <c r="J233" s="479" t="str">
        <f t="shared" si="4"/>
        <v/>
      </c>
      <c r="K233" s="480"/>
      <c r="L233" s="480"/>
      <c r="M233" s="480"/>
      <c r="N233" s="480"/>
      <c r="O233" s="479" t="s">
        <v>1754</v>
      </c>
    </row>
    <row r="234" spans="4:15" x14ac:dyDescent="0.2">
      <c r="D234" s="480" t="s">
        <v>3439</v>
      </c>
      <c r="E234" s="479" t="s">
        <v>3435</v>
      </c>
      <c r="F234" s="480"/>
      <c r="G234" s="479"/>
      <c r="H234" s="480"/>
      <c r="I234" s="480"/>
      <c r="J234" s="479" t="str">
        <f t="shared" si="4"/>
        <v/>
      </c>
      <c r="K234" s="480"/>
      <c r="L234" s="480"/>
      <c r="M234" s="480"/>
      <c r="N234" s="480"/>
      <c r="O234" s="479" t="s">
        <v>1755</v>
      </c>
    </row>
    <row r="235" spans="4:15" x14ac:dyDescent="0.2">
      <c r="D235" s="480" t="s">
        <v>3440</v>
      </c>
      <c r="E235" s="479" t="s">
        <v>3435</v>
      </c>
      <c r="F235" s="480"/>
      <c r="G235" s="479"/>
      <c r="H235" s="480"/>
      <c r="I235" s="480"/>
      <c r="J235" s="479" t="str">
        <f t="shared" si="4"/>
        <v/>
      </c>
      <c r="K235" s="480"/>
      <c r="L235" s="480"/>
      <c r="M235" s="480"/>
      <c r="N235" s="480"/>
      <c r="O235" s="479" t="s">
        <v>1756</v>
      </c>
    </row>
    <row r="236" spans="4:15" x14ac:dyDescent="0.2">
      <c r="D236" s="480" t="s">
        <v>3441</v>
      </c>
      <c r="E236" s="479" t="s">
        <v>3435</v>
      </c>
      <c r="F236" s="480"/>
      <c r="G236" s="479"/>
      <c r="H236" s="480"/>
      <c r="I236" s="480"/>
      <c r="J236" s="479" t="str">
        <f t="shared" si="4"/>
        <v/>
      </c>
      <c r="K236" s="480"/>
      <c r="L236" s="480"/>
      <c r="M236" s="480"/>
      <c r="N236" s="480"/>
      <c r="O236" s="479" t="s">
        <v>1757</v>
      </c>
    </row>
    <row r="237" spans="4:15" x14ac:dyDescent="0.2">
      <c r="D237" s="480" t="s">
        <v>3442</v>
      </c>
      <c r="E237" s="479" t="s">
        <v>3435</v>
      </c>
      <c r="F237" s="480"/>
      <c r="G237" s="479"/>
      <c r="H237" s="480"/>
      <c r="I237" s="480"/>
      <c r="J237" s="479" t="str">
        <f t="shared" si="4"/>
        <v/>
      </c>
      <c r="K237" s="480"/>
      <c r="L237" s="480"/>
      <c r="M237" s="480"/>
      <c r="N237" s="480"/>
      <c r="O237" s="479" t="s">
        <v>1758</v>
      </c>
    </row>
    <row r="238" spans="4:15" x14ac:dyDescent="0.2">
      <c r="D238" s="480" t="s">
        <v>3443</v>
      </c>
      <c r="E238" s="479" t="s">
        <v>3435</v>
      </c>
      <c r="F238" s="480"/>
      <c r="G238" s="479"/>
      <c r="H238" s="480"/>
      <c r="I238" s="480"/>
      <c r="J238" s="479" t="str">
        <f t="shared" si="4"/>
        <v/>
      </c>
      <c r="K238" s="480"/>
      <c r="L238" s="480"/>
      <c r="M238" s="480"/>
      <c r="N238" s="480"/>
      <c r="O238" s="479" t="s">
        <v>1759</v>
      </c>
    </row>
    <row r="239" spans="4:15" x14ac:dyDescent="0.2">
      <c r="D239" s="480" t="s">
        <v>3444</v>
      </c>
      <c r="E239" s="479" t="s">
        <v>3435</v>
      </c>
      <c r="F239" s="480"/>
      <c r="G239" s="479"/>
      <c r="H239" s="480"/>
      <c r="I239" s="480"/>
      <c r="J239" s="479" t="str">
        <f t="shared" si="4"/>
        <v/>
      </c>
      <c r="K239" s="480"/>
      <c r="L239" s="480"/>
      <c r="M239" s="480"/>
      <c r="N239" s="480"/>
      <c r="O239" s="479" t="s">
        <v>1760</v>
      </c>
    </row>
    <row r="240" spans="4:15" x14ac:dyDescent="0.2">
      <c r="D240" s="480" t="s">
        <v>3445</v>
      </c>
      <c r="E240" s="479" t="s">
        <v>3446</v>
      </c>
      <c r="F240" s="480"/>
      <c r="G240" s="479"/>
      <c r="H240" s="480"/>
      <c r="I240" s="480"/>
      <c r="J240" s="479" t="str">
        <f t="shared" si="4"/>
        <v/>
      </c>
      <c r="K240" s="480"/>
      <c r="L240" s="480"/>
      <c r="M240" s="480"/>
      <c r="N240" s="480"/>
      <c r="O240" s="479" t="s">
        <v>1761</v>
      </c>
    </row>
    <row r="241" spans="4:15" x14ac:dyDescent="0.2">
      <c r="D241" s="480" t="s">
        <v>3447</v>
      </c>
      <c r="E241" s="479" t="s">
        <v>3446</v>
      </c>
      <c r="F241" s="480"/>
      <c r="G241" s="479"/>
      <c r="H241" s="480"/>
      <c r="I241" s="480"/>
      <c r="J241" s="479" t="str">
        <f t="shared" si="4"/>
        <v/>
      </c>
      <c r="K241" s="480"/>
      <c r="L241" s="480"/>
      <c r="M241" s="480"/>
      <c r="N241" s="480"/>
      <c r="O241" s="479" t="s">
        <v>1762</v>
      </c>
    </row>
    <row r="242" spans="4:15" x14ac:dyDescent="0.2">
      <c r="D242" s="480" t="s">
        <v>3448</v>
      </c>
      <c r="E242" s="479" t="s">
        <v>3446</v>
      </c>
      <c r="F242" s="480"/>
      <c r="G242" s="479"/>
      <c r="H242" s="480"/>
      <c r="I242" s="480"/>
      <c r="J242" s="479" t="str">
        <f t="shared" si="4"/>
        <v/>
      </c>
      <c r="K242" s="480"/>
      <c r="L242" s="480"/>
      <c r="M242" s="480"/>
      <c r="N242" s="480"/>
      <c r="O242" s="479" t="s">
        <v>1763</v>
      </c>
    </row>
    <row r="243" spans="4:15" x14ac:dyDescent="0.2">
      <c r="D243" s="480" t="s">
        <v>3449</v>
      </c>
      <c r="E243" s="479" t="s">
        <v>3446</v>
      </c>
      <c r="F243" s="480"/>
      <c r="G243" s="479"/>
      <c r="H243" s="480"/>
      <c r="I243" s="480"/>
      <c r="J243" s="479" t="str">
        <f t="shared" si="4"/>
        <v/>
      </c>
      <c r="K243" s="480"/>
      <c r="L243" s="480"/>
      <c r="M243" s="480"/>
      <c r="N243" s="480"/>
      <c r="O243" s="479" t="s">
        <v>1764</v>
      </c>
    </row>
    <row r="244" spans="4:15" x14ac:dyDescent="0.2">
      <c r="D244" s="480" t="s">
        <v>3450</v>
      </c>
      <c r="E244" s="479" t="s">
        <v>3446</v>
      </c>
      <c r="F244" s="480"/>
      <c r="G244" s="479"/>
      <c r="H244" s="480"/>
      <c r="I244" s="480"/>
      <c r="J244" s="479" t="str">
        <f t="shared" si="4"/>
        <v/>
      </c>
      <c r="K244" s="480"/>
      <c r="L244" s="480"/>
      <c r="M244" s="480"/>
      <c r="N244" s="480"/>
      <c r="O244" s="479" t="s">
        <v>1765</v>
      </c>
    </row>
    <row r="245" spans="4:15" x14ac:dyDescent="0.2">
      <c r="D245" s="480" t="s">
        <v>3451</v>
      </c>
      <c r="E245" s="479" t="s">
        <v>3446</v>
      </c>
      <c r="F245" s="480"/>
      <c r="G245" s="479"/>
      <c r="H245" s="480"/>
      <c r="I245" s="480"/>
      <c r="J245" s="479" t="str">
        <f t="shared" si="4"/>
        <v/>
      </c>
      <c r="K245" s="480"/>
      <c r="L245" s="480"/>
      <c r="M245" s="480"/>
      <c r="N245" s="480"/>
      <c r="O245" s="479" t="s">
        <v>1766</v>
      </c>
    </row>
    <row r="246" spans="4:15" x14ac:dyDescent="0.2">
      <c r="D246" s="480" t="s">
        <v>3452</v>
      </c>
      <c r="E246" s="479" t="s">
        <v>3446</v>
      </c>
      <c r="F246" s="480"/>
      <c r="G246" s="479"/>
      <c r="H246" s="480"/>
      <c r="I246" s="480"/>
      <c r="J246" s="479" t="str">
        <f t="shared" si="4"/>
        <v/>
      </c>
      <c r="K246" s="480"/>
      <c r="L246" s="480"/>
      <c r="M246" s="480"/>
      <c r="N246" s="480"/>
      <c r="O246" s="479" t="s">
        <v>1767</v>
      </c>
    </row>
    <row r="247" spans="4:15" x14ac:dyDescent="0.2">
      <c r="D247" s="480" t="s">
        <v>3453</v>
      </c>
      <c r="E247" s="479" t="s">
        <v>3446</v>
      </c>
      <c r="F247" s="480"/>
      <c r="G247" s="479"/>
      <c r="H247" s="480"/>
      <c r="I247" s="480"/>
      <c r="J247" s="479" t="str">
        <f t="shared" si="4"/>
        <v/>
      </c>
      <c r="K247" s="480"/>
      <c r="L247" s="480"/>
      <c r="M247" s="480"/>
      <c r="N247" s="480"/>
      <c r="O247" s="479" t="s">
        <v>1768</v>
      </c>
    </row>
    <row r="248" spans="4:15" x14ac:dyDescent="0.2">
      <c r="D248" s="480" t="s">
        <v>3454</v>
      </c>
      <c r="E248" s="479" t="s">
        <v>3446</v>
      </c>
      <c r="F248" s="480"/>
      <c r="G248" s="479"/>
      <c r="H248" s="480"/>
      <c r="I248" s="480"/>
      <c r="J248" s="479" t="str">
        <f t="shared" si="4"/>
        <v/>
      </c>
      <c r="K248" s="480"/>
      <c r="L248" s="480"/>
      <c r="M248" s="480"/>
      <c r="N248" s="480"/>
      <c r="O248" s="479" t="s">
        <v>1769</v>
      </c>
    </row>
    <row r="249" spans="4:15" x14ac:dyDescent="0.2">
      <c r="D249" s="480" t="s">
        <v>3455</v>
      </c>
      <c r="E249" s="479" t="s">
        <v>3446</v>
      </c>
      <c r="F249" s="480"/>
      <c r="G249" s="479"/>
      <c r="H249" s="480"/>
      <c r="I249" s="480"/>
      <c r="J249" s="479" t="str">
        <f t="shared" si="4"/>
        <v/>
      </c>
      <c r="K249" s="480"/>
      <c r="L249" s="480"/>
      <c r="M249" s="480"/>
      <c r="N249" s="480"/>
      <c r="O249" s="479" t="s">
        <v>1770</v>
      </c>
    </row>
    <row r="250" spans="4:15" x14ac:dyDescent="0.2">
      <c r="D250" s="480" t="s">
        <v>3456</v>
      </c>
      <c r="E250" s="479" t="s">
        <v>3457</v>
      </c>
      <c r="F250" s="480"/>
      <c r="G250" s="479"/>
      <c r="H250" s="480"/>
      <c r="I250" s="480"/>
      <c r="J250" s="479" t="str">
        <f t="shared" si="4"/>
        <v/>
      </c>
      <c r="K250" s="480"/>
      <c r="L250" s="480"/>
      <c r="M250" s="480"/>
      <c r="N250" s="480"/>
      <c r="O250" s="479" t="s">
        <v>1771</v>
      </c>
    </row>
    <row r="251" spans="4:15" x14ac:dyDescent="0.2">
      <c r="D251" s="480" t="s">
        <v>3458</v>
      </c>
      <c r="E251" s="479" t="s">
        <v>3457</v>
      </c>
      <c r="F251" s="480"/>
      <c r="G251" s="479"/>
      <c r="H251" s="480"/>
      <c r="I251" s="480"/>
      <c r="J251" s="479" t="str">
        <f t="shared" si="4"/>
        <v/>
      </c>
      <c r="K251" s="480"/>
      <c r="L251" s="480"/>
      <c r="M251" s="480"/>
      <c r="N251" s="480"/>
      <c r="O251" s="479" t="s">
        <v>1772</v>
      </c>
    </row>
    <row r="252" spans="4:15" x14ac:dyDescent="0.2">
      <c r="D252" s="480" t="s">
        <v>3459</v>
      </c>
      <c r="E252" s="479" t="s">
        <v>3457</v>
      </c>
      <c r="F252" s="480"/>
      <c r="G252" s="479"/>
      <c r="H252" s="480"/>
      <c r="I252" s="480"/>
      <c r="J252" s="479" t="str">
        <f t="shared" si="4"/>
        <v/>
      </c>
      <c r="K252" s="480"/>
      <c r="L252" s="480"/>
      <c r="M252" s="480"/>
      <c r="N252" s="480"/>
      <c r="O252" s="479" t="s">
        <v>1773</v>
      </c>
    </row>
    <row r="253" spans="4:15" x14ac:dyDescent="0.2">
      <c r="D253" s="480" t="s">
        <v>3460</v>
      </c>
      <c r="E253" s="479" t="s">
        <v>3457</v>
      </c>
      <c r="F253" s="480"/>
      <c r="G253" s="479"/>
      <c r="H253" s="480"/>
      <c r="I253" s="480"/>
      <c r="J253" s="479" t="str">
        <f t="shared" si="4"/>
        <v/>
      </c>
      <c r="K253" s="480"/>
      <c r="L253" s="480"/>
      <c r="M253" s="480"/>
      <c r="N253" s="480"/>
      <c r="O253" s="479" t="s">
        <v>1774</v>
      </c>
    </row>
    <row r="254" spans="4:15" x14ac:dyDescent="0.2">
      <c r="D254" s="480" t="s">
        <v>3461</v>
      </c>
      <c r="E254" s="479" t="s">
        <v>3457</v>
      </c>
      <c r="F254" s="480"/>
      <c r="G254" s="479"/>
      <c r="H254" s="480"/>
      <c r="I254" s="480"/>
      <c r="J254" s="479" t="str">
        <f t="shared" si="4"/>
        <v/>
      </c>
      <c r="K254" s="480"/>
      <c r="L254" s="480"/>
      <c r="M254" s="480"/>
      <c r="N254" s="480"/>
      <c r="O254" s="479" t="s">
        <v>1775</v>
      </c>
    </row>
    <row r="255" spans="4:15" x14ac:dyDescent="0.2">
      <c r="D255" s="480" t="s">
        <v>3462</v>
      </c>
      <c r="E255" s="479" t="s">
        <v>3457</v>
      </c>
      <c r="F255" s="480"/>
      <c r="G255" s="479"/>
      <c r="H255" s="480"/>
      <c r="I255" s="480"/>
      <c r="J255" s="479" t="str">
        <f t="shared" si="4"/>
        <v/>
      </c>
      <c r="K255" s="480"/>
      <c r="L255" s="480"/>
      <c r="M255" s="480"/>
      <c r="N255" s="480"/>
      <c r="O255" s="479" t="s">
        <v>1776</v>
      </c>
    </row>
    <row r="256" spans="4:15" x14ac:dyDescent="0.2">
      <c r="D256" s="480" t="s">
        <v>3463</v>
      </c>
      <c r="E256" s="479" t="s">
        <v>3457</v>
      </c>
      <c r="F256" s="480"/>
      <c r="G256" s="479"/>
      <c r="H256" s="480"/>
      <c r="I256" s="480"/>
      <c r="J256" s="479" t="str">
        <f t="shared" si="4"/>
        <v/>
      </c>
      <c r="K256" s="480"/>
      <c r="L256" s="480"/>
      <c r="M256" s="480"/>
      <c r="N256" s="480"/>
      <c r="O256" s="479" t="s">
        <v>1777</v>
      </c>
    </row>
    <row r="257" spans="4:15" x14ac:dyDescent="0.2">
      <c r="D257" s="480" t="s">
        <v>3464</v>
      </c>
      <c r="E257" s="479" t="s">
        <v>3457</v>
      </c>
      <c r="F257" s="480"/>
      <c r="G257" s="479"/>
      <c r="H257" s="480"/>
      <c r="I257" s="480"/>
      <c r="J257" s="479" t="str">
        <f t="shared" si="4"/>
        <v/>
      </c>
      <c r="K257" s="480"/>
      <c r="L257" s="480"/>
      <c r="M257" s="480"/>
      <c r="N257" s="480"/>
      <c r="O257" s="479" t="s">
        <v>1778</v>
      </c>
    </row>
    <row r="258" spans="4:15" x14ac:dyDescent="0.2">
      <c r="D258" s="480" t="s">
        <v>3465</v>
      </c>
      <c r="E258" s="479" t="s">
        <v>3457</v>
      </c>
      <c r="F258" s="480"/>
      <c r="G258" s="479"/>
      <c r="H258" s="480"/>
      <c r="I258" s="480"/>
      <c r="J258" s="479" t="str">
        <f t="shared" si="4"/>
        <v/>
      </c>
      <c r="K258" s="480"/>
      <c r="L258" s="480"/>
      <c r="M258" s="480"/>
      <c r="N258" s="480"/>
      <c r="O258" s="479" t="s">
        <v>1779</v>
      </c>
    </row>
    <row r="259" spans="4:15" x14ac:dyDescent="0.2">
      <c r="D259" s="480" t="s">
        <v>3466</v>
      </c>
      <c r="E259" s="479" t="s">
        <v>3457</v>
      </c>
      <c r="F259" s="480"/>
      <c r="G259" s="479"/>
      <c r="H259" s="480"/>
      <c r="I259" s="480"/>
      <c r="J259" s="479" t="str">
        <f t="shared" si="4"/>
        <v/>
      </c>
      <c r="K259" s="480"/>
      <c r="L259" s="480"/>
      <c r="M259" s="480"/>
      <c r="N259" s="480"/>
      <c r="O259" s="479" t="s">
        <v>1780</v>
      </c>
    </row>
    <row r="260" spans="4:15" x14ac:dyDescent="0.2">
      <c r="D260" s="480" t="s">
        <v>3467</v>
      </c>
      <c r="E260" s="479" t="s">
        <v>3468</v>
      </c>
      <c r="F260" s="480"/>
      <c r="G260" s="479"/>
      <c r="H260" s="480"/>
      <c r="I260" s="480"/>
      <c r="J260" s="479" t="str">
        <f t="shared" si="4"/>
        <v/>
      </c>
      <c r="K260" s="480"/>
      <c r="L260" s="480"/>
      <c r="M260" s="480"/>
      <c r="N260" s="480"/>
      <c r="O260" s="479" t="s">
        <v>1781</v>
      </c>
    </row>
    <row r="261" spans="4:15" x14ac:dyDescent="0.2">
      <c r="D261" s="480" t="s">
        <v>3469</v>
      </c>
      <c r="E261" s="479" t="s">
        <v>3468</v>
      </c>
      <c r="F261" s="480"/>
      <c r="G261" s="479"/>
      <c r="H261" s="480"/>
      <c r="I261" s="480"/>
      <c r="J261" s="479" t="str">
        <f t="shared" si="4"/>
        <v/>
      </c>
      <c r="K261" s="480"/>
      <c r="L261" s="480"/>
      <c r="M261" s="480"/>
      <c r="N261" s="480"/>
      <c r="O261" s="479" t="s">
        <v>1782</v>
      </c>
    </row>
    <row r="262" spans="4:15" x14ac:dyDescent="0.2">
      <c r="D262" s="480" t="s">
        <v>3470</v>
      </c>
      <c r="E262" s="479" t="s">
        <v>3468</v>
      </c>
      <c r="F262" s="480"/>
      <c r="G262" s="479"/>
      <c r="H262" s="480"/>
      <c r="I262" s="480"/>
      <c r="J262" s="479" t="str">
        <f t="shared" si="4"/>
        <v/>
      </c>
      <c r="K262" s="480"/>
      <c r="L262" s="480"/>
      <c r="M262" s="480"/>
      <c r="N262" s="480"/>
      <c r="O262" s="479" t="s">
        <v>1783</v>
      </c>
    </row>
    <row r="263" spans="4:15" x14ac:dyDescent="0.2">
      <c r="D263" s="480" t="s">
        <v>3471</v>
      </c>
      <c r="E263" s="479" t="s">
        <v>3468</v>
      </c>
      <c r="F263" s="480"/>
      <c r="G263" s="479"/>
      <c r="H263" s="480"/>
      <c r="I263" s="480"/>
      <c r="J263" s="479" t="str">
        <f t="shared" si="4"/>
        <v/>
      </c>
      <c r="K263" s="480"/>
      <c r="L263" s="480"/>
      <c r="M263" s="480"/>
      <c r="N263" s="480"/>
      <c r="O263" s="479" t="s">
        <v>1784</v>
      </c>
    </row>
    <row r="264" spans="4:15" x14ac:dyDescent="0.2">
      <c r="D264" s="480" t="s">
        <v>3472</v>
      </c>
      <c r="E264" s="479" t="s">
        <v>3468</v>
      </c>
      <c r="F264" s="480"/>
      <c r="G264" s="479"/>
      <c r="H264" s="480"/>
      <c r="I264" s="480"/>
      <c r="J264" s="479" t="str">
        <f t="shared" si="4"/>
        <v/>
      </c>
      <c r="K264" s="480"/>
      <c r="L264" s="480"/>
      <c r="M264" s="480"/>
      <c r="N264" s="480"/>
      <c r="O264" s="479" t="s">
        <v>1785</v>
      </c>
    </row>
    <row r="265" spans="4:15" x14ac:dyDescent="0.2">
      <c r="D265" s="480" t="s">
        <v>3473</v>
      </c>
      <c r="E265" s="479" t="s">
        <v>3468</v>
      </c>
      <c r="F265" s="480"/>
      <c r="G265" s="479"/>
      <c r="H265" s="480"/>
      <c r="I265" s="480"/>
      <c r="J265" s="479" t="str">
        <f t="shared" si="4"/>
        <v/>
      </c>
      <c r="K265" s="480"/>
      <c r="L265" s="480"/>
      <c r="M265" s="480"/>
      <c r="N265" s="480"/>
      <c r="O265" s="479" t="s">
        <v>1786</v>
      </c>
    </row>
    <row r="266" spans="4:15" x14ac:dyDescent="0.2">
      <c r="D266" s="480" t="s">
        <v>3474</v>
      </c>
      <c r="E266" s="479" t="s">
        <v>3468</v>
      </c>
      <c r="F266" s="480"/>
      <c r="G266" s="479"/>
      <c r="H266" s="480"/>
      <c r="I266" s="480"/>
      <c r="J266" s="479" t="str">
        <f t="shared" si="4"/>
        <v/>
      </c>
      <c r="K266" s="480"/>
      <c r="L266" s="480"/>
      <c r="M266" s="480"/>
      <c r="N266" s="480"/>
      <c r="O266" s="479" t="s">
        <v>1787</v>
      </c>
    </row>
    <row r="267" spans="4:15" x14ac:dyDescent="0.2">
      <c r="D267" s="480" t="s">
        <v>3475</v>
      </c>
      <c r="E267" s="479" t="s">
        <v>3468</v>
      </c>
      <c r="F267" s="480"/>
      <c r="G267" s="479"/>
      <c r="H267" s="480"/>
      <c r="I267" s="480"/>
      <c r="J267" s="479" t="str">
        <f t="shared" si="4"/>
        <v/>
      </c>
      <c r="K267" s="480"/>
      <c r="L267" s="480"/>
      <c r="M267" s="480"/>
      <c r="N267" s="480"/>
      <c r="O267" s="479" t="s">
        <v>1788</v>
      </c>
    </row>
    <row r="268" spans="4:15" x14ac:dyDescent="0.2">
      <c r="D268" s="480" t="s">
        <v>3476</v>
      </c>
      <c r="E268" s="479" t="s">
        <v>3468</v>
      </c>
      <c r="F268" s="480"/>
      <c r="G268" s="479"/>
      <c r="H268" s="480"/>
      <c r="I268" s="480"/>
      <c r="J268" s="479" t="str">
        <f t="shared" si="4"/>
        <v/>
      </c>
      <c r="K268" s="480"/>
      <c r="L268" s="480"/>
      <c r="M268" s="480"/>
      <c r="N268" s="480"/>
      <c r="O268" s="479" t="s">
        <v>1789</v>
      </c>
    </row>
    <row r="269" spans="4:15" x14ac:dyDescent="0.2">
      <c r="D269" s="480" t="s">
        <v>3477</v>
      </c>
      <c r="E269" s="479" t="s">
        <v>3468</v>
      </c>
      <c r="F269" s="480"/>
      <c r="G269" s="479"/>
      <c r="H269" s="480"/>
      <c r="I269" s="480"/>
      <c r="J269" s="479" t="str">
        <f t="shared" si="4"/>
        <v/>
      </c>
      <c r="K269" s="480"/>
      <c r="L269" s="480"/>
      <c r="M269" s="480"/>
      <c r="N269" s="480"/>
      <c r="O269" s="479" t="s">
        <v>1790</v>
      </c>
    </row>
    <row r="270" spans="4:15" x14ac:dyDescent="0.2">
      <c r="D270" s="480" t="s">
        <v>3478</v>
      </c>
      <c r="E270" s="479" t="s">
        <v>3479</v>
      </c>
      <c r="F270" s="480"/>
      <c r="G270" s="479"/>
      <c r="H270" s="480"/>
      <c r="I270" s="480"/>
      <c r="J270" s="479" t="str">
        <f t="shared" si="4"/>
        <v/>
      </c>
      <c r="K270" s="480"/>
      <c r="L270" s="480"/>
      <c r="M270" s="480"/>
      <c r="N270" s="480"/>
      <c r="O270" s="479" t="s">
        <v>1791</v>
      </c>
    </row>
    <row r="271" spans="4:15" x14ac:dyDescent="0.2">
      <c r="D271" s="480" t="s">
        <v>3480</v>
      </c>
      <c r="E271" s="479" t="s">
        <v>3479</v>
      </c>
      <c r="F271" s="480"/>
      <c r="G271" s="479"/>
      <c r="H271" s="480"/>
      <c r="I271" s="480"/>
      <c r="J271" s="479" t="str">
        <f t="shared" si="4"/>
        <v/>
      </c>
      <c r="K271" s="480"/>
      <c r="L271" s="480"/>
      <c r="M271" s="480"/>
      <c r="N271" s="480"/>
      <c r="O271" s="479" t="s">
        <v>1792</v>
      </c>
    </row>
    <row r="272" spans="4:15" x14ac:dyDescent="0.2">
      <c r="D272" s="480" t="s">
        <v>3481</v>
      </c>
      <c r="E272" s="479" t="s">
        <v>3479</v>
      </c>
      <c r="F272" s="480"/>
      <c r="G272" s="479"/>
      <c r="H272" s="480"/>
      <c r="I272" s="480"/>
      <c r="J272" s="479" t="str">
        <f t="shared" si="4"/>
        <v/>
      </c>
      <c r="K272" s="480"/>
      <c r="L272" s="480"/>
      <c r="M272" s="480"/>
      <c r="N272" s="480"/>
      <c r="O272" s="479" t="s">
        <v>1793</v>
      </c>
    </row>
    <row r="273" spans="4:15" x14ac:dyDescent="0.2">
      <c r="D273" s="480" t="s">
        <v>3482</v>
      </c>
      <c r="E273" s="479" t="s">
        <v>3479</v>
      </c>
      <c r="F273" s="480"/>
      <c r="G273" s="479"/>
      <c r="H273" s="480"/>
      <c r="I273" s="480"/>
      <c r="J273" s="479" t="str">
        <f t="shared" si="4"/>
        <v/>
      </c>
      <c r="K273" s="480"/>
      <c r="L273" s="480"/>
      <c r="M273" s="480"/>
      <c r="N273" s="480"/>
      <c r="O273" s="479" t="s">
        <v>1794</v>
      </c>
    </row>
    <row r="274" spans="4:15" x14ac:dyDescent="0.2">
      <c r="D274" s="480" t="s">
        <v>3483</v>
      </c>
      <c r="E274" s="479" t="s">
        <v>3479</v>
      </c>
      <c r="F274" s="480"/>
      <c r="G274" s="479"/>
      <c r="H274" s="480"/>
      <c r="I274" s="480"/>
      <c r="J274" s="479" t="str">
        <f t="shared" si="4"/>
        <v/>
      </c>
      <c r="K274" s="480"/>
      <c r="L274" s="480"/>
      <c r="M274" s="480"/>
      <c r="N274" s="480"/>
      <c r="O274" s="479" t="s">
        <v>1795</v>
      </c>
    </row>
    <row r="275" spans="4:15" x14ac:dyDescent="0.2">
      <c r="D275" s="480" t="s">
        <v>3484</v>
      </c>
      <c r="E275" s="479" t="s">
        <v>3479</v>
      </c>
      <c r="F275" s="480"/>
      <c r="G275" s="479"/>
      <c r="H275" s="480"/>
      <c r="I275" s="480"/>
      <c r="J275" s="479" t="str">
        <f t="shared" si="4"/>
        <v/>
      </c>
      <c r="K275" s="480"/>
      <c r="L275" s="480"/>
      <c r="M275" s="480"/>
      <c r="N275" s="480"/>
      <c r="O275" s="479" t="s">
        <v>1796</v>
      </c>
    </row>
    <row r="276" spans="4:15" x14ac:dyDescent="0.2">
      <c r="D276" s="480" t="s">
        <v>3485</v>
      </c>
      <c r="E276" s="479" t="s">
        <v>3479</v>
      </c>
      <c r="F276" s="480"/>
      <c r="G276" s="479"/>
      <c r="H276" s="480"/>
      <c r="I276" s="480"/>
      <c r="J276" s="479" t="str">
        <f t="shared" si="4"/>
        <v/>
      </c>
      <c r="K276" s="480"/>
      <c r="L276" s="480"/>
      <c r="M276" s="480"/>
      <c r="N276" s="480"/>
      <c r="O276" s="479" t="s">
        <v>1797</v>
      </c>
    </row>
    <row r="277" spans="4:15" x14ac:dyDescent="0.2">
      <c r="D277" s="480" t="s">
        <v>3486</v>
      </c>
      <c r="E277" s="479" t="s">
        <v>3479</v>
      </c>
      <c r="F277" s="480"/>
      <c r="G277" s="479"/>
      <c r="H277" s="480"/>
      <c r="I277" s="480"/>
      <c r="J277" s="479" t="str">
        <f t="shared" si="4"/>
        <v/>
      </c>
      <c r="K277" s="480"/>
      <c r="L277" s="480"/>
      <c r="M277" s="480"/>
      <c r="N277" s="480"/>
      <c r="O277" s="479" t="s">
        <v>1798</v>
      </c>
    </row>
    <row r="278" spans="4:15" x14ac:dyDescent="0.2">
      <c r="D278" s="480" t="s">
        <v>3487</v>
      </c>
      <c r="E278" s="479" t="s">
        <v>3479</v>
      </c>
      <c r="F278" s="480"/>
      <c r="G278" s="479"/>
      <c r="H278" s="480"/>
      <c r="I278" s="480"/>
      <c r="J278" s="479" t="str">
        <f t="shared" si="4"/>
        <v/>
      </c>
      <c r="K278" s="480"/>
      <c r="L278" s="480"/>
      <c r="M278" s="480"/>
      <c r="N278" s="480"/>
      <c r="O278" s="479" t="s">
        <v>1799</v>
      </c>
    </row>
    <row r="279" spans="4:15" x14ac:dyDescent="0.2">
      <c r="D279" s="480" t="s">
        <v>3488</v>
      </c>
      <c r="E279" s="479" t="s">
        <v>3479</v>
      </c>
      <c r="F279" s="480"/>
      <c r="G279" s="479"/>
      <c r="H279" s="480"/>
      <c r="I279" s="480"/>
      <c r="J279" s="479" t="str">
        <f t="shared" si="4"/>
        <v/>
      </c>
      <c r="K279" s="480"/>
      <c r="L279" s="480"/>
      <c r="M279" s="480"/>
      <c r="N279" s="480"/>
      <c r="O279" s="479" t="s">
        <v>1800</v>
      </c>
    </row>
    <row r="280" spans="4:15" x14ac:dyDescent="0.2">
      <c r="D280" s="480" t="s">
        <v>3489</v>
      </c>
      <c r="E280" s="479" t="s">
        <v>3490</v>
      </c>
      <c r="F280" s="480"/>
      <c r="G280" s="479"/>
      <c r="H280" s="480"/>
      <c r="I280" s="480"/>
      <c r="J280" s="479" t="str">
        <f t="shared" si="4"/>
        <v/>
      </c>
      <c r="K280" s="480"/>
      <c r="L280" s="480"/>
      <c r="M280" s="480"/>
      <c r="N280" s="480"/>
      <c r="O280" s="479" t="s">
        <v>1801</v>
      </c>
    </row>
    <row r="281" spans="4:15" x14ac:dyDescent="0.2">
      <c r="D281" s="480" t="s">
        <v>3491</v>
      </c>
      <c r="E281" s="479" t="s">
        <v>3490</v>
      </c>
      <c r="F281" s="480"/>
      <c r="G281" s="479"/>
      <c r="H281" s="480"/>
      <c r="I281" s="480"/>
      <c r="J281" s="479" t="str">
        <f t="shared" si="4"/>
        <v/>
      </c>
      <c r="K281" s="480"/>
      <c r="L281" s="480"/>
      <c r="M281" s="480"/>
      <c r="N281" s="480"/>
      <c r="O281" s="479" t="s">
        <v>1802</v>
      </c>
    </row>
    <row r="282" spans="4:15" x14ac:dyDescent="0.2">
      <c r="D282" s="480" t="s">
        <v>3492</v>
      </c>
      <c r="E282" s="479" t="s">
        <v>3490</v>
      </c>
      <c r="F282" s="480"/>
      <c r="G282" s="479"/>
      <c r="H282" s="480"/>
      <c r="I282" s="480"/>
      <c r="J282" s="479" t="str">
        <f t="shared" si="4"/>
        <v/>
      </c>
      <c r="K282" s="480"/>
      <c r="L282" s="480"/>
      <c r="M282" s="480"/>
      <c r="N282" s="480"/>
      <c r="O282" s="479" t="s">
        <v>1803</v>
      </c>
    </row>
    <row r="283" spans="4:15" x14ac:dyDescent="0.2">
      <c r="D283" s="480" t="s">
        <v>3493</v>
      </c>
      <c r="E283" s="479" t="s">
        <v>3490</v>
      </c>
      <c r="F283" s="480"/>
      <c r="G283" s="479"/>
      <c r="H283" s="480"/>
      <c r="I283" s="480"/>
      <c r="J283" s="479" t="str">
        <f t="shared" si="4"/>
        <v/>
      </c>
      <c r="K283" s="480"/>
      <c r="L283" s="480"/>
      <c r="M283" s="480"/>
      <c r="N283" s="480"/>
      <c r="O283" s="479" t="s">
        <v>1804</v>
      </c>
    </row>
    <row r="284" spans="4:15" x14ac:dyDescent="0.2">
      <c r="D284" s="480" t="s">
        <v>3494</v>
      </c>
      <c r="E284" s="479" t="s">
        <v>3490</v>
      </c>
      <c r="F284" s="480"/>
      <c r="G284" s="479"/>
      <c r="H284" s="480"/>
      <c r="I284" s="480"/>
      <c r="J284" s="479" t="str">
        <f t="shared" si="4"/>
        <v/>
      </c>
      <c r="K284" s="480"/>
      <c r="L284" s="480"/>
      <c r="M284" s="480"/>
      <c r="N284" s="480"/>
      <c r="O284" s="479" t="s">
        <v>1805</v>
      </c>
    </row>
    <row r="285" spans="4:15" x14ac:dyDescent="0.2">
      <c r="D285" s="480" t="s">
        <v>3495</v>
      </c>
      <c r="E285" s="479" t="s">
        <v>3490</v>
      </c>
      <c r="F285" s="480"/>
      <c r="G285" s="479"/>
      <c r="H285" s="480"/>
      <c r="I285" s="480"/>
      <c r="J285" s="479" t="str">
        <f t="shared" si="4"/>
        <v/>
      </c>
      <c r="K285" s="480"/>
      <c r="L285" s="480"/>
      <c r="M285" s="480"/>
      <c r="N285" s="480"/>
      <c r="O285" s="479" t="s">
        <v>1806</v>
      </c>
    </row>
    <row r="286" spans="4:15" x14ac:dyDescent="0.2">
      <c r="D286" s="480" t="s">
        <v>3496</v>
      </c>
      <c r="E286" s="479" t="s">
        <v>3490</v>
      </c>
      <c r="F286" s="480"/>
      <c r="G286" s="479"/>
      <c r="H286" s="480"/>
      <c r="I286" s="480"/>
      <c r="J286" s="479" t="str">
        <f t="shared" si="4"/>
        <v/>
      </c>
      <c r="K286" s="480"/>
      <c r="L286" s="480"/>
      <c r="M286" s="480"/>
      <c r="N286" s="480"/>
      <c r="O286" s="479" t="s">
        <v>1807</v>
      </c>
    </row>
    <row r="287" spans="4:15" x14ac:dyDescent="0.2">
      <c r="D287" s="480" t="s">
        <v>3497</v>
      </c>
      <c r="E287" s="479" t="s">
        <v>3490</v>
      </c>
      <c r="F287" s="480"/>
      <c r="G287" s="479"/>
      <c r="H287" s="480"/>
      <c r="I287" s="480"/>
      <c r="J287" s="479" t="str">
        <f t="shared" si="4"/>
        <v/>
      </c>
      <c r="K287" s="480"/>
      <c r="L287" s="480"/>
      <c r="M287" s="480"/>
      <c r="N287" s="480"/>
      <c r="O287" s="479" t="s">
        <v>1808</v>
      </c>
    </row>
    <row r="288" spans="4:15" x14ac:dyDescent="0.2">
      <c r="D288" s="480" t="s">
        <v>3498</v>
      </c>
      <c r="E288" s="479" t="s">
        <v>3490</v>
      </c>
      <c r="F288" s="480"/>
      <c r="G288" s="479"/>
      <c r="H288" s="480"/>
      <c r="I288" s="480"/>
      <c r="J288" s="479" t="str">
        <f t="shared" ref="J288:J309" si="5">F288&amp;H288&amp;I288</f>
        <v/>
      </c>
      <c r="K288" s="480"/>
      <c r="L288" s="480"/>
      <c r="M288" s="480"/>
      <c r="N288" s="480"/>
      <c r="O288" s="479" t="s">
        <v>1809</v>
      </c>
    </row>
    <row r="289" spans="4:15" x14ac:dyDescent="0.2">
      <c r="D289" s="480" t="s">
        <v>3499</v>
      </c>
      <c r="E289" s="479" t="s">
        <v>3490</v>
      </c>
      <c r="F289" s="480"/>
      <c r="G289" s="479"/>
      <c r="H289" s="480"/>
      <c r="I289" s="480"/>
      <c r="J289" s="479" t="str">
        <f t="shared" si="5"/>
        <v/>
      </c>
      <c r="K289" s="480"/>
      <c r="L289" s="480"/>
      <c r="M289" s="480"/>
      <c r="N289" s="480"/>
      <c r="O289" s="479" t="s">
        <v>1810</v>
      </c>
    </row>
    <row r="290" spans="4:15" x14ac:dyDescent="0.2">
      <c r="D290" s="480" t="s">
        <v>3500</v>
      </c>
      <c r="E290" s="479" t="s">
        <v>3501</v>
      </c>
      <c r="F290" s="480"/>
      <c r="G290" s="479"/>
      <c r="H290" s="480"/>
      <c r="I290" s="480"/>
      <c r="J290" s="479" t="str">
        <f t="shared" si="5"/>
        <v/>
      </c>
      <c r="K290" s="480"/>
      <c r="L290" s="480"/>
      <c r="M290" s="480"/>
      <c r="N290" s="480"/>
      <c r="O290" s="479" t="s">
        <v>1811</v>
      </c>
    </row>
    <row r="291" spans="4:15" x14ac:dyDescent="0.2">
      <c r="D291" s="480" t="s">
        <v>3502</v>
      </c>
      <c r="E291" s="479" t="s">
        <v>3501</v>
      </c>
      <c r="F291" s="480"/>
      <c r="G291" s="479"/>
      <c r="H291" s="480"/>
      <c r="I291" s="480"/>
      <c r="J291" s="479" t="str">
        <f t="shared" si="5"/>
        <v/>
      </c>
      <c r="K291" s="480"/>
      <c r="L291" s="480"/>
      <c r="M291" s="480"/>
      <c r="N291" s="480"/>
      <c r="O291" s="479" t="s">
        <v>1812</v>
      </c>
    </row>
    <row r="292" spans="4:15" x14ac:dyDescent="0.2">
      <c r="D292" s="480" t="s">
        <v>3503</v>
      </c>
      <c r="E292" s="479" t="s">
        <v>3501</v>
      </c>
      <c r="F292" s="480"/>
      <c r="G292" s="479"/>
      <c r="H292" s="480"/>
      <c r="I292" s="480"/>
      <c r="J292" s="479" t="str">
        <f t="shared" si="5"/>
        <v/>
      </c>
      <c r="K292" s="480"/>
      <c r="L292" s="480"/>
      <c r="M292" s="480"/>
      <c r="N292" s="480"/>
      <c r="O292" s="479" t="s">
        <v>1813</v>
      </c>
    </row>
    <row r="293" spans="4:15" x14ac:dyDescent="0.2">
      <c r="D293" s="480" t="s">
        <v>3504</v>
      </c>
      <c r="E293" s="479" t="s">
        <v>3501</v>
      </c>
      <c r="F293" s="480"/>
      <c r="G293" s="479"/>
      <c r="H293" s="480"/>
      <c r="I293" s="480"/>
      <c r="J293" s="479" t="str">
        <f t="shared" si="5"/>
        <v/>
      </c>
      <c r="K293" s="480"/>
      <c r="L293" s="480"/>
      <c r="M293" s="480"/>
      <c r="N293" s="480"/>
      <c r="O293" s="479" t="s">
        <v>1814</v>
      </c>
    </row>
    <row r="294" spans="4:15" x14ac:dyDescent="0.2">
      <c r="D294" s="480" t="s">
        <v>3505</v>
      </c>
      <c r="E294" s="479" t="s">
        <v>3501</v>
      </c>
      <c r="F294" s="480"/>
      <c r="G294" s="479"/>
      <c r="H294" s="480"/>
      <c r="I294" s="480"/>
      <c r="J294" s="479" t="str">
        <f t="shared" si="5"/>
        <v/>
      </c>
      <c r="K294" s="480"/>
      <c r="L294" s="480"/>
      <c r="M294" s="480"/>
      <c r="N294" s="480"/>
      <c r="O294" s="479" t="s">
        <v>1815</v>
      </c>
    </row>
    <row r="295" spans="4:15" x14ac:dyDescent="0.2">
      <c r="D295" s="480" t="s">
        <v>3506</v>
      </c>
      <c r="E295" s="479" t="s">
        <v>3501</v>
      </c>
      <c r="F295" s="480"/>
      <c r="G295" s="479"/>
      <c r="H295" s="480"/>
      <c r="I295" s="480"/>
      <c r="J295" s="479" t="str">
        <f t="shared" si="5"/>
        <v/>
      </c>
      <c r="K295" s="480"/>
      <c r="L295" s="480"/>
      <c r="M295" s="480"/>
      <c r="N295" s="480"/>
      <c r="O295" s="479" t="s">
        <v>1816</v>
      </c>
    </row>
    <row r="296" spans="4:15" x14ac:dyDescent="0.2">
      <c r="D296" s="480" t="s">
        <v>3507</v>
      </c>
      <c r="E296" s="479" t="s">
        <v>3501</v>
      </c>
      <c r="F296" s="480"/>
      <c r="G296" s="479"/>
      <c r="H296" s="480"/>
      <c r="I296" s="480"/>
      <c r="J296" s="479" t="str">
        <f t="shared" si="5"/>
        <v/>
      </c>
      <c r="K296" s="480"/>
      <c r="L296" s="480"/>
      <c r="M296" s="480"/>
      <c r="N296" s="480"/>
      <c r="O296" s="479" t="s">
        <v>1817</v>
      </c>
    </row>
    <row r="297" spans="4:15" x14ac:dyDescent="0.2">
      <c r="D297" s="480" t="s">
        <v>3508</v>
      </c>
      <c r="E297" s="479" t="s">
        <v>3501</v>
      </c>
      <c r="F297" s="480"/>
      <c r="G297" s="479"/>
      <c r="H297" s="480"/>
      <c r="I297" s="480"/>
      <c r="J297" s="479" t="str">
        <f t="shared" si="5"/>
        <v/>
      </c>
      <c r="K297" s="480"/>
      <c r="L297" s="480"/>
      <c r="M297" s="480"/>
      <c r="N297" s="480"/>
      <c r="O297" s="479" t="s">
        <v>1818</v>
      </c>
    </row>
    <row r="298" spans="4:15" x14ac:dyDescent="0.2">
      <c r="D298" s="480" t="s">
        <v>3509</v>
      </c>
      <c r="E298" s="479" t="s">
        <v>3501</v>
      </c>
      <c r="F298" s="480"/>
      <c r="G298" s="479"/>
      <c r="H298" s="480"/>
      <c r="I298" s="480"/>
      <c r="J298" s="479" t="str">
        <f t="shared" si="5"/>
        <v/>
      </c>
      <c r="K298" s="480"/>
      <c r="L298" s="480"/>
      <c r="M298" s="480"/>
      <c r="N298" s="480"/>
      <c r="O298" s="479" t="s">
        <v>1819</v>
      </c>
    </row>
    <row r="299" spans="4:15" x14ac:dyDescent="0.2">
      <c r="D299" s="480" t="s">
        <v>3510</v>
      </c>
      <c r="E299" s="479" t="s">
        <v>3501</v>
      </c>
      <c r="F299" s="480"/>
      <c r="G299" s="479"/>
      <c r="H299" s="480"/>
      <c r="I299" s="480"/>
      <c r="J299" s="479" t="str">
        <f t="shared" si="5"/>
        <v/>
      </c>
      <c r="K299" s="480"/>
      <c r="L299" s="480"/>
      <c r="M299" s="480"/>
      <c r="N299" s="480"/>
      <c r="O299" s="479" t="s">
        <v>1820</v>
      </c>
    </row>
    <row r="300" spans="4:15" x14ac:dyDescent="0.2">
      <c r="D300" s="480" t="s">
        <v>3511</v>
      </c>
      <c r="E300" s="479" t="s">
        <v>3512</v>
      </c>
      <c r="F300" s="480"/>
      <c r="G300" s="479"/>
      <c r="H300" s="480"/>
      <c r="I300" s="480"/>
      <c r="J300" s="479" t="str">
        <f t="shared" si="5"/>
        <v/>
      </c>
      <c r="K300" s="480"/>
      <c r="L300" s="480"/>
      <c r="M300" s="480"/>
      <c r="N300" s="480"/>
      <c r="O300" s="479" t="s">
        <v>1821</v>
      </c>
    </row>
    <row r="301" spans="4:15" x14ac:dyDescent="0.2">
      <c r="D301" s="480" t="s">
        <v>3513</v>
      </c>
      <c r="E301" s="479" t="s">
        <v>3512</v>
      </c>
      <c r="F301" s="480"/>
      <c r="G301" s="479"/>
      <c r="H301" s="480"/>
      <c r="I301" s="480"/>
      <c r="J301" s="479" t="str">
        <f t="shared" si="5"/>
        <v/>
      </c>
      <c r="K301" s="480"/>
      <c r="L301" s="480"/>
      <c r="M301" s="480"/>
      <c r="N301" s="480"/>
      <c r="O301" s="479" t="s">
        <v>1822</v>
      </c>
    </row>
    <row r="302" spans="4:15" x14ac:dyDescent="0.2">
      <c r="D302" s="480" t="s">
        <v>3514</v>
      </c>
      <c r="E302" s="479" t="s">
        <v>3512</v>
      </c>
      <c r="F302" s="480"/>
      <c r="G302" s="479"/>
      <c r="H302" s="480"/>
      <c r="I302" s="480"/>
      <c r="J302" s="479" t="str">
        <f t="shared" si="5"/>
        <v/>
      </c>
      <c r="K302" s="480"/>
      <c r="L302" s="480"/>
      <c r="M302" s="480"/>
      <c r="N302" s="480"/>
      <c r="O302" s="479" t="s">
        <v>1823</v>
      </c>
    </row>
    <row r="303" spans="4:15" x14ac:dyDescent="0.2">
      <c r="D303" s="480" t="s">
        <v>3515</v>
      </c>
      <c r="E303" s="479" t="s">
        <v>3512</v>
      </c>
      <c r="F303" s="480"/>
      <c r="G303" s="479"/>
      <c r="H303" s="480"/>
      <c r="I303" s="480"/>
      <c r="J303" s="479" t="str">
        <f t="shared" si="5"/>
        <v/>
      </c>
      <c r="K303" s="480"/>
      <c r="L303" s="480"/>
      <c r="M303" s="480"/>
      <c r="N303" s="480"/>
      <c r="O303" s="479" t="s">
        <v>1824</v>
      </c>
    </row>
    <row r="304" spans="4:15" x14ac:dyDescent="0.2">
      <c r="D304" s="480" t="s">
        <v>3516</v>
      </c>
      <c r="E304" s="479" t="s">
        <v>3512</v>
      </c>
      <c r="F304" s="480"/>
      <c r="G304" s="479"/>
      <c r="H304" s="480"/>
      <c r="I304" s="480"/>
      <c r="J304" s="479" t="str">
        <f t="shared" si="5"/>
        <v/>
      </c>
      <c r="K304" s="480"/>
      <c r="L304" s="480"/>
      <c r="M304" s="480"/>
      <c r="N304" s="480"/>
      <c r="O304" s="479" t="s">
        <v>1825</v>
      </c>
    </row>
    <row r="305" spans="4:17" x14ac:dyDescent="0.2">
      <c r="D305" s="480" t="s">
        <v>3517</v>
      </c>
      <c r="E305" s="479" t="s">
        <v>3512</v>
      </c>
      <c r="F305" s="480"/>
      <c r="G305" s="479"/>
      <c r="H305" s="480"/>
      <c r="I305" s="480"/>
      <c r="J305" s="479" t="str">
        <f t="shared" si="5"/>
        <v/>
      </c>
      <c r="K305" s="480"/>
      <c r="L305" s="480"/>
      <c r="M305" s="480"/>
      <c r="N305" s="480"/>
      <c r="O305" s="479" t="s">
        <v>1826</v>
      </c>
    </row>
    <row r="306" spans="4:17" x14ac:dyDescent="0.2">
      <c r="D306" s="480" t="s">
        <v>3518</v>
      </c>
      <c r="E306" s="479" t="s">
        <v>3512</v>
      </c>
      <c r="F306" s="480"/>
      <c r="G306" s="479"/>
      <c r="H306" s="480"/>
      <c r="I306" s="480"/>
      <c r="J306" s="479" t="str">
        <f t="shared" si="5"/>
        <v/>
      </c>
      <c r="K306" s="480"/>
      <c r="L306" s="480"/>
      <c r="M306" s="480"/>
      <c r="N306" s="480"/>
      <c r="O306" s="479" t="s">
        <v>1827</v>
      </c>
    </row>
    <row r="307" spans="4:17" x14ac:dyDescent="0.2">
      <c r="D307" s="480" t="s">
        <v>3519</v>
      </c>
      <c r="E307" s="479" t="s">
        <v>3512</v>
      </c>
      <c r="F307" s="480"/>
      <c r="G307" s="479"/>
      <c r="H307" s="480"/>
      <c r="I307" s="480"/>
      <c r="J307" s="479" t="str">
        <f t="shared" si="5"/>
        <v/>
      </c>
      <c r="K307" s="480"/>
      <c r="L307" s="480"/>
      <c r="M307" s="480"/>
      <c r="N307" s="480"/>
      <c r="O307" s="479" t="s">
        <v>1828</v>
      </c>
    </row>
    <row r="308" spans="4:17" x14ac:dyDescent="0.2">
      <c r="D308" s="480" t="s">
        <v>3520</v>
      </c>
      <c r="E308" s="479" t="s">
        <v>3512</v>
      </c>
      <c r="F308" s="480"/>
      <c r="G308" s="479"/>
      <c r="H308" s="480"/>
      <c r="I308" s="480"/>
      <c r="J308" s="479" t="str">
        <f t="shared" si="5"/>
        <v/>
      </c>
      <c r="K308" s="480"/>
      <c r="L308" s="480"/>
      <c r="M308" s="480"/>
      <c r="N308" s="480"/>
      <c r="O308" s="479" t="s">
        <v>1829</v>
      </c>
    </row>
    <row r="309" spans="4:17" x14ac:dyDescent="0.2">
      <c r="D309" s="480" t="s">
        <v>3521</v>
      </c>
      <c r="E309" s="479" t="s">
        <v>3512</v>
      </c>
      <c r="F309" s="480"/>
      <c r="G309" s="479"/>
      <c r="H309" s="480"/>
      <c r="I309" s="480"/>
      <c r="J309" s="479" t="str">
        <f t="shared" si="5"/>
        <v/>
      </c>
      <c r="K309" s="480"/>
      <c r="L309" s="480"/>
      <c r="M309" s="480"/>
      <c r="N309" s="480"/>
      <c r="O309" s="479" t="s">
        <v>1830</v>
      </c>
    </row>
    <row r="313" spans="4:17" x14ac:dyDescent="0.2">
      <c r="D313" s="8" t="s">
        <v>226</v>
      </c>
    </row>
    <row r="314" spans="4:17" x14ac:dyDescent="0.2">
      <c r="D314" s="479" t="s">
        <v>228</v>
      </c>
      <c r="E314" s="479" t="s">
        <v>230</v>
      </c>
      <c r="F314" s="479" t="s">
        <v>127</v>
      </c>
      <c r="G314" s="479"/>
      <c r="H314" s="479" t="s">
        <v>42</v>
      </c>
      <c r="I314" s="479" t="s">
        <v>31</v>
      </c>
      <c r="J314" s="479" t="s">
        <v>217</v>
      </c>
      <c r="K314" s="479" t="s">
        <v>2</v>
      </c>
      <c r="L314" s="479" t="s">
        <v>3</v>
      </c>
      <c r="M314" s="479" t="s">
        <v>4</v>
      </c>
      <c r="N314" s="479" t="s">
        <v>204</v>
      </c>
      <c r="O314" s="479" t="s">
        <v>18</v>
      </c>
      <c r="P314" s="479" t="s">
        <v>9</v>
      </c>
      <c r="Q314" s="479" t="s">
        <v>62</v>
      </c>
    </row>
    <row r="315" spans="4:17" hidden="1" x14ac:dyDescent="0.2">
      <c r="D315" s="480" t="s">
        <v>227</v>
      </c>
      <c r="E315" s="479" t="s">
        <v>229</v>
      </c>
      <c r="F315" s="480" t="s">
        <v>236</v>
      </c>
      <c r="G315" s="479"/>
      <c r="H315" s="480" t="s">
        <v>103</v>
      </c>
      <c r="I315" s="480" t="s">
        <v>102</v>
      </c>
      <c r="J315" s="479" t="str">
        <f>F315&amp;H315&amp;I315</f>
        <v>[Coverage Indicator Name][Category][Disaggregation]</v>
      </c>
      <c r="K315" s="490" t="s">
        <v>72</v>
      </c>
      <c r="L315" s="490" t="s">
        <v>73</v>
      </c>
      <c r="M315" s="491" t="s">
        <v>231</v>
      </c>
      <c r="N315" s="480" t="s">
        <v>74</v>
      </c>
      <c r="O315" s="480" t="s">
        <v>52</v>
      </c>
      <c r="P315" s="480" t="s">
        <v>91</v>
      </c>
      <c r="Q315" s="479" t="s">
        <v>61</v>
      </c>
    </row>
    <row r="316" spans="4:17" x14ac:dyDescent="0.2">
      <c r="D316" s="480" t="s">
        <v>3522</v>
      </c>
      <c r="E316" s="479" t="s">
        <v>3523</v>
      </c>
      <c r="F316" s="480"/>
      <c r="G316" s="479"/>
      <c r="H316" s="480"/>
      <c r="I316" s="480"/>
      <c r="J316" s="479" t="str">
        <f t="shared" ref="J316:J379" si="6">F316&amp;H316&amp;I316</f>
        <v/>
      </c>
      <c r="K316" s="490"/>
      <c r="L316" s="490"/>
      <c r="M316" s="491"/>
      <c r="N316" s="480"/>
      <c r="O316" s="480"/>
      <c r="P316" s="480"/>
      <c r="Q316" s="479" t="s">
        <v>1831</v>
      </c>
    </row>
    <row r="317" spans="4:17" x14ac:dyDescent="0.2">
      <c r="D317" s="480" t="s">
        <v>3524</v>
      </c>
      <c r="E317" s="479" t="s">
        <v>3523</v>
      </c>
      <c r="F317" s="480"/>
      <c r="G317" s="479"/>
      <c r="H317" s="480"/>
      <c r="I317" s="480"/>
      <c r="J317" s="479" t="str">
        <f t="shared" si="6"/>
        <v/>
      </c>
      <c r="K317" s="490"/>
      <c r="L317" s="490"/>
      <c r="M317" s="491"/>
      <c r="N317" s="480"/>
      <c r="O317" s="480"/>
      <c r="P317" s="480"/>
      <c r="Q317" s="479" t="s">
        <v>1832</v>
      </c>
    </row>
    <row r="318" spans="4:17" x14ac:dyDescent="0.2">
      <c r="D318" s="480" t="s">
        <v>3525</v>
      </c>
      <c r="E318" s="479" t="s">
        <v>3523</v>
      </c>
      <c r="F318" s="480"/>
      <c r="G318" s="479"/>
      <c r="H318" s="480"/>
      <c r="I318" s="480"/>
      <c r="J318" s="479" t="str">
        <f t="shared" si="6"/>
        <v/>
      </c>
      <c r="K318" s="490"/>
      <c r="L318" s="490"/>
      <c r="M318" s="491"/>
      <c r="N318" s="480"/>
      <c r="O318" s="480"/>
      <c r="P318" s="480"/>
      <c r="Q318" s="479" t="s">
        <v>1833</v>
      </c>
    </row>
    <row r="319" spans="4:17" x14ac:dyDescent="0.2">
      <c r="D319" s="480" t="s">
        <v>3526</v>
      </c>
      <c r="E319" s="479" t="s">
        <v>3523</v>
      </c>
      <c r="F319" s="480"/>
      <c r="G319" s="479"/>
      <c r="H319" s="480"/>
      <c r="I319" s="480"/>
      <c r="J319" s="479" t="str">
        <f t="shared" si="6"/>
        <v/>
      </c>
      <c r="K319" s="490"/>
      <c r="L319" s="490"/>
      <c r="M319" s="491"/>
      <c r="N319" s="480"/>
      <c r="O319" s="480"/>
      <c r="P319" s="480"/>
      <c r="Q319" s="479" t="s">
        <v>1834</v>
      </c>
    </row>
    <row r="320" spans="4:17" x14ac:dyDescent="0.2">
      <c r="D320" s="480" t="s">
        <v>3527</v>
      </c>
      <c r="E320" s="479" t="s">
        <v>3523</v>
      </c>
      <c r="F320" s="480"/>
      <c r="G320" s="479"/>
      <c r="H320" s="480"/>
      <c r="I320" s="480"/>
      <c r="J320" s="479" t="str">
        <f t="shared" si="6"/>
        <v/>
      </c>
      <c r="K320" s="490"/>
      <c r="L320" s="490"/>
      <c r="M320" s="491"/>
      <c r="N320" s="480"/>
      <c r="O320" s="480"/>
      <c r="P320" s="480"/>
      <c r="Q320" s="479" t="s">
        <v>1835</v>
      </c>
    </row>
    <row r="321" spans="4:17" x14ac:dyDescent="0.2">
      <c r="D321" s="480" t="s">
        <v>3528</v>
      </c>
      <c r="E321" s="479" t="s">
        <v>3523</v>
      </c>
      <c r="F321" s="480"/>
      <c r="G321" s="479"/>
      <c r="H321" s="480"/>
      <c r="I321" s="480"/>
      <c r="J321" s="479" t="str">
        <f t="shared" si="6"/>
        <v/>
      </c>
      <c r="K321" s="490"/>
      <c r="L321" s="490"/>
      <c r="M321" s="491"/>
      <c r="N321" s="480"/>
      <c r="O321" s="480"/>
      <c r="P321" s="480"/>
      <c r="Q321" s="479" t="s">
        <v>1836</v>
      </c>
    </row>
    <row r="322" spans="4:17" x14ac:dyDescent="0.2">
      <c r="D322" s="480" t="s">
        <v>3529</v>
      </c>
      <c r="E322" s="479" t="s">
        <v>3523</v>
      </c>
      <c r="F322" s="480"/>
      <c r="G322" s="479"/>
      <c r="H322" s="480"/>
      <c r="I322" s="480"/>
      <c r="J322" s="479" t="str">
        <f t="shared" si="6"/>
        <v/>
      </c>
      <c r="K322" s="490"/>
      <c r="L322" s="490"/>
      <c r="M322" s="491"/>
      <c r="N322" s="480"/>
      <c r="O322" s="480"/>
      <c r="P322" s="480"/>
      <c r="Q322" s="479" t="s">
        <v>1837</v>
      </c>
    </row>
    <row r="323" spans="4:17" x14ac:dyDescent="0.2">
      <c r="D323" s="480" t="s">
        <v>3530</v>
      </c>
      <c r="E323" s="479" t="s">
        <v>3523</v>
      </c>
      <c r="F323" s="480"/>
      <c r="G323" s="479"/>
      <c r="H323" s="480"/>
      <c r="I323" s="480"/>
      <c r="J323" s="479" t="str">
        <f t="shared" si="6"/>
        <v/>
      </c>
      <c r="K323" s="490"/>
      <c r="L323" s="490"/>
      <c r="M323" s="491"/>
      <c r="N323" s="480"/>
      <c r="O323" s="480"/>
      <c r="P323" s="480"/>
      <c r="Q323" s="479" t="s">
        <v>1838</v>
      </c>
    </row>
    <row r="324" spans="4:17" x14ac:dyDescent="0.2">
      <c r="D324" s="480" t="s">
        <v>3531</v>
      </c>
      <c r="E324" s="479" t="s">
        <v>3523</v>
      </c>
      <c r="F324" s="480"/>
      <c r="G324" s="479"/>
      <c r="H324" s="480"/>
      <c r="I324" s="480"/>
      <c r="J324" s="479" t="str">
        <f t="shared" si="6"/>
        <v/>
      </c>
      <c r="K324" s="490"/>
      <c r="L324" s="490"/>
      <c r="M324" s="491"/>
      <c r="N324" s="480"/>
      <c r="O324" s="480"/>
      <c r="P324" s="480"/>
      <c r="Q324" s="479" t="s">
        <v>1839</v>
      </c>
    </row>
    <row r="325" spans="4:17" x14ac:dyDescent="0.2">
      <c r="D325" s="480" t="s">
        <v>3532</v>
      </c>
      <c r="E325" s="479" t="s">
        <v>3523</v>
      </c>
      <c r="F325" s="480"/>
      <c r="G325" s="479"/>
      <c r="H325" s="480"/>
      <c r="I325" s="480"/>
      <c r="J325" s="479" t="str">
        <f t="shared" si="6"/>
        <v/>
      </c>
      <c r="K325" s="490"/>
      <c r="L325" s="490"/>
      <c r="M325" s="491"/>
      <c r="N325" s="480"/>
      <c r="O325" s="480"/>
      <c r="P325" s="480"/>
      <c r="Q325" s="479" t="s">
        <v>1840</v>
      </c>
    </row>
    <row r="326" spans="4:17" x14ac:dyDescent="0.2">
      <c r="D326" s="480" t="s">
        <v>3533</v>
      </c>
      <c r="E326" s="479" t="s">
        <v>3534</v>
      </c>
      <c r="F326" s="480"/>
      <c r="G326" s="479"/>
      <c r="H326" s="480"/>
      <c r="I326" s="480"/>
      <c r="J326" s="479" t="str">
        <f t="shared" si="6"/>
        <v/>
      </c>
      <c r="K326" s="490"/>
      <c r="L326" s="490"/>
      <c r="M326" s="491"/>
      <c r="N326" s="480"/>
      <c r="O326" s="480"/>
      <c r="P326" s="480"/>
      <c r="Q326" s="479" t="s">
        <v>1841</v>
      </c>
    </row>
    <row r="327" spans="4:17" x14ac:dyDescent="0.2">
      <c r="D327" s="480" t="s">
        <v>3535</v>
      </c>
      <c r="E327" s="479" t="s">
        <v>3534</v>
      </c>
      <c r="F327" s="480"/>
      <c r="G327" s="479"/>
      <c r="H327" s="480"/>
      <c r="I327" s="480"/>
      <c r="J327" s="479" t="str">
        <f t="shared" si="6"/>
        <v/>
      </c>
      <c r="K327" s="490"/>
      <c r="L327" s="490"/>
      <c r="M327" s="491"/>
      <c r="N327" s="480"/>
      <c r="O327" s="480"/>
      <c r="P327" s="480"/>
      <c r="Q327" s="479" t="s">
        <v>1842</v>
      </c>
    </row>
    <row r="328" spans="4:17" x14ac:dyDescent="0.2">
      <c r="D328" s="480" t="s">
        <v>3536</v>
      </c>
      <c r="E328" s="479" t="s">
        <v>3534</v>
      </c>
      <c r="F328" s="480"/>
      <c r="G328" s="479"/>
      <c r="H328" s="480"/>
      <c r="I328" s="480"/>
      <c r="J328" s="479" t="str">
        <f t="shared" si="6"/>
        <v/>
      </c>
      <c r="K328" s="490"/>
      <c r="L328" s="490"/>
      <c r="M328" s="491"/>
      <c r="N328" s="480"/>
      <c r="O328" s="480"/>
      <c r="P328" s="480"/>
      <c r="Q328" s="479" t="s">
        <v>1843</v>
      </c>
    </row>
    <row r="329" spans="4:17" x14ac:dyDescent="0.2">
      <c r="D329" s="480" t="s">
        <v>3537</v>
      </c>
      <c r="E329" s="479" t="s">
        <v>3534</v>
      </c>
      <c r="F329" s="480"/>
      <c r="G329" s="479"/>
      <c r="H329" s="480"/>
      <c r="I329" s="480"/>
      <c r="J329" s="479" t="str">
        <f t="shared" si="6"/>
        <v/>
      </c>
      <c r="K329" s="490"/>
      <c r="L329" s="490"/>
      <c r="M329" s="491"/>
      <c r="N329" s="480"/>
      <c r="O329" s="480"/>
      <c r="P329" s="480"/>
      <c r="Q329" s="479" t="s">
        <v>1844</v>
      </c>
    </row>
    <row r="330" spans="4:17" x14ac:dyDescent="0.2">
      <c r="D330" s="480" t="s">
        <v>3538</v>
      </c>
      <c r="E330" s="479" t="s">
        <v>3534</v>
      </c>
      <c r="F330" s="480"/>
      <c r="G330" s="479"/>
      <c r="H330" s="480"/>
      <c r="I330" s="480"/>
      <c r="J330" s="479" t="str">
        <f t="shared" si="6"/>
        <v/>
      </c>
      <c r="K330" s="490"/>
      <c r="L330" s="490"/>
      <c r="M330" s="491"/>
      <c r="N330" s="480"/>
      <c r="O330" s="480"/>
      <c r="P330" s="480"/>
      <c r="Q330" s="479" t="s">
        <v>1845</v>
      </c>
    </row>
    <row r="331" spans="4:17" x14ac:dyDescent="0.2">
      <c r="D331" s="480" t="s">
        <v>3539</v>
      </c>
      <c r="E331" s="479" t="s">
        <v>3534</v>
      </c>
      <c r="F331" s="480"/>
      <c r="G331" s="479"/>
      <c r="H331" s="480"/>
      <c r="I331" s="480"/>
      <c r="J331" s="479" t="str">
        <f t="shared" si="6"/>
        <v/>
      </c>
      <c r="K331" s="490"/>
      <c r="L331" s="490"/>
      <c r="M331" s="491"/>
      <c r="N331" s="480"/>
      <c r="O331" s="480"/>
      <c r="P331" s="480"/>
      <c r="Q331" s="479" t="s">
        <v>1846</v>
      </c>
    </row>
    <row r="332" spans="4:17" x14ac:dyDescent="0.2">
      <c r="D332" s="480" t="s">
        <v>3540</v>
      </c>
      <c r="E332" s="479" t="s">
        <v>3534</v>
      </c>
      <c r="F332" s="480"/>
      <c r="G332" s="479"/>
      <c r="H332" s="480"/>
      <c r="I332" s="480"/>
      <c r="J332" s="479" t="str">
        <f t="shared" si="6"/>
        <v/>
      </c>
      <c r="K332" s="490"/>
      <c r="L332" s="490"/>
      <c r="M332" s="491"/>
      <c r="N332" s="480"/>
      <c r="O332" s="480"/>
      <c r="P332" s="480"/>
      <c r="Q332" s="479" t="s">
        <v>1847</v>
      </c>
    </row>
    <row r="333" spans="4:17" x14ac:dyDescent="0.2">
      <c r="D333" s="480" t="s">
        <v>3541</v>
      </c>
      <c r="E333" s="479" t="s">
        <v>3534</v>
      </c>
      <c r="F333" s="480"/>
      <c r="G333" s="479"/>
      <c r="H333" s="480"/>
      <c r="I333" s="480"/>
      <c r="J333" s="479" t="str">
        <f t="shared" si="6"/>
        <v/>
      </c>
      <c r="K333" s="490"/>
      <c r="L333" s="490"/>
      <c r="M333" s="491"/>
      <c r="N333" s="480"/>
      <c r="O333" s="480"/>
      <c r="P333" s="480"/>
      <c r="Q333" s="479" t="s">
        <v>1848</v>
      </c>
    </row>
    <row r="334" spans="4:17" x14ac:dyDescent="0.2">
      <c r="D334" s="480" t="s">
        <v>3542</v>
      </c>
      <c r="E334" s="479" t="s">
        <v>3534</v>
      </c>
      <c r="F334" s="480"/>
      <c r="G334" s="479"/>
      <c r="H334" s="480"/>
      <c r="I334" s="480"/>
      <c r="J334" s="479" t="str">
        <f t="shared" si="6"/>
        <v/>
      </c>
      <c r="K334" s="490"/>
      <c r="L334" s="490"/>
      <c r="M334" s="491"/>
      <c r="N334" s="480"/>
      <c r="O334" s="480"/>
      <c r="P334" s="480"/>
      <c r="Q334" s="479" t="s">
        <v>1849</v>
      </c>
    </row>
    <row r="335" spans="4:17" x14ac:dyDescent="0.2">
      <c r="D335" s="480" t="s">
        <v>3543</v>
      </c>
      <c r="E335" s="479" t="s">
        <v>3534</v>
      </c>
      <c r="F335" s="480"/>
      <c r="G335" s="479"/>
      <c r="H335" s="480"/>
      <c r="I335" s="480"/>
      <c r="J335" s="479" t="str">
        <f t="shared" si="6"/>
        <v/>
      </c>
      <c r="K335" s="490"/>
      <c r="L335" s="490"/>
      <c r="M335" s="491"/>
      <c r="N335" s="480"/>
      <c r="O335" s="480"/>
      <c r="P335" s="480"/>
      <c r="Q335" s="479" t="s">
        <v>1850</v>
      </c>
    </row>
    <row r="336" spans="4:17" x14ac:dyDescent="0.2">
      <c r="D336" s="480" t="s">
        <v>3544</v>
      </c>
      <c r="E336" s="479" t="s">
        <v>3545</v>
      </c>
      <c r="F336" s="480"/>
      <c r="G336" s="479"/>
      <c r="H336" s="480"/>
      <c r="I336" s="480"/>
      <c r="J336" s="479" t="str">
        <f t="shared" si="6"/>
        <v/>
      </c>
      <c r="K336" s="490"/>
      <c r="L336" s="490"/>
      <c r="M336" s="491"/>
      <c r="N336" s="480"/>
      <c r="O336" s="480"/>
      <c r="P336" s="480"/>
      <c r="Q336" s="479" t="s">
        <v>1851</v>
      </c>
    </row>
    <row r="337" spans="4:17" x14ac:dyDescent="0.2">
      <c r="D337" s="480" t="s">
        <v>3546</v>
      </c>
      <c r="E337" s="479" t="s">
        <v>3545</v>
      </c>
      <c r="F337" s="480"/>
      <c r="G337" s="479"/>
      <c r="H337" s="480"/>
      <c r="I337" s="480"/>
      <c r="J337" s="479" t="str">
        <f t="shared" si="6"/>
        <v/>
      </c>
      <c r="K337" s="490"/>
      <c r="L337" s="490"/>
      <c r="M337" s="491"/>
      <c r="N337" s="480"/>
      <c r="O337" s="480"/>
      <c r="P337" s="480"/>
      <c r="Q337" s="479" t="s">
        <v>1852</v>
      </c>
    </row>
    <row r="338" spans="4:17" x14ac:dyDescent="0.2">
      <c r="D338" s="480" t="s">
        <v>3547</v>
      </c>
      <c r="E338" s="479" t="s">
        <v>3545</v>
      </c>
      <c r="F338" s="480"/>
      <c r="G338" s="479"/>
      <c r="H338" s="480"/>
      <c r="I338" s="480"/>
      <c r="J338" s="479" t="str">
        <f t="shared" si="6"/>
        <v/>
      </c>
      <c r="K338" s="490"/>
      <c r="L338" s="490"/>
      <c r="M338" s="491"/>
      <c r="N338" s="480"/>
      <c r="O338" s="480"/>
      <c r="P338" s="480"/>
      <c r="Q338" s="479" t="s">
        <v>1853</v>
      </c>
    </row>
    <row r="339" spans="4:17" x14ac:dyDescent="0.2">
      <c r="D339" s="480" t="s">
        <v>3548</v>
      </c>
      <c r="E339" s="479" t="s">
        <v>3545</v>
      </c>
      <c r="F339" s="480"/>
      <c r="G339" s="479"/>
      <c r="H339" s="480"/>
      <c r="I339" s="480"/>
      <c r="J339" s="479" t="str">
        <f t="shared" si="6"/>
        <v/>
      </c>
      <c r="K339" s="490"/>
      <c r="L339" s="490"/>
      <c r="M339" s="491"/>
      <c r="N339" s="480"/>
      <c r="O339" s="480"/>
      <c r="P339" s="480"/>
      <c r="Q339" s="479" t="s">
        <v>1854</v>
      </c>
    </row>
    <row r="340" spans="4:17" x14ac:dyDescent="0.2">
      <c r="D340" s="480" t="s">
        <v>3549</v>
      </c>
      <c r="E340" s="479" t="s">
        <v>3545</v>
      </c>
      <c r="F340" s="480"/>
      <c r="G340" s="479"/>
      <c r="H340" s="480"/>
      <c r="I340" s="480"/>
      <c r="J340" s="479" t="str">
        <f t="shared" si="6"/>
        <v/>
      </c>
      <c r="K340" s="490"/>
      <c r="L340" s="490"/>
      <c r="M340" s="491"/>
      <c r="N340" s="480"/>
      <c r="O340" s="480"/>
      <c r="P340" s="480"/>
      <c r="Q340" s="479" t="s">
        <v>1855</v>
      </c>
    </row>
    <row r="341" spans="4:17" x14ac:dyDescent="0.2">
      <c r="D341" s="480" t="s">
        <v>3550</v>
      </c>
      <c r="E341" s="479" t="s">
        <v>3545</v>
      </c>
      <c r="F341" s="480"/>
      <c r="G341" s="479"/>
      <c r="H341" s="480"/>
      <c r="I341" s="480"/>
      <c r="J341" s="479" t="str">
        <f t="shared" si="6"/>
        <v/>
      </c>
      <c r="K341" s="490"/>
      <c r="L341" s="490"/>
      <c r="M341" s="491"/>
      <c r="N341" s="480"/>
      <c r="O341" s="480"/>
      <c r="P341" s="480"/>
      <c r="Q341" s="479" t="s">
        <v>1856</v>
      </c>
    </row>
    <row r="342" spans="4:17" x14ac:dyDescent="0.2">
      <c r="D342" s="480" t="s">
        <v>3551</v>
      </c>
      <c r="E342" s="479" t="s">
        <v>3545</v>
      </c>
      <c r="F342" s="480"/>
      <c r="G342" s="479"/>
      <c r="H342" s="480"/>
      <c r="I342" s="480"/>
      <c r="J342" s="479" t="str">
        <f t="shared" si="6"/>
        <v/>
      </c>
      <c r="K342" s="490"/>
      <c r="L342" s="490"/>
      <c r="M342" s="491"/>
      <c r="N342" s="480"/>
      <c r="O342" s="480"/>
      <c r="P342" s="480"/>
      <c r="Q342" s="479" t="s">
        <v>1857</v>
      </c>
    </row>
    <row r="343" spans="4:17" x14ac:dyDescent="0.2">
      <c r="D343" s="480" t="s">
        <v>3552</v>
      </c>
      <c r="E343" s="479" t="s">
        <v>3545</v>
      </c>
      <c r="F343" s="480"/>
      <c r="G343" s="479"/>
      <c r="H343" s="480"/>
      <c r="I343" s="480"/>
      <c r="J343" s="479" t="str">
        <f t="shared" si="6"/>
        <v/>
      </c>
      <c r="K343" s="490"/>
      <c r="L343" s="490"/>
      <c r="M343" s="491"/>
      <c r="N343" s="480"/>
      <c r="O343" s="480"/>
      <c r="P343" s="480"/>
      <c r="Q343" s="479" t="s">
        <v>1858</v>
      </c>
    </row>
    <row r="344" spans="4:17" x14ac:dyDescent="0.2">
      <c r="D344" s="480" t="s">
        <v>3553</v>
      </c>
      <c r="E344" s="479" t="s">
        <v>3545</v>
      </c>
      <c r="F344" s="480"/>
      <c r="G344" s="479"/>
      <c r="H344" s="480"/>
      <c r="I344" s="480"/>
      <c r="J344" s="479" t="str">
        <f t="shared" si="6"/>
        <v/>
      </c>
      <c r="K344" s="490"/>
      <c r="L344" s="490"/>
      <c r="M344" s="491"/>
      <c r="N344" s="480"/>
      <c r="O344" s="480"/>
      <c r="P344" s="480"/>
      <c r="Q344" s="479" t="s">
        <v>1859</v>
      </c>
    </row>
    <row r="345" spans="4:17" x14ac:dyDescent="0.2">
      <c r="D345" s="480" t="s">
        <v>3554</v>
      </c>
      <c r="E345" s="479" t="s">
        <v>3545</v>
      </c>
      <c r="F345" s="480"/>
      <c r="G345" s="479"/>
      <c r="H345" s="480"/>
      <c r="I345" s="480"/>
      <c r="J345" s="479" t="str">
        <f t="shared" si="6"/>
        <v/>
      </c>
      <c r="K345" s="490"/>
      <c r="L345" s="490"/>
      <c r="M345" s="491"/>
      <c r="N345" s="480"/>
      <c r="O345" s="480"/>
      <c r="P345" s="480"/>
      <c r="Q345" s="479" t="s">
        <v>1860</v>
      </c>
    </row>
    <row r="346" spans="4:17" x14ac:dyDescent="0.2">
      <c r="D346" s="480" t="s">
        <v>3555</v>
      </c>
      <c r="E346" s="479" t="s">
        <v>3556</v>
      </c>
      <c r="F346" s="480"/>
      <c r="G346" s="479"/>
      <c r="H346" s="480"/>
      <c r="I346" s="480"/>
      <c r="J346" s="479" t="str">
        <f t="shared" si="6"/>
        <v/>
      </c>
      <c r="K346" s="490"/>
      <c r="L346" s="490"/>
      <c r="M346" s="491"/>
      <c r="N346" s="480"/>
      <c r="O346" s="480"/>
      <c r="P346" s="480"/>
      <c r="Q346" s="479" t="s">
        <v>1861</v>
      </c>
    </row>
    <row r="347" spans="4:17" x14ac:dyDescent="0.2">
      <c r="D347" s="480" t="s">
        <v>3557</v>
      </c>
      <c r="E347" s="479" t="s">
        <v>3556</v>
      </c>
      <c r="F347" s="480"/>
      <c r="G347" s="479"/>
      <c r="H347" s="480"/>
      <c r="I347" s="480"/>
      <c r="J347" s="479" t="str">
        <f t="shared" si="6"/>
        <v/>
      </c>
      <c r="K347" s="490"/>
      <c r="L347" s="490"/>
      <c r="M347" s="491"/>
      <c r="N347" s="480"/>
      <c r="O347" s="480"/>
      <c r="P347" s="480"/>
      <c r="Q347" s="479" t="s">
        <v>1862</v>
      </c>
    </row>
    <row r="348" spans="4:17" x14ac:dyDescent="0.2">
      <c r="D348" s="480" t="s">
        <v>3558</v>
      </c>
      <c r="E348" s="479" t="s">
        <v>3556</v>
      </c>
      <c r="F348" s="480"/>
      <c r="G348" s="479"/>
      <c r="H348" s="480"/>
      <c r="I348" s="480"/>
      <c r="J348" s="479" t="str">
        <f t="shared" si="6"/>
        <v/>
      </c>
      <c r="K348" s="490"/>
      <c r="L348" s="490"/>
      <c r="M348" s="491"/>
      <c r="N348" s="480"/>
      <c r="O348" s="480"/>
      <c r="P348" s="480"/>
      <c r="Q348" s="479" t="s">
        <v>1863</v>
      </c>
    </row>
    <row r="349" spans="4:17" x14ac:dyDescent="0.2">
      <c r="D349" s="480" t="s">
        <v>3559</v>
      </c>
      <c r="E349" s="479" t="s">
        <v>3556</v>
      </c>
      <c r="F349" s="480"/>
      <c r="G349" s="479"/>
      <c r="H349" s="480"/>
      <c r="I349" s="480"/>
      <c r="J349" s="479" t="str">
        <f t="shared" si="6"/>
        <v/>
      </c>
      <c r="K349" s="490"/>
      <c r="L349" s="490"/>
      <c r="M349" s="491"/>
      <c r="N349" s="480"/>
      <c r="O349" s="480"/>
      <c r="P349" s="480"/>
      <c r="Q349" s="479" t="s">
        <v>1864</v>
      </c>
    </row>
    <row r="350" spans="4:17" x14ac:dyDescent="0.2">
      <c r="D350" s="480" t="s">
        <v>3560</v>
      </c>
      <c r="E350" s="479" t="s">
        <v>3556</v>
      </c>
      <c r="F350" s="480"/>
      <c r="G350" s="479"/>
      <c r="H350" s="480"/>
      <c r="I350" s="480"/>
      <c r="J350" s="479" t="str">
        <f t="shared" si="6"/>
        <v/>
      </c>
      <c r="K350" s="490"/>
      <c r="L350" s="490"/>
      <c r="M350" s="491"/>
      <c r="N350" s="480"/>
      <c r="O350" s="480"/>
      <c r="P350" s="480"/>
      <c r="Q350" s="479" t="s">
        <v>1865</v>
      </c>
    </row>
    <row r="351" spans="4:17" x14ac:dyDescent="0.2">
      <c r="D351" s="480" t="s">
        <v>3561</v>
      </c>
      <c r="E351" s="479" t="s">
        <v>3556</v>
      </c>
      <c r="F351" s="480"/>
      <c r="G351" s="479"/>
      <c r="H351" s="480"/>
      <c r="I351" s="480"/>
      <c r="J351" s="479" t="str">
        <f t="shared" si="6"/>
        <v/>
      </c>
      <c r="K351" s="490"/>
      <c r="L351" s="490"/>
      <c r="M351" s="491"/>
      <c r="N351" s="480"/>
      <c r="O351" s="480"/>
      <c r="P351" s="480"/>
      <c r="Q351" s="479" t="s">
        <v>1866</v>
      </c>
    </row>
    <row r="352" spans="4:17" x14ac:dyDescent="0.2">
      <c r="D352" s="480" t="s">
        <v>3562</v>
      </c>
      <c r="E352" s="479" t="s">
        <v>3556</v>
      </c>
      <c r="F352" s="480"/>
      <c r="G352" s="479"/>
      <c r="H352" s="480"/>
      <c r="I352" s="480"/>
      <c r="J352" s="479" t="str">
        <f t="shared" si="6"/>
        <v/>
      </c>
      <c r="K352" s="490"/>
      <c r="L352" s="490"/>
      <c r="M352" s="491"/>
      <c r="N352" s="480"/>
      <c r="O352" s="480"/>
      <c r="P352" s="480"/>
      <c r="Q352" s="479" t="s">
        <v>1867</v>
      </c>
    </row>
    <row r="353" spans="4:17" x14ac:dyDescent="0.2">
      <c r="D353" s="480" t="s">
        <v>3563</v>
      </c>
      <c r="E353" s="479" t="s">
        <v>3556</v>
      </c>
      <c r="F353" s="480"/>
      <c r="G353" s="479"/>
      <c r="H353" s="480"/>
      <c r="I353" s="480"/>
      <c r="J353" s="479" t="str">
        <f t="shared" si="6"/>
        <v/>
      </c>
      <c r="K353" s="490"/>
      <c r="L353" s="490"/>
      <c r="M353" s="491"/>
      <c r="N353" s="480"/>
      <c r="O353" s="480"/>
      <c r="P353" s="480"/>
      <c r="Q353" s="479" t="s">
        <v>1868</v>
      </c>
    </row>
    <row r="354" spans="4:17" x14ac:dyDescent="0.2">
      <c r="D354" s="480" t="s">
        <v>3564</v>
      </c>
      <c r="E354" s="479" t="s">
        <v>3556</v>
      </c>
      <c r="F354" s="480"/>
      <c r="G354" s="479"/>
      <c r="H354" s="480"/>
      <c r="I354" s="480"/>
      <c r="J354" s="479" t="str">
        <f t="shared" si="6"/>
        <v/>
      </c>
      <c r="K354" s="490"/>
      <c r="L354" s="490"/>
      <c r="M354" s="491"/>
      <c r="N354" s="480"/>
      <c r="O354" s="480"/>
      <c r="P354" s="480"/>
      <c r="Q354" s="479" t="s">
        <v>1869</v>
      </c>
    </row>
    <row r="355" spans="4:17" x14ac:dyDescent="0.2">
      <c r="D355" s="480" t="s">
        <v>3565</v>
      </c>
      <c r="E355" s="479" t="s">
        <v>3556</v>
      </c>
      <c r="F355" s="480"/>
      <c r="G355" s="479"/>
      <c r="H355" s="480"/>
      <c r="I355" s="480"/>
      <c r="J355" s="479" t="str">
        <f t="shared" si="6"/>
        <v/>
      </c>
      <c r="K355" s="490"/>
      <c r="L355" s="490"/>
      <c r="M355" s="491"/>
      <c r="N355" s="480"/>
      <c r="O355" s="480"/>
      <c r="P355" s="480"/>
      <c r="Q355" s="479" t="s">
        <v>1870</v>
      </c>
    </row>
    <row r="356" spans="4:17" x14ac:dyDescent="0.2">
      <c r="D356" s="480" t="s">
        <v>3566</v>
      </c>
      <c r="E356" s="479" t="s">
        <v>3567</v>
      </c>
      <c r="F356" s="480"/>
      <c r="G356" s="479"/>
      <c r="H356" s="480"/>
      <c r="I356" s="480"/>
      <c r="J356" s="479" t="str">
        <f t="shared" si="6"/>
        <v/>
      </c>
      <c r="K356" s="490"/>
      <c r="L356" s="490"/>
      <c r="M356" s="491"/>
      <c r="N356" s="480"/>
      <c r="O356" s="480"/>
      <c r="P356" s="480"/>
      <c r="Q356" s="479" t="s">
        <v>1871</v>
      </c>
    </row>
    <row r="357" spans="4:17" x14ac:dyDescent="0.2">
      <c r="D357" s="480" t="s">
        <v>3568</v>
      </c>
      <c r="E357" s="479" t="s">
        <v>3567</v>
      </c>
      <c r="F357" s="480"/>
      <c r="G357" s="479"/>
      <c r="H357" s="480"/>
      <c r="I357" s="480"/>
      <c r="J357" s="479" t="str">
        <f t="shared" si="6"/>
        <v/>
      </c>
      <c r="K357" s="490"/>
      <c r="L357" s="490"/>
      <c r="M357" s="491"/>
      <c r="N357" s="480"/>
      <c r="O357" s="480"/>
      <c r="P357" s="480"/>
      <c r="Q357" s="479" t="s">
        <v>1872</v>
      </c>
    </row>
    <row r="358" spans="4:17" x14ac:dyDescent="0.2">
      <c r="D358" s="480" t="s">
        <v>3569</v>
      </c>
      <c r="E358" s="479" t="s">
        <v>3567</v>
      </c>
      <c r="F358" s="480"/>
      <c r="G358" s="479"/>
      <c r="H358" s="480"/>
      <c r="I358" s="480"/>
      <c r="J358" s="479" t="str">
        <f t="shared" si="6"/>
        <v/>
      </c>
      <c r="K358" s="490"/>
      <c r="L358" s="490"/>
      <c r="M358" s="491"/>
      <c r="N358" s="480"/>
      <c r="O358" s="480"/>
      <c r="P358" s="480"/>
      <c r="Q358" s="479" t="s">
        <v>1873</v>
      </c>
    </row>
    <row r="359" spans="4:17" x14ac:dyDescent="0.2">
      <c r="D359" s="480" t="s">
        <v>3570</v>
      </c>
      <c r="E359" s="479" t="s">
        <v>3567</v>
      </c>
      <c r="F359" s="480"/>
      <c r="G359" s="479"/>
      <c r="H359" s="480"/>
      <c r="I359" s="480"/>
      <c r="J359" s="479" t="str">
        <f t="shared" si="6"/>
        <v/>
      </c>
      <c r="K359" s="490"/>
      <c r="L359" s="490"/>
      <c r="M359" s="491"/>
      <c r="N359" s="480"/>
      <c r="O359" s="480"/>
      <c r="P359" s="480"/>
      <c r="Q359" s="479" t="s">
        <v>1874</v>
      </c>
    </row>
    <row r="360" spans="4:17" x14ac:dyDescent="0.2">
      <c r="D360" s="480" t="s">
        <v>3571</v>
      </c>
      <c r="E360" s="479" t="s">
        <v>3567</v>
      </c>
      <c r="F360" s="480"/>
      <c r="G360" s="479"/>
      <c r="H360" s="480"/>
      <c r="I360" s="480"/>
      <c r="J360" s="479" t="str">
        <f t="shared" si="6"/>
        <v/>
      </c>
      <c r="K360" s="490"/>
      <c r="L360" s="490"/>
      <c r="M360" s="491"/>
      <c r="N360" s="480"/>
      <c r="O360" s="480"/>
      <c r="P360" s="480"/>
      <c r="Q360" s="479" t="s">
        <v>1875</v>
      </c>
    </row>
    <row r="361" spans="4:17" x14ac:dyDescent="0.2">
      <c r="D361" s="480" t="s">
        <v>3572</v>
      </c>
      <c r="E361" s="479" t="s">
        <v>3567</v>
      </c>
      <c r="F361" s="480"/>
      <c r="G361" s="479"/>
      <c r="H361" s="480"/>
      <c r="I361" s="480"/>
      <c r="J361" s="479" t="str">
        <f t="shared" si="6"/>
        <v/>
      </c>
      <c r="K361" s="490"/>
      <c r="L361" s="490"/>
      <c r="M361" s="491"/>
      <c r="N361" s="480"/>
      <c r="O361" s="480"/>
      <c r="P361" s="480"/>
      <c r="Q361" s="479" t="s">
        <v>1876</v>
      </c>
    </row>
    <row r="362" spans="4:17" x14ac:dyDescent="0.2">
      <c r="D362" s="480" t="s">
        <v>3573</v>
      </c>
      <c r="E362" s="479" t="s">
        <v>3567</v>
      </c>
      <c r="F362" s="480"/>
      <c r="G362" s="479"/>
      <c r="H362" s="480"/>
      <c r="I362" s="480"/>
      <c r="J362" s="479" t="str">
        <f t="shared" si="6"/>
        <v/>
      </c>
      <c r="K362" s="490"/>
      <c r="L362" s="490"/>
      <c r="M362" s="491"/>
      <c r="N362" s="480"/>
      <c r="O362" s="480"/>
      <c r="P362" s="480"/>
      <c r="Q362" s="479" t="s">
        <v>1877</v>
      </c>
    </row>
    <row r="363" spans="4:17" x14ac:dyDescent="0.2">
      <c r="D363" s="480" t="s">
        <v>3574</v>
      </c>
      <c r="E363" s="479" t="s">
        <v>3567</v>
      </c>
      <c r="F363" s="480"/>
      <c r="G363" s="479"/>
      <c r="H363" s="480"/>
      <c r="I363" s="480"/>
      <c r="J363" s="479" t="str">
        <f t="shared" si="6"/>
        <v/>
      </c>
      <c r="K363" s="490"/>
      <c r="L363" s="490"/>
      <c r="M363" s="491"/>
      <c r="N363" s="480"/>
      <c r="O363" s="480"/>
      <c r="P363" s="480"/>
      <c r="Q363" s="479" t="s">
        <v>1878</v>
      </c>
    </row>
    <row r="364" spans="4:17" x14ac:dyDescent="0.2">
      <c r="D364" s="480" t="s">
        <v>3575</v>
      </c>
      <c r="E364" s="479" t="s">
        <v>3567</v>
      </c>
      <c r="F364" s="480"/>
      <c r="G364" s="479"/>
      <c r="H364" s="480"/>
      <c r="I364" s="480"/>
      <c r="J364" s="479" t="str">
        <f t="shared" si="6"/>
        <v/>
      </c>
      <c r="K364" s="490"/>
      <c r="L364" s="490"/>
      <c r="M364" s="491"/>
      <c r="N364" s="480"/>
      <c r="O364" s="480"/>
      <c r="P364" s="480"/>
      <c r="Q364" s="479" t="s">
        <v>1879</v>
      </c>
    </row>
    <row r="365" spans="4:17" x14ac:dyDescent="0.2">
      <c r="D365" s="480" t="s">
        <v>3576</v>
      </c>
      <c r="E365" s="479" t="s">
        <v>3567</v>
      </c>
      <c r="F365" s="480"/>
      <c r="G365" s="479"/>
      <c r="H365" s="480"/>
      <c r="I365" s="480"/>
      <c r="J365" s="479" t="str">
        <f t="shared" si="6"/>
        <v/>
      </c>
      <c r="K365" s="490"/>
      <c r="L365" s="490"/>
      <c r="M365" s="491"/>
      <c r="N365" s="480"/>
      <c r="O365" s="480"/>
      <c r="P365" s="480"/>
      <c r="Q365" s="479" t="s">
        <v>1880</v>
      </c>
    </row>
    <row r="366" spans="4:17" x14ac:dyDescent="0.2">
      <c r="D366" s="480" t="s">
        <v>3577</v>
      </c>
      <c r="E366" s="479" t="s">
        <v>3578</v>
      </c>
      <c r="F366" s="480"/>
      <c r="G366" s="479"/>
      <c r="H366" s="480"/>
      <c r="I366" s="480"/>
      <c r="J366" s="479" t="str">
        <f t="shared" si="6"/>
        <v/>
      </c>
      <c r="K366" s="490"/>
      <c r="L366" s="490"/>
      <c r="M366" s="491"/>
      <c r="N366" s="480"/>
      <c r="O366" s="480"/>
      <c r="P366" s="480"/>
      <c r="Q366" s="479" t="s">
        <v>1881</v>
      </c>
    </row>
    <row r="367" spans="4:17" x14ac:dyDescent="0.2">
      <c r="D367" s="480" t="s">
        <v>3579</v>
      </c>
      <c r="E367" s="479" t="s">
        <v>3578</v>
      </c>
      <c r="F367" s="480"/>
      <c r="G367" s="479"/>
      <c r="H367" s="480"/>
      <c r="I367" s="480"/>
      <c r="J367" s="479" t="str">
        <f t="shared" si="6"/>
        <v/>
      </c>
      <c r="K367" s="490"/>
      <c r="L367" s="490"/>
      <c r="M367" s="491"/>
      <c r="N367" s="480"/>
      <c r="O367" s="480"/>
      <c r="P367" s="480"/>
      <c r="Q367" s="479" t="s">
        <v>1882</v>
      </c>
    </row>
    <row r="368" spans="4:17" x14ac:dyDescent="0.2">
      <c r="D368" s="480" t="s">
        <v>3580</v>
      </c>
      <c r="E368" s="479" t="s">
        <v>3578</v>
      </c>
      <c r="F368" s="480"/>
      <c r="G368" s="479"/>
      <c r="H368" s="480"/>
      <c r="I368" s="480"/>
      <c r="J368" s="479" t="str">
        <f t="shared" si="6"/>
        <v/>
      </c>
      <c r="K368" s="490"/>
      <c r="L368" s="490"/>
      <c r="M368" s="491"/>
      <c r="N368" s="480"/>
      <c r="O368" s="480"/>
      <c r="P368" s="480"/>
      <c r="Q368" s="479" t="s">
        <v>1883</v>
      </c>
    </row>
    <row r="369" spans="4:17" x14ac:dyDescent="0.2">
      <c r="D369" s="480" t="s">
        <v>3581</v>
      </c>
      <c r="E369" s="479" t="s">
        <v>3578</v>
      </c>
      <c r="F369" s="480"/>
      <c r="G369" s="479"/>
      <c r="H369" s="480"/>
      <c r="I369" s="480"/>
      <c r="J369" s="479" t="str">
        <f t="shared" si="6"/>
        <v/>
      </c>
      <c r="K369" s="490"/>
      <c r="L369" s="490"/>
      <c r="M369" s="491"/>
      <c r="N369" s="480"/>
      <c r="O369" s="480"/>
      <c r="P369" s="480"/>
      <c r="Q369" s="479" t="s">
        <v>1884</v>
      </c>
    </row>
    <row r="370" spans="4:17" x14ac:dyDescent="0.2">
      <c r="D370" s="480" t="s">
        <v>3582</v>
      </c>
      <c r="E370" s="479" t="s">
        <v>3578</v>
      </c>
      <c r="F370" s="480"/>
      <c r="G370" s="479"/>
      <c r="H370" s="480"/>
      <c r="I370" s="480"/>
      <c r="J370" s="479" t="str">
        <f t="shared" si="6"/>
        <v/>
      </c>
      <c r="K370" s="490"/>
      <c r="L370" s="490"/>
      <c r="M370" s="491"/>
      <c r="N370" s="480"/>
      <c r="O370" s="480"/>
      <c r="P370" s="480"/>
      <c r="Q370" s="479" t="s">
        <v>1885</v>
      </c>
    </row>
    <row r="371" spans="4:17" x14ac:dyDescent="0.2">
      <c r="D371" s="480" t="s">
        <v>3583</v>
      </c>
      <c r="E371" s="479" t="s">
        <v>3578</v>
      </c>
      <c r="F371" s="480"/>
      <c r="G371" s="479"/>
      <c r="H371" s="480"/>
      <c r="I371" s="480"/>
      <c r="J371" s="479" t="str">
        <f t="shared" si="6"/>
        <v/>
      </c>
      <c r="K371" s="490"/>
      <c r="L371" s="490"/>
      <c r="M371" s="491"/>
      <c r="N371" s="480"/>
      <c r="O371" s="480"/>
      <c r="P371" s="480"/>
      <c r="Q371" s="479" t="s">
        <v>1886</v>
      </c>
    </row>
    <row r="372" spans="4:17" x14ac:dyDescent="0.2">
      <c r="D372" s="480" t="s">
        <v>3584</v>
      </c>
      <c r="E372" s="479" t="s">
        <v>3578</v>
      </c>
      <c r="F372" s="480"/>
      <c r="G372" s="479"/>
      <c r="H372" s="480"/>
      <c r="I372" s="480"/>
      <c r="J372" s="479" t="str">
        <f t="shared" si="6"/>
        <v/>
      </c>
      <c r="K372" s="490"/>
      <c r="L372" s="490"/>
      <c r="M372" s="491"/>
      <c r="N372" s="480"/>
      <c r="O372" s="480"/>
      <c r="P372" s="480"/>
      <c r="Q372" s="479" t="s">
        <v>1887</v>
      </c>
    </row>
    <row r="373" spans="4:17" x14ac:dyDescent="0.2">
      <c r="D373" s="480" t="s">
        <v>3585</v>
      </c>
      <c r="E373" s="479" t="s">
        <v>3578</v>
      </c>
      <c r="F373" s="480"/>
      <c r="G373" s="479"/>
      <c r="H373" s="480"/>
      <c r="I373" s="480"/>
      <c r="J373" s="479" t="str">
        <f t="shared" si="6"/>
        <v/>
      </c>
      <c r="K373" s="490"/>
      <c r="L373" s="490"/>
      <c r="M373" s="491"/>
      <c r="N373" s="480"/>
      <c r="O373" s="480"/>
      <c r="P373" s="480"/>
      <c r="Q373" s="479" t="s">
        <v>1888</v>
      </c>
    </row>
    <row r="374" spans="4:17" x14ac:dyDescent="0.2">
      <c r="D374" s="480" t="s">
        <v>3586</v>
      </c>
      <c r="E374" s="479" t="s">
        <v>3578</v>
      </c>
      <c r="F374" s="480"/>
      <c r="G374" s="479"/>
      <c r="H374" s="480"/>
      <c r="I374" s="480"/>
      <c r="J374" s="479" t="str">
        <f t="shared" si="6"/>
        <v/>
      </c>
      <c r="K374" s="490"/>
      <c r="L374" s="490"/>
      <c r="M374" s="491"/>
      <c r="N374" s="480"/>
      <c r="O374" s="480"/>
      <c r="P374" s="480"/>
      <c r="Q374" s="479" t="s">
        <v>1889</v>
      </c>
    </row>
    <row r="375" spans="4:17" x14ac:dyDescent="0.2">
      <c r="D375" s="480" t="s">
        <v>3587</v>
      </c>
      <c r="E375" s="479" t="s">
        <v>3578</v>
      </c>
      <c r="F375" s="480"/>
      <c r="G375" s="479"/>
      <c r="H375" s="480"/>
      <c r="I375" s="480"/>
      <c r="J375" s="479" t="str">
        <f t="shared" si="6"/>
        <v/>
      </c>
      <c r="K375" s="490"/>
      <c r="L375" s="490"/>
      <c r="M375" s="491"/>
      <c r="N375" s="480"/>
      <c r="O375" s="480"/>
      <c r="P375" s="480"/>
      <c r="Q375" s="479" t="s">
        <v>1890</v>
      </c>
    </row>
    <row r="376" spans="4:17" x14ac:dyDescent="0.2">
      <c r="D376" s="480" t="s">
        <v>3588</v>
      </c>
      <c r="E376" s="479" t="s">
        <v>3589</v>
      </c>
      <c r="F376" s="480"/>
      <c r="G376" s="479"/>
      <c r="H376" s="480"/>
      <c r="I376" s="480"/>
      <c r="J376" s="479" t="str">
        <f t="shared" si="6"/>
        <v/>
      </c>
      <c r="K376" s="490"/>
      <c r="L376" s="490"/>
      <c r="M376" s="491"/>
      <c r="N376" s="480"/>
      <c r="O376" s="480"/>
      <c r="P376" s="480"/>
      <c r="Q376" s="479" t="s">
        <v>1891</v>
      </c>
    </row>
    <row r="377" spans="4:17" x14ac:dyDescent="0.2">
      <c r="D377" s="480" t="s">
        <v>3590</v>
      </c>
      <c r="E377" s="479" t="s">
        <v>3589</v>
      </c>
      <c r="F377" s="480"/>
      <c r="G377" s="479"/>
      <c r="H377" s="480"/>
      <c r="I377" s="480"/>
      <c r="J377" s="479" t="str">
        <f t="shared" si="6"/>
        <v/>
      </c>
      <c r="K377" s="490"/>
      <c r="L377" s="490"/>
      <c r="M377" s="491"/>
      <c r="N377" s="480"/>
      <c r="O377" s="480"/>
      <c r="P377" s="480"/>
      <c r="Q377" s="479" t="s">
        <v>1892</v>
      </c>
    </row>
    <row r="378" spans="4:17" x14ac:dyDescent="0.2">
      <c r="D378" s="480" t="s">
        <v>3591</v>
      </c>
      <c r="E378" s="479" t="s">
        <v>3589</v>
      </c>
      <c r="F378" s="480"/>
      <c r="G378" s="479"/>
      <c r="H378" s="480"/>
      <c r="I378" s="480"/>
      <c r="J378" s="479" t="str">
        <f t="shared" si="6"/>
        <v/>
      </c>
      <c r="K378" s="490"/>
      <c r="L378" s="490"/>
      <c r="M378" s="491"/>
      <c r="N378" s="480"/>
      <c r="O378" s="480"/>
      <c r="P378" s="480"/>
      <c r="Q378" s="479" t="s">
        <v>1893</v>
      </c>
    </row>
    <row r="379" spans="4:17" x14ac:dyDescent="0.2">
      <c r="D379" s="480" t="s">
        <v>3592</v>
      </c>
      <c r="E379" s="479" t="s">
        <v>3589</v>
      </c>
      <c r="F379" s="480"/>
      <c r="G379" s="479"/>
      <c r="H379" s="480"/>
      <c r="I379" s="480"/>
      <c r="J379" s="479" t="str">
        <f t="shared" si="6"/>
        <v/>
      </c>
      <c r="K379" s="490"/>
      <c r="L379" s="490"/>
      <c r="M379" s="491"/>
      <c r="N379" s="480"/>
      <c r="O379" s="480"/>
      <c r="P379" s="480"/>
      <c r="Q379" s="479" t="s">
        <v>1894</v>
      </c>
    </row>
    <row r="380" spans="4:17" x14ac:dyDescent="0.2">
      <c r="D380" s="480" t="s">
        <v>3593</v>
      </c>
      <c r="E380" s="479" t="s">
        <v>3589</v>
      </c>
      <c r="F380" s="480"/>
      <c r="G380" s="479"/>
      <c r="H380" s="480"/>
      <c r="I380" s="480"/>
      <c r="J380" s="479" t="str">
        <f t="shared" ref="J380:J443" si="7">F380&amp;H380&amp;I380</f>
        <v/>
      </c>
      <c r="K380" s="490"/>
      <c r="L380" s="490"/>
      <c r="M380" s="491"/>
      <c r="N380" s="480"/>
      <c r="O380" s="480"/>
      <c r="P380" s="480"/>
      <c r="Q380" s="479" t="s">
        <v>1895</v>
      </c>
    </row>
    <row r="381" spans="4:17" x14ac:dyDescent="0.2">
      <c r="D381" s="480" t="s">
        <v>3594</v>
      </c>
      <c r="E381" s="479" t="s">
        <v>3589</v>
      </c>
      <c r="F381" s="480"/>
      <c r="G381" s="479"/>
      <c r="H381" s="480"/>
      <c r="I381" s="480"/>
      <c r="J381" s="479" t="str">
        <f t="shared" si="7"/>
        <v/>
      </c>
      <c r="K381" s="490"/>
      <c r="L381" s="490"/>
      <c r="M381" s="491"/>
      <c r="N381" s="480"/>
      <c r="O381" s="480"/>
      <c r="P381" s="480"/>
      <c r="Q381" s="479" t="s">
        <v>1896</v>
      </c>
    </row>
    <row r="382" spans="4:17" x14ac:dyDescent="0.2">
      <c r="D382" s="480" t="s">
        <v>3595</v>
      </c>
      <c r="E382" s="479" t="s">
        <v>3589</v>
      </c>
      <c r="F382" s="480"/>
      <c r="G382" s="479"/>
      <c r="H382" s="480"/>
      <c r="I382" s="480"/>
      <c r="J382" s="479" t="str">
        <f t="shared" si="7"/>
        <v/>
      </c>
      <c r="K382" s="490"/>
      <c r="L382" s="490"/>
      <c r="M382" s="491"/>
      <c r="N382" s="480"/>
      <c r="O382" s="480"/>
      <c r="P382" s="480"/>
      <c r="Q382" s="479" t="s">
        <v>1897</v>
      </c>
    </row>
    <row r="383" spans="4:17" x14ac:dyDescent="0.2">
      <c r="D383" s="480" t="s">
        <v>3596</v>
      </c>
      <c r="E383" s="479" t="s">
        <v>3589</v>
      </c>
      <c r="F383" s="480"/>
      <c r="G383" s="479"/>
      <c r="H383" s="480"/>
      <c r="I383" s="480"/>
      <c r="J383" s="479" t="str">
        <f t="shared" si="7"/>
        <v/>
      </c>
      <c r="K383" s="490"/>
      <c r="L383" s="490"/>
      <c r="M383" s="491"/>
      <c r="N383" s="480"/>
      <c r="O383" s="480"/>
      <c r="P383" s="480"/>
      <c r="Q383" s="479" t="s">
        <v>1898</v>
      </c>
    </row>
    <row r="384" spans="4:17" x14ac:dyDescent="0.2">
      <c r="D384" s="480" t="s">
        <v>3597</v>
      </c>
      <c r="E384" s="479" t="s">
        <v>3589</v>
      </c>
      <c r="F384" s="480"/>
      <c r="G384" s="479"/>
      <c r="H384" s="480"/>
      <c r="I384" s="480"/>
      <c r="J384" s="479" t="str">
        <f t="shared" si="7"/>
        <v/>
      </c>
      <c r="K384" s="490"/>
      <c r="L384" s="490"/>
      <c r="M384" s="491"/>
      <c r="N384" s="480"/>
      <c r="O384" s="480"/>
      <c r="P384" s="480"/>
      <c r="Q384" s="479" t="s">
        <v>1899</v>
      </c>
    </row>
    <row r="385" spans="4:17" x14ac:dyDescent="0.2">
      <c r="D385" s="480" t="s">
        <v>3598</v>
      </c>
      <c r="E385" s="479" t="s">
        <v>3589</v>
      </c>
      <c r="F385" s="480"/>
      <c r="G385" s="479"/>
      <c r="H385" s="480"/>
      <c r="I385" s="480"/>
      <c r="J385" s="479" t="str">
        <f t="shared" si="7"/>
        <v/>
      </c>
      <c r="K385" s="490"/>
      <c r="L385" s="490"/>
      <c r="M385" s="491"/>
      <c r="N385" s="480"/>
      <c r="O385" s="480"/>
      <c r="P385" s="480"/>
      <c r="Q385" s="479" t="s">
        <v>1900</v>
      </c>
    </row>
    <row r="386" spans="4:17" x14ac:dyDescent="0.2">
      <c r="D386" s="480" t="s">
        <v>3599</v>
      </c>
      <c r="E386" s="479" t="s">
        <v>3600</v>
      </c>
      <c r="F386" s="480"/>
      <c r="G386" s="479"/>
      <c r="H386" s="480"/>
      <c r="I386" s="480"/>
      <c r="J386" s="479" t="str">
        <f t="shared" si="7"/>
        <v/>
      </c>
      <c r="K386" s="490"/>
      <c r="L386" s="490"/>
      <c r="M386" s="491"/>
      <c r="N386" s="480"/>
      <c r="O386" s="480"/>
      <c r="P386" s="480"/>
      <c r="Q386" s="479" t="s">
        <v>1901</v>
      </c>
    </row>
    <row r="387" spans="4:17" x14ac:dyDescent="0.2">
      <c r="D387" s="480" t="s">
        <v>3601</v>
      </c>
      <c r="E387" s="479" t="s">
        <v>3600</v>
      </c>
      <c r="F387" s="480"/>
      <c r="G387" s="479"/>
      <c r="H387" s="480"/>
      <c r="I387" s="480"/>
      <c r="J387" s="479" t="str">
        <f t="shared" si="7"/>
        <v/>
      </c>
      <c r="K387" s="490"/>
      <c r="L387" s="490"/>
      <c r="M387" s="491"/>
      <c r="N387" s="480"/>
      <c r="O387" s="480"/>
      <c r="P387" s="480"/>
      <c r="Q387" s="479" t="s">
        <v>1902</v>
      </c>
    </row>
    <row r="388" spans="4:17" x14ac:dyDescent="0.2">
      <c r="D388" s="480" t="s">
        <v>3602</v>
      </c>
      <c r="E388" s="479" t="s">
        <v>3600</v>
      </c>
      <c r="F388" s="480"/>
      <c r="G388" s="479"/>
      <c r="H388" s="480"/>
      <c r="I388" s="480"/>
      <c r="J388" s="479" t="str">
        <f t="shared" si="7"/>
        <v/>
      </c>
      <c r="K388" s="490"/>
      <c r="L388" s="490"/>
      <c r="M388" s="491"/>
      <c r="N388" s="480"/>
      <c r="O388" s="480"/>
      <c r="P388" s="480"/>
      <c r="Q388" s="479" t="s">
        <v>1903</v>
      </c>
    </row>
    <row r="389" spans="4:17" x14ac:dyDescent="0.2">
      <c r="D389" s="480" t="s">
        <v>3603</v>
      </c>
      <c r="E389" s="479" t="s">
        <v>3600</v>
      </c>
      <c r="F389" s="480"/>
      <c r="G389" s="479"/>
      <c r="H389" s="480"/>
      <c r="I389" s="480"/>
      <c r="J389" s="479" t="str">
        <f t="shared" si="7"/>
        <v/>
      </c>
      <c r="K389" s="490"/>
      <c r="L389" s="490"/>
      <c r="M389" s="491"/>
      <c r="N389" s="480"/>
      <c r="O389" s="480"/>
      <c r="P389" s="480"/>
      <c r="Q389" s="479" t="s">
        <v>1904</v>
      </c>
    </row>
    <row r="390" spans="4:17" x14ac:dyDescent="0.2">
      <c r="D390" s="480" t="s">
        <v>3604</v>
      </c>
      <c r="E390" s="479" t="s">
        <v>3600</v>
      </c>
      <c r="F390" s="480"/>
      <c r="G390" s="479"/>
      <c r="H390" s="480"/>
      <c r="I390" s="480"/>
      <c r="J390" s="479" t="str">
        <f t="shared" si="7"/>
        <v/>
      </c>
      <c r="K390" s="490"/>
      <c r="L390" s="490"/>
      <c r="M390" s="491"/>
      <c r="N390" s="480"/>
      <c r="O390" s="480"/>
      <c r="P390" s="480"/>
      <c r="Q390" s="479" t="s">
        <v>1905</v>
      </c>
    </row>
    <row r="391" spans="4:17" x14ac:dyDescent="0.2">
      <c r="D391" s="480" t="s">
        <v>3605</v>
      </c>
      <c r="E391" s="479" t="s">
        <v>3600</v>
      </c>
      <c r="F391" s="480"/>
      <c r="G391" s="479"/>
      <c r="H391" s="480"/>
      <c r="I391" s="480"/>
      <c r="J391" s="479" t="str">
        <f t="shared" si="7"/>
        <v/>
      </c>
      <c r="K391" s="490"/>
      <c r="L391" s="490"/>
      <c r="M391" s="491"/>
      <c r="N391" s="480"/>
      <c r="O391" s="480"/>
      <c r="P391" s="480"/>
      <c r="Q391" s="479" t="s">
        <v>1906</v>
      </c>
    </row>
    <row r="392" spans="4:17" x14ac:dyDescent="0.2">
      <c r="D392" s="480" t="s">
        <v>3606</v>
      </c>
      <c r="E392" s="479" t="s">
        <v>3600</v>
      </c>
      <c r="F392" s="480"/>
      <c r="G392" s="479"/>
      <c r="H392" s="480"/>
      <c r="I392" s="480"/>
      <c r="J392" s="479" t="str">
        <f t="shared" si="7"/>
        <v/>
      </c>
      <c r="K392" s="490"/>
      <c r="L392" s="490"/>
      <c r="M392" s="491"/>
      <c r="N392" s="480"/>
      <c r="O392" s="480"/>
      <c r="P392" s="480"/>
      <c r="Q392" s="479" t="s">
        <v>1907</v>
      </c>
    </row>
    <row r="393" spans="4:17" x14ac:dyDescent="0.2">
      <c r="D393" s="480" t="s">
        <v>3607</v>
      </c>
      <c r="E393" s="479" t="s">
        <v>3600</v>
      </c>
      <c r="F393" s="480"/>
      <c r="G393" s="479"/>
      <c r="H393" s="480"/>
      <c r="I393" s="480"/>
      <c r="J393" s="479" t="str">
        <f t="shared" si="7"/>
        <v/>
      </c>
      <c r="K393" s="490"/>
      <c r="L393" s="490"/>
      <c r="M393" s="491"/>
      <c r="N393" s="480"/>
      <c r="O393" s="480"/>
      <c r="P393" s="480"/>
      <c r="Q393" s="479" t="s">
        <v>1908</v>
      </c>
    </row>
    <row r="394" spans="4:17" x14ac:dyDescent="0.2">
      <c r="D394" s="480" t="s">
        <v>3608</v>
      </c>
      <c r="E394" s="479" t="s">
        <v>3600</v>
      </c>
      <c r="F394" s="480"/>
      <c r="G394" s="479"/>
      <c r="H394" s="480"/>
      <c r="I394" s="480"/>
      <c r="J394" s="479" t="str">
        <f t="shared" si="7"/>
        <v/>
      </c>
      <c r="K394" s="490"/>
      <c r="L394" s="490"/>
      <c r="M394" s="491"/>
      <c r="N394" s="480"/>
      <c r="O394" s="480"/>
      <c r="P394" s="480"/>
      <c r="Q394" s="479" t="s">
        <v>1909</v>
      </c>
    </row>
    <row r="395" spans="4:17" x14ac:dyDescent="0.2">
      <c r="D395" s="480" t="s">
        <v>3609</v>
      </c>
      <c r="E395" s="479" t="s">
        <v>3600</v>
      </c>
      <c r="F395" s="480"/>
      <c r="G395" s="479"/>
      <c r="H395" s="480"/>
      <c r="I395" s="480"/>
      <c r="J395" s="479" t="str">
        <f t="shared" si="7"/>
        <v/>
      </c>
      <c r="K395" s="490"/>
      <c r="L395" s="490"/>
      <c r="M395" s="491"/>
      <c r="N395" s="480"/>
      <c r="O395" s="480"/>
      <c r="P395" s="480"/>
      <c r="Q395" s="479" t="s">
        <v>1910</v>
      </c>
    </row>
    <row r="396" spans="4:17" x14ac:dyDescent="0.2">
      <c r="D396" s="480" t="s">
        <v>3610</v>
      </c>
      <c r="E396" s="479" t="s">
        <v>3611</v>
      </c>
      <c r="F396" s="480"/>
      <c r="G396" s="479"/>
      <c r="H396" s="480"/>
      <c r="I396" s="480"/>
      <c r="J396" s="479" t="str">
        <f t="shared" si="7"/>
        <v/>
      </c>
      <c r="K396" s="490"/>
      <c r="L396" s="490"/>
      <c r="M396" s="491"/>
      <c r="N396" s="480"/>
      <c r="O396" s="480"/>
      <c r="P396" s="480"/>
      <c r="Q396" s="479" t="s">
        <v>1911</v>
      </c>
    </row>
    <row r="397" spans="4:17" x14ac:dyDescent="0.2">
      <c r="D397" s="480" t="s">
        <v>3612</v>
      </c>
      <c r="E397" s="479" t="s">
        <v>3611</v>
      </c>
      <c r="F397" s="480"/>
      <c r="G397" s="479"/>
      <c r="H397" s="480"/>
      <c r="I397" s="480"/>
      <c r="J397" s="479" t="str">
        <f t="shared" si="7"/>
        <v/>
      </c>
      <c r="K397" s="490"/>
      <c r="L397" s="490"/>
      <c r="M397" s="491"/>
      <c r="N397" s="480"/>
      <c r="O397" s="480"/>
      <c r="P397" s="480"/>
      <c r="Q397" s="479" t="s">
        <v>1912</v>
      </c>
    </row>
    <row r="398" spans="4:17" x14ac:dyDescent="0.2">
      <c r="D398" s="480" t="s">
        <v>3613</v>
      </c>
      <c r="E398" s="479" t="s">
        <v>3611</v>
      </c>
      <c r="F398" s="480"/>
      <c r="G398" s="479"/>
      <c r="H398" s="480"/>
      <c r="I398" s="480"/>
      <c r="J398" s="479" t="str">
        <f t="shared" si="7"/>
        <v/>
      </c>
      <c r="K398" s="490"/>
      <c r="L398" s="490"/>
      <c r="M398" s="491"/>
      <c r="N398" s="480"/>
      <c r="O398" s="480"/>
      <c r="P398" s="480"/>
      <c r="Q398" s="479" t="s">
        <v>1913</v>
      </c>
    </row>
    <row r="399" spans="4:17" x14ac:dyDescent="0.2">
      <c r="D399" s="480" t="s">
        <v>3614</v>
      </c>
      <c r="E399" s="479" t="s">
        <v>3611</v>
      </c>
      <c r="F399" s="480"/>
      <c r="G399" s="479"/>
      <c r="H399" s="480"/>
      <c r="I399" s="480"/>
      <c r="J399" s="479" t="str">
        <f t="shared" si="7"/>
        <v/>
      </c>
      <c r="K399" s="490"/>
      <c r="L399" s="490"/>
      <c r="M399" s="491"/>
      <c r="N399" s="480"/>
      <c r="O399" s="480"/>
      <c r="P399" s="480"/>
      <c r="Q399" s="479" t="s">
        <v>1914</v>
      </c>
    </row>
    <row r="400" spans="4:17" x14ac:dyDescent="0.2">
      <c r="D400" s="480" t="s">
        <v>3615</v>
      </c>
      <c r="E400" s="479" t="s">
        <v>3611</v>
      </c>
      <c r="F400" s="480"/>
      <c r="G400" s="479"/>
      <c r="H400" s="480"/>
      <c r="I400" s="480"/>
      <c r="J400" s="479" t="str">
        <f t="shared" si="7"/>
        <v/>
      </c>
      <c r="K400" s="490"/>
      <c r="L400" s="490"/>
      <c r="M400" s="491"/>
      <c r="N400" s="480"/>
      <c r="O400" s="480"/>
      <c r="P400" s="480"/>
      <c r="Q400" s="479" t="s">
        <v>1915</v>
      </c>
    </row>
    <row r="401" spans="4:17" x14ac:dyDescent="0.2">
      <c r="D401" s="480" t="s">
        <v>3616</v>
      </c>
      <c r="E401" s="479" t="s">
        <v>3611</v>
      </c>
      <c r="F401" s="480"/>
      <c r="G401" s="479"/>
      <c r="H401" s="480"/>
      <c r="I401" s="480"/>
      <c r="J401" s="479" t="str">
        <f t="shared" si="7"/>
        <v/>
      </c>
      <c r="K401" s="490"/>
      <c r="L401" s="490"/>
      <c r="M401" s="491"/>
      <c r="N401" s="480"/>
      <c r="O401" s="480"/>
      <c r="P401" s="480"/>
      <c r="Q401" s="479" t="s">
        <v>1916</v>
      </c>
    </row>
    <row r="402" spans="4:17" x14ac:dyDescent="0.2">
      <c r="D402" s="480" t="s">
        <v>3617</v>
      </c>
      <c r="E402" s="479" t="s">
        <v>3611</v>
      </c>
      <c r="F402" s="480"/>
      <c r="G402" s="479"/>
      <c r="H402" s="480"/>
      <c r="I402" s="480"/>
      <c r="J402" s="479" t="str">
        <f t="shared" si="7"/>
        <v/>
      </c>
      <c r="K402" s="490"/>
      <c r="L402" s="490"/>
      <c r="M402" s="491"/>
      <c r="N402" s="480"/>
      <c r="O402" s="480"/>
      <c r="P402" s="480"/>
      <c r="Q402" s="479" t="s">
        <v>1917</v>
      </c>
    </row>
    <row r="403" spans="4:17" x14ac:dyDescent="0.2">
      <c r="D403" s="480" t="s">
        <v>3618</v>
      </c>
      <c r="E403" s="479" t="s">
        <v>3611</v>
      </c>
      <c r="F403" s="480"/>
      <c r="G403" s="479"/>
      <c r="H403" s="480"/>
      <c r="I403" s="480"/>
      <c r="J403" s="479" t="str">
        <f t="shared" si="7"/>
        <v/>
      </c>
      <c r="K403" s="490"/>
      <c r="L403" s="490"/>
      <c r="M403" s="491"/>
      <c r="N403" s="480"/>
      <c r="O403" s="480"/>
      <c r="P403" s="480"/>
      <c r="Q403" s="479" t="s">
        <v>1918</v>
      </c>
    </row>
    <row r="404" spans="4:17" x14ac:dyDescent="0.2">
      <c r="D404" s="480" t="s">
        <v>3619</v>
      </c>
      <c r="E404" s="479" t="s">
        <v>3611</v>
      </c>
      <c r="F404" s="480"/>
      <c r="G404" s="479"/>
      <c r="H404" s="480"/>
      <c r="I404" s="480"/>
      <c r="J404" s="479" t="str">
        <f t="shared" si="7"/>
        <v/>
      </c>
      <c r="K404" s="490"/>
      <c r="L404" s="490"/>
      <c r="M404" s="491"/>
      <c r="N404" s="480"/>
      <c r="O404" s="480"/>
      <c r="P404" s="480"/>
      <c r="Q404" s="479" t="s">
        <v>1919</v>
      </c>
    </row>
    <row r="405" spans="4:17" x14ac:dyDescent="0.2">
      <c r="D405" s="480" t="s">
        <v>3620</v>
      </c>
      <c r="E405" s="479" t="s">
        <v>3611</v>
      </c>
      <c r="F405" s="480"/>
      <c r="G405" s="479"/>
      <c r="H405" s="480"/>
      <c r="I405" s="480"/>
      <c r="J405" s="479" t="str">
        <f t="shared" si="7"/>
        <v/>
      </c>
      <c r="K405" s="490"/>
      <c r="L405" s="490"/>
      <c r="M405" s="491"/>
      <c r="N405" s="480"/>
      <c r="O405" s="480"/>
      <c r="P405" s="480"/>
      <c r="Q405" s="479" t="s">
        <v>1920</v>
      </c>
    </row>
    <row r="406" spans="4:17" x14ac:dyDescent="0.2">
      <c r="D406" s="480" t="s">
        <v>3621</v>
      </c>
      <c r="E406" s="479" t="s">
        <v>3622</v>
      </c>
      <c r="F406" s="480"/>
      <c r="G406" s="479"/>
      <c r="H406" s="480"/>
      <c r="I406" s="480"/>
      <c r="J406" s="479" t="str">
        <f t="shared" si="7"/>
        <v/>
      </c>
      <c r="K406" s="490"/>
      <c r="L406" s="490"/>
      <c r="M406" s="491"/>
      <c r="N406" s="480"/>
      <c r="O406" s="480"/>
      <c r="P406" s="480"/>
      <c r="Q406" s="479" t="s">
        <v>1921</v>
      </c>
    </row>
    <row r="407" spans="4:17" x14ac:dyDescent="0.2">
      <c r="D407" s="480" t="s">
        <v>3623</v>
      </c>
      <c r="E407" s="479" t="s">
        <v>3622</v>
      </c>
      <c r="F407" s="480"/>
      <c r="G407" s="479"/>
      <c r="H407" s="480"/>
      <c r="I407" s="480"/>
      <c r="J407" s="479" t="str">
        <f t="shared" si="7"/>
        <v/>
      </c>
      <c r="K407" s="490"/>
      <c r="L407" s="490"/>
      <c r="M407" s="491"/>
      <c r="N407" s="480"/>
      <c r="O407" s="480"/>
      <c r="P407" s="480"/>
      <c r="Q407" s="479" t="s">
        <v>1922</v>
      </c>
    </row>
    <row r="408" spans="4:17" x14ac:dyDescent="0.2">
      <c r="D408" s="480" t="s">
        <v>3624</v>
      </c>
      <c r="E408" s="479" t="s">
        <v>3622</v>
      </c>
      <c r="F408" s="480"/>
      <c r="G408" s="479"/>
      <c r="H408" s="480"/>
      <c r="I408" s="480"/>
      <c r="J408" s="479" t="str">
        <f t="shared" si="7"/>
        <v/>
      </c>
      <c r="K408" s="490"/>
      <c r="L408" s="490"/>
      <c r="M408" s="491"/>
      <c r="N408" s="480"/>
      <c r="O408" s="480"/>
      <c r="P408" s="480"/>
      <c r="Q408" s="479" t="s">
        <v>1923</v>
      </c>
    </row>
    <row r="409" spans="4:17" x14ac:dyDescent="0.2">
      <c r="D409" s="480" t="s">
        <v>3625</v>
      </c>
      <c r="E409" s="479" t="s">
        <v>3622</v>
      </c>
      <c r="F409" s="480"/>
      <c r="G409" s="479"/>
      <c r="H409" s="480"/>
      <c r="I409" s="480"/>
      <c r="J409" s="479" t="str">
        <f t="shared" si="7"/>
        <v/>
      </c>
      <c r="K409" s="490"/>
      <c r="L409" s="490"/>
      <c r="M409" s="491"/>
      <c r="N409" s="480"/>
      <c r="O409" s="480"/>
      <c r="P409" s="480"/>
      <c r="Q409" s="479" t="s">
        <v>1924</v>
      </c>
    </row>
    <row r="410" spans="4:17" x14ac:dyDescent="0.2">
      <c r="D410" s="480" t="s">
        <v>3626</v>
      </c>
      <c r="E410" s="479" t="s">
        <v>3622</v>
      </c>
      <c r="F410" s="480"/>
      <c r="G410" s="479"/>
      <c r="H410" s="480"/>
      <c r="I410" s="480"/>
      <c r="J410" s="479" t="str">
        <f t="shared" si="7"/>
        <v/>
      </c>
      <c r="K410" s="490"/>
      <c r="L410" s="490"/>
      <c r="M410" s="491"/>
      <c r="N410" s="480"/>
      <c r="O410" s="480"/>
      <c r="P410" s="480"/>
      <c r="Q410" s="479" t="s">
        <v>1925</v>
      </c>
    </row>
    <row r="411" spans="4:17" x14ac:dyDescent="0.2">
      <c r="D411" s="480" t="s">
        <v>3627</v>
      </c>
      <c r="E411" s="479" t="s">
        <v>3622</v>
      </c>
      <c r="F411" s="480"/>
      <c r="G411" s="479"/>
      <c r="H411" s="480"/>
      <c r="I411" s="480"/>
      <c r="J411" s="479" t="str">
        <f t="shared" si="7"/>
        <v/>
      </c>
      <c r="K411" s="490"/>
      <c r="L411" s="490"/>
      <c r="M411" s="491"/>
      <c r="N411" s="480"/>
      <c r="O411" s="480"/>
      <c r="P411" s="480"/>
      <c r="Q411" s="479" t="s">
        <v>1926</v>
      </c>
    </row>
    <row r="412" spans="4:17" x14ac:dyDescent="0.2">
      <c r="D412" s="480" t="s">
        <v>3628</v>
      </c>
      <c r="E412" s="479" t="s">
        <v>3622</v>
      </c>
      <c r="F412" s="480"/>
      <c r="G412" s="479"/>
      <c r="H412" s="480"/>
      <c r="I412" s="480"/>
      <c r="J412" s="479" t="str">
        <f t="shared" si="7"/>
        <v/>
      </c>
      <c r="K412" s="490"/>
      <c r="L412" s="490"/>
      <c r="M412" s="491"/>
      <c r="N412" s="480"/>
      <c r="O412" s="480"/>
      <c r="P412" s="480"/>
      <c r="Q412" s="479" t="s">
        <v>1927</v>
      </c>
    </row>
    <row r="413" spans="4:17" x14ac:dyDescent="0.2">
      <c r="D413" s="480" t="s">
        <v>3629</v>
      </c>
      <c r="E413" s="479" t="s">
        <v>3622</v>
      </c>
      <c r="F413" s="480"/>
      <c r="G413" s="479"/>
      <c r="H413" s="480"/>
      <c r="I413" s="480"/>
      <c r="J413" s="479" t="str">
        <f t="shared" si="7"/>
        <v/>
      </c>
      <c r="K413" s="490"/>
      <c r="L413" s="490"/>
      <c r="M413" s="491"/>
      <c r="N413" s="480"/>
      <c r="O413" s="480"/>
      <c r="P413" s="480"/>
      <c r="Q413" s="479" t="s">
        <v>1928</v>
      </c>
    </row>
    <row r="414" spans="4:17" x14ac:dyDescent="0.2">
      <c r="D414" s="480" t="s">
        <v>3630</v>
      </c>
      <c r="E414" s="479" t="s">
        <v>3622</v>
      </c>
      <c r="F414" s="480"/>
      <c r="G414" s="479"/>
      <c r="H414" s="480"/>
      <c r="I414" s="480"/>
      <c r="J414" s="479" t="str">
        <f t="shared" si="7"/>
        <v/>
      </c>
      <c r="K414" s="490"/>
      <c r="L414" s="490"/>
      <c r="M414" s="491"/>
      <c r="N414" s="480"/>
      <c r="O414" s="480"/>
      <c r="P414" s="480"/>
      <c r="Q414" s="479" t="s">
        <v>1929</v>
      </c>
    </row>
    <row r="415" spans="4:17" x14ac:dyDescent="0.2">
      <c r="D415" s="480" t="s">
        <v>3631</v>
      </c>
      <c r="E415" s="479" t="s">
        <v>3622</v>
      </c>
      <c r="F415" s="480"/>
      <c r="G415" s="479"/>
      <c r="H415" s="480"/>
      <c r="I415" s="480"/>
      <c r="J415" s="479" t="str">
        <f t="shared" si="7"/>
        <v/>
      </c>
      <c r="K415" s="490"/>
      <c r="L415" s="490"/>
      <c r="M415" s="491"/>
      <c r="N415" s="480"/>
      <c r="O415" s="480"/>
      <c r="P415" s="480"/>
      <c r="Q415" s="479" t="s">
        <v>1930</v>
      </c>
    </row>
    <row r="416" spans="4:17" x14ac:dyDescent="0.2">
      <c r="D416" s="480" t="s">
        <v>3632</v>
      </c>
      <c r="E416" s="479" t="s">
        <v>3633</v>
      </c>
      <c r="F416" s="480"/>
      <c r="G416" s="479"/>
      <c r="H416" s="480"/>
      <c r="I416" s="480"/>
      <c r="J416" s="479" t="str">
        <f t="shared" si="7"/>
        <v/>
      </c>
      <c r="K416" s="490"/>
      <c r="L416" s="490"/>
      <c r="M416" s="491"/>
      <c r="N416" s="480"/>
      <c r="O416" s="480"/>
      <c r="P416" s="480"/>
      <c r="Q416" s="479" t="s">
        <v>1931</v>
      </c>
    </row>
    <row r="417" spans="4:17" x14ac:dyDescent="0.2">
      <c r="D417" s="480" t="s">
        <v>3634</v>
      </c>
      <c r="E417" s="479" t="s">
        <v>3633</v>
      </c>
      <c r="F417" s="480"/>
      <c r="G417" s="479"/>
      <c r="H417" s="480"/>
      <c r="I417" s="480"/>
      <c r="J417" s="479" t="str">
        <f t="shared" si="7"/>
        <v/>
      </c>
      <c r="K417" s="490"/>
      <c r="L417" s="490"/>
      <c r="M417" s="491"/>
      <c r="N417" s="480"/>
      <c r="O417" s="480"/>
      <c r="P417" s="480"/>
      <c r="Q417" s="479" t="s">
        <v>1932</v>
      </c>
    </row>
    <row r="418" spans="4:17" x14ac:dyDescent="0.2">
      <c r="D418" s="480" t="s">
        <v>3635</v>
      </c>
      <c r="E418" s="479" t="s">
        <v>3633</v>
      </c>
      <c r="F418" s="480"/>
      <c r="G418" s="479"/>
      <c r="H418" s="480"/>
      <c r="I418" s="480"/>
      <c r="J418" s="479" t="str">
        <f t="shared" si="7"/>
        <v/>
      </c>
      <c r="K418" s="490"/>
      <c r="L418" s="490"/>
      <c r="M418" s="491"/>
      <c r="N418" s="480"/>
      <c r="O418" s="480"/>
      <c r="P418" s="480"/>
      <c r="Q418" s="479" t="s">
        <v>1933</v>
      </c>
    </row>
    <row r="419" spans="4:17" x14ac:dyDescent="0.2">
      <c r="D419" s="480" t="s">
        <v>3636</v>
      </c>
      <c r="E419" s="479" t="s">
        <v>3633</v>
      </c>
      <c r="F419" s="480"/>
      <c r="G419" s="479"/>
      <c r="H419" s="480"/>
      <c r="I419" s="480"/>
      <c r="J419" s="479" t="str">
        <f t="shared" si="7"/>
        <v/>
      </c>
      <c r="K419" s="490"/>
      <c r="L419" s="490"/>
      <c r="M419" s="491"/>
      <c r="N419" s="480"/>
      <c r="O419" s="480"/>
      <c r="P419" s="480"/>
      <c r="Q419" s="479" t="s">
        <v>1934</v>
      </c>
    </row>
    <row r="420" spans="4:17" x14ac:dyDescent="0.2">
      <c r="D420" s="480" t="s">
        <v>3637</v>
      </c>
      <c r="E420" s="479" t="s">
        <v>3633</v>
      </c>
      <c r="F420" s="480"/>
      <c r="G420" s="479"/>
      <c r="H420" s="480"/>
      <c r="I420" s="480"/>
      <c r="J420" s="479" t="str">
        <f t="shared" si="7"/>
        <v/>
      </c>
      <c r="K420" s="490"/>
      <c r="L420" s="490"/>
      <c r="M420" s="491"/>
      <c r="N420" s="480"/>
      <c r="O420" s="480"/>
      <c r="P420" s="480"/>
      <c r="Q420" s="479" t="s">
        <v>1935</v>
      </c>
    </row>
    <row r="421" spans="4:17" x14ac:dyDescent="0.2">
      <c r="D421" s="480" t="s">
        <v>3638</v>
      </c>
      <c r="E421" s="479" t="s">
        <v>3633</v>
      </c>
      <c r="F421" s="480"/>
      <c r="G421" s="479"/>
      <c r="H421" s="480"/>
      <c r="I421" s="480"/>
      <c r="J421" s="479" t="str">
        <f t="shared" si="7"/>
        <v/>
      </c>
      <c r="K421" s="490"/>
      <c r="L421" s="490"/>
      <c r="M421" s="491"/>
      <c r="N421" s="480"/>
      <c r="O421" s="480"/>
      <c r="P421" s="480"/>
      <c r="Q421" s="479" t="s">
        <v>1936</v>
      </c>
    </row>
    <row r="422" spans="4:17" x14ac:dyDescent="0.2">
      <c r="D422" s="480" t="s">
        <v>3639</v>
      </c>
      <c r="E422" s="479" t="s">
        <v>3633</v>
      </c>
      <c r="F422" s="480"/>
      <c r="G422" s="479"/>
      <c r="H422" s="480"/>
      <c r="I422" s="480"/>
      <c r="J422" s="479" t="str">
        <f t="shared" si="7"/>
        <v/>
      </c>
      <c r="K422" s="490"/>
      <c r="L422" s="490"/>
      <c r="M422" s="491"/>
      <c r="N422" s="480"/>
      <c r="O422" s="480"/>
      <c r="P422" s="480"/>
      <c r="Q422" s="479" t="s">
        <v>1937</v>
      </c>
    </row>
    <row r="423" spans="4:17" x14ac:dyDescent="0.2">
      <c r="D423" s="480" t="s">
        <v>3640</v>
      </c>
      <c r="E423" s="479" t="s">
        <v>3633</v>
      </c>
      <c r="F423" s="480"/>
      <c r="G423" s="479"/>
      <c r="H423" s="480"/>
      <c r="I423" s="480"/>
      <c r="J423" s="479" t="str">
        <f t="shared" si="7"/>
        <v/>
      </c>
      <c r="K423" s="490"/>
      <c r="L423" s="490"/>
      <c r="M423" s="491"/>
      <c r="N423" s="480"/>
      <c r="O423" s="480"/>
      <c r="P423" s="480"/>
      <c r="Q423" s="479" t="s">
        <v>1938</v>
      </c>
    </row>
    <row r="424" spans="4:17" x14ac:dyDescent="0.2">
      <c r="D424" s="480" t="s">
        <v>3641</v>
      </c>
      <c r="E424" s="479" t="s">
        <v>3633</v>
      </c>
      <c r="F424" s="480"/>
      <c r="G424" s="479"/>
      <c r="H424" s="480"/>
      <c r="I424" s="480"/>
      <c r="J424" s="479" t="str">
        <f t="shared" si="7"/>
        <v/>
      </c>
      <c r="K424" s="490"/>
      <c r="L424" s="490"/>
      <c r="M424" s="491"/>
      <c r="N424" s="480"/>
      <c r="O424" s="480"/>
      <c r="P424" s="480"/>
      <c r="Q424" s="479" t="s">
        <v>1939</v>
      </c>
    </row>
    <row r="425" spans="4:17" x14ac:dyDescent="0.2">
      <c r="D425" s="480" t="s">
        <v>3642</v>
      </c>
      <c r="E425" s="479" t="s">
        <v>3633</v>
      </c>
      <c r="F425" s="480"/>
      <c r="G425" s="479"/>
      <c r="H425" s="480"/>
      <c r="I425" s="480"/>
      <c r="J425" s="479" t="str">
        <f t="shared" si="7"/>
        <v/>
      </c>
      <c r="K425" s="490"/>
      <c r="L425" s="490"/>
      <c r="M425" s="491"/>
      <c r="N425" s="480"/>
      <c r="O425" s="480"/>
      <c r="P425" s="480"/>
      <c r="Q425" s="479" t="s">
        <v>1940</v>
      </c>
    </row>
    <row r="426" spans="4:17" x14ac:dyDescent="0.2">
      <c r="D426" s="480" t="s">
        <v>3643</v>
      </c>
      <c r="E426" s="479" t="s">
        <v>3644</v>
      </c>
      <c r="F426" s="480"/>
      <c r="G426" s="479"/>
      <c r="H426" s="480"/>
      <c r="I426" s="480"/>
      <c r="J426" s="479" t="str">
        <f t="shared" si="7"/>
        <v/>
      </c>
      <c r="K426" s="490"/>
      <c r="L426" s="490"/>
      <c r="M426" s="491"/>
      <c r="N426" s="480"/>
      <c r="O426" s="480"/>
      <c r="P426" s="480"/>
      <c r="Q426" s="479" t="s">
        <v>1941</v>
      </c>
    </row>
    <row r="427" spans="4:17" x14ac:dyDescent="0.2">
      <c r="D427" s="480" t="s">
        <v>3645</v>
      </c>
      <c r="E427" s="479" t="s">
        <v>3644</v>
      </c>
      <c r="F427" s="480"/>
      <c r="G427" s="479"/>
      <c r="H427" s="480"/>
      <c r="I427" s="480"/>
      <c r="J427" s="479" t="str">
        <f t="shared" si="7"/>
        <v/>
      </c>
      <c r="K427" s="490"/>
      <c r="L427" s="490"/>
      <c r="M427" s="491"/>
      <c r="N427" s="480"/>
      <c r="O427" s="480"/>
      <c r="P427" s="480"/>
      <c r="Q427" s="479" t="s">
        <v>1942</v>
      </c>
    </row>
    <row r="428" spans="4:17" x14ac:dyDescent="0.2">
      <c r="D428" s="480" t="s">
        <v>3646</v>
      </c>
      <c r="E428" s="479" t="s">
        <v>3644</v>
      </c>
      <c r="F428" s="480"/>
      <c r="G428" s="479"/>
      <c r="H428" s="480"/>
      <c r="I428" s="480"/>
      <c r="J428" s="479" t="str">
        <f t="shared" si="7"/>
        <v/>
      </c>
      <c r="K428" s="490"/>
      <c r="L428" s="490"/>
      <c r="M428" s="491"/>
      <c r="N428" s="480"/>
      <c r="O428" s="480"/>
      <c r="P428" s="480"/>
      <c r="Q428" s="479" t="s">
        <v>1943</v>
      </c>
    </row>
    <row r="429" spans="4:17" x14ac:dyDescent="0.2">
      <c r="D429" s="480" t="s">
        <v>3647</v>
      </c>
      <c r="E429" s="479" t="s">
        <v>3644</v>
      </c>
      <c r="F429" s="480"/>
      <c r="G429" s="479"/>
      <c r="H429" s="480"/>
      <c r="I429" s="480"/>
      <c r="J429" s="479" t="str">
        <f t="shared" si="7"/>
        <v/>
      </c>
      <c r="K429" s="490"/>
      <c r="L429" s="490"/>
      <c r="M429" s="491"/>
      <c r="N429" s="480"/>
      <c r="O429" s="480"/>
      <c r="P429" s="480"/>
      <c r="Q429" s="479" t="s">
        <v>1944</v>
      </c>
    </row>
    <row r="430" spans="4:17" x14ac:dyDescent="0.2">
      <c r="D430" s="480" t="s">
        <v>3648</v>
      </c>
      <c r="E430" s="479" t="s">
        <v>3644</v>
      </c>
      <c r="F430" s="480"/>
      <c r="G430" s="479"/>
      <c r="H430" s="480"/>
      <c r="I430" s="480"/>
      <c r="J430" s="479" t="str">
        <f t="shared" si="7"/>
        <v/>
      </c>
      <c r="K430" s="490"/>
      <c r="L430" s="490"/>
      <c r="M430" s="491"/>
      <c r="N430" s="480"/>
      <c r="O430" s="480"/>
      <c r="P430" s="480"/>
      <c r="Q430" s="479" t="s">
        <v>1945</v>
      </c>
    </row>
    <row r="431" spans="4:17" x14ac:dyDescent="0.2">
      <c r="D431" s="480" t="s">
        <v>3649</v>
      </c>
      <c r="E431" s="479" t="s">
        <v>3644</v>
      </c>
      <c r="F431" s="480"/>
      <c r="G431" s="479"/>
      <c r="H431" s="480"/>
      <c r="I431" s="480"/>
      <c r="J431" s="479" t="str">
        <f t="shared" si="7"/>
        <v/>
      </c>
      <c r="K431" s="490"/>
      <c r="L431" s="490"/>
      <c r="M431" s="491"/>
      <c r="N431" s="480"/>
      <c r="O431" s="480"/>
      <c r="P431" s="480"/>
      <c r="Q431" s="479" t="s">
        <v>1946</v>
      </c>
    </row>
    <row r="432" spans="4:17" x14ac:dyDescent="0.2">
      <c r="D432" s="480" t="s">
        <v>3650</v>
      </c>
      <c r="E432" s="479" t="s">
        <v>3644</v>
      </c>
      <c r="F432" s="480"/>
      <c r="G432" s="479"/>
      <c r="H432" s="480"/>
      <c r="I432" s="480"/>
      <c r="J432" s="479" t="str">
        <f t="shared" si="7"/>
        <v/>
      </c>
      <c r="K432" s="490"/>
      <c r="L432" s="490"/>
      <c r="M432" s="491"/>
      <c r="N432" s="480"/>
      <c r="O432" s="480"/>
      <c r="P432" s="480"/>
      <c r="Q432" s="479" t="s">
        <v>1947</v>
      </c>
    </row>
    <row r="433" spans="4:17" x14ac:dyDescent="0.2">
      <c r="D433" s="480" t="s">
        <v>3651</v>
      </c>
      <c r="E433" s="479" t="s">
        <v>3644</v>
      </c>
      <c r="F433" s="480"/>
      <c r="G433" s="479"/>
      <c r="H433" s="480"/>
      <c r="I433" s="480"/>
      <c r="J433" s="479" t="str">
        <f t="shared" si="7"/>
        <v/>
      </c>
      <c r="K433" s="490"/>
      <c r="L433" s="490"/>
      <c r="M433" s="491"/>
      <c r="N433" s="480"/>
      <c r="O433" s="480"/>
      <c r="P433" s="480"/>
      <c r="Q433" s="479" t="s">
        <v>1948</v>
      </c>
    </row>
    <row r="434" spans="4:17" x14ac:dyDescent="0.2">
      <c r="D434" s="480" t="s">
        <v>3652</v>
      </c>
      <c r="E434" s="479" t="s">
        <v>3644</v>
      </c>
      <c r="F434" s="480"/>
      <c r="G434" s="479"/>
      <c r="H434" s="480"/>
      <c r="I434" s="480"/>
      <c r="J434" s="479" t="str">
        <f t="shared" si="7"/>
        <v/>
      </c>
      <c r="K434" s="490"/>
      <c r="L434" s="490"/>
      <c r="M434" s="491"/>
      <c r="N434" s="480"/>
      <c r="O434" s="480"/>
      <c r="P434" s="480"/>
      <c r="Q434" s="479" t="s">
        <v>1949</v>
      </c>
    </row>
    <row r="435" spans="4:17" x14ac:dyDescent="0.2">
      <c r="D435" s="480" t="s">
        <v>3653</v>
      </c>
      <c r="E435" s="479" t="s">
        <v>3644</v>
      </c>
      <c r="F435" s="480"/>
      <c r="G435" s="479"/>
      <c r="H435" s="480"/>
      <c r="I435" s="480"/>
      <c r="J435" s="479" t="str">
        <f t="shared" si="7"/>
        <v/>
      </c>
      <c r="K435" s="490"/>
      <c r="L435" s="490"/>
      <c r="M435" s="491"/>
      <c r="N435" s="480"/>
      <c r="O435" s="480"/>
      <c r="P435" s="480"/>
      <c r="Q435" s="479" t="s">
        <v>1950</v>
      </c>
    </row>
    <row r="436" spans="4:17" x14ac:dyDescent="0.2">
      <c r="D436" s="480" t="s">
        <v>3654</v>
      </c>
      <c r="E436" s="479" t="s">
        <v>3655</v>
      </c>
      <c r="F436" s="480"/>
      <c r="G436" s="479"/>
      <c r="H436" s="480"/>
      <c r="I436" s="480"/>
      <c r="J436" s="479" t="str">
        <f t="shared" si="7"/>
        <v/>
      </c>
      <c r="K436" s="490"/>
      <c r="L436" s="490"/>
      <c r="M436" s="491"/>
      <c r="N436" s="480"/>
      <c r="O436" s="480"/>
      <c r="P436" s="480"/>
      <c r="Q436" s="479" t="s">
        <v>1951</v>
      </c>
    </row>
    <row r="437" spans="4:17" x14ac:dyDescent="0.2">
      <c r="D437" s="480" t="s">
        <v>3656</v>
      </c>
      <c r="E437" s="479" t="s">
        <v>3655</v>
      </c>
      <c r="F437" s="480"/>
      <c r="G437" s="479"/>
      <c r="H437" s="480"/>
      <c r="I437" s="480"/>
      <c r="J437" s="479" t="str">
        <f t="shared" si="7"/>
        <v/>
      </c>
      <c r="K437" s="490"/>
      <c r="L437" s="490"/>
      <c r="M437" s="491"/>
      <c r="N437" s="480"/>
      <c r="O437" s="480"/>
      <c r="P437" s="480"/>
      <c r="Q437" s="479" t="s">
        <v>1952</v>
      </c>
    </row>
    <row r="438" spans="4:17" x14ac:dyDescent="0.2">
      <c r="D438" s="480" t="s">
        <v>3657</v>
      </c>
      <c r="E438" s="479" t="s">
        <v>3655</v>
      </c>
      <c r="F438" s="480"/>
      <c r="G438" s="479"/>
      <c r="H438" s="480"/>
      <c r="I438" s="480"/>
      <c r="J438" s="479" t="str">
        <f t="shared" si="7"/>
        <v/>
      </c>
      <c r="K438" s="490"/>
      <c r="L438" s="490"/>
      <c r="M438" s="491"/>
      <c r="N438" s="480"/>
      <c r="O438" s="480"/>
      <c r="P438" s="480"/>
      <c r="Q438" s="479" t="s">
        <v>1953</v>
      </c>
    </row>
    <row r="439" spans="4:17" x14ac:dyDescent="0.2">
      <c r="D439" s="480" t="s">
        <v>3658</v>
      </c>
      <c r="E439" s="479" t="s">
        <v>3655</v>
      </c>
      <c r="F439" s="480"/>
      <c r="G439" s="479"/>
      <c r="H439" s="480"/>
      <c r="I439" s="480"/>
      <c r="J439" s="479" t="str">
        <f t="shared" si="7"/>
        <v/>
      </c>
      <c r="K439" s="490"/>
      <c r="L439" s="490"/>
      <c r="M439" s="491"/>
      <c r="N439" s="480"/>
      <c r="O439" s="480"/>
      <c r="P439" s="480"/>
      <c r="Q439" s="479" t="s">
        <v>1954</v>
      </c>
    </row>
    <row r="440" spans="4:17" x14ac:dyDescent="0.2">
      <c r="D440" s="480" t="s">
        <v>3659</v>
      </c>
      <c r="E440" s="479" t="s">
        <v>3655</v>
      </c>
      <c r="F440" s="480"/>
      <c r="G440" s="479"/>
      <c r="H440" s="480"/>
      <c r="I440" s="480"/>
      <c r="J440" s="479" t="str">
        <f t="shared" si="7"/>
        <v/>
      </c>
      <c r="K440" s="490"/>
      <c r="L440" s="490"/>
      <c r="M440" s="491"/>
      <c r="N440" s="480"/>
      <c r="O440" s="480"/>
      <c r="P440" s="480"/>
      <c r="Q440" s="479" t="s">
        <v>1955</v>
      </c>
    </row>
    <row r="441" spans="4:17" x14ac:dyDescent="0.2">
      <c r="D441" s="480" t="s">
        <v>3660</v>
      </c>
      <c r="E441" s="479" t="s">
        <v>3655</v>
      </c>
      <c r="F441" s="480"/>
      <c r="G441" s="479"/>
      <c r="H441" s="480"/>
      <c r="I441" s="480"/>
      <c r="J441" s="479" t="str">
        <f t="shared" si="7"/>
        <v/>
      </c>
      <c r="K441" s="490"/>
      <c r="L441" s="490"/>
      <c r="M441" s="491"/>
      <c r="N441" s="480"/>
      <c r="O441" s="480"/>
      <c r="P441" s="480"/>
      <c r="Q441" s="479" t="s">
        <v>1956</v>
      </c>
    </row>
    <row r="442" spans="4:17" x14ac:dyDescent="0.2">
      <c r="D442" s="480" t="s">
        <v>3661</v>
      </c>
      <c r="E442" s="479" t="s">
        <v>3655</v>
      </c>
      <c r="F442" s="480"/>
      <c r="G442" s="479"/>
      <c r="H442" s="480"/>
      <c r="I442" s="480"/>
      <c r="J442" s="479" t="str">
        <f t="shared" si="7"/>
        <v/>
      </c>
      <c r="K442" s="490"/>
      <c r="L442" s="490"/>
      <c r="M442" s="491"/>
      <c r="N442" s="480"/>
      <c r="O442" s="480"/>
      <c r="P442" s="480"/>
      <c r="Q442" s="479" t="s">
        <v>1957</v>
      </c>
    </row>
    <row r="443" spans="4:17" x14ac:dyDescent="0.2">
      <c r="D443" s="480" t="s">
        <v>3662</v>
      </c>
      <c r="E443" s="479" t="s">
        <v>3655</v>
      </c>
      <c r="F443" s="480"/>
      <c r="G443" s="479"/>
      <c r="H443" s="480"/>
      <c r="I443" s="480"/>
      <c r="J443" s="479" t="str">
        <f t="shared" si="7"/>
        <v/>
      </c>
      <c r="K443" s="490"/>
      <c r="L443" s="490"/>
      <c r="M443" s="491"/>
      <c r="N443" s="480"/>
      <c r="O443" s="480"/>
      <c r="P443" s="480"/>
      <c r="Q443" s="479" t="s">
        <v>1958</v>
      </c>
    </row>
    <row r="444" spans="4:17" x14ac:dyDescent="0.2">
      <c r="D444" s="480" t="s">
        <v>3663</v>
      </c>
      <c r="E444" s="479" t="s">
        <v>3655</v>
      </c>
      <c r="F444" s="480"/>
      <c r="G444" s="479"/>
      <c r="H444" s="480"/>
      <c r="I444" s="480"/>
      <c r="J444" s="479" t="str">
        <f t="shared" ref="J444:J507" si="8">F444&amp;H444&amp;I444</f>
        <v/>
      </c>
      <c r="K444" s="490"/>
      <c r="L444" s="490"/>
      <c r="M444" s="491"/>
      <c r="N444" s="480"/>
      <c r="O444" s="480"/>
      <c r="P444" s="480"/>
      <c r="Q444" s="479" t="s">
        <v>1959</v>
      </c>
    </row>
    <row r="445" spans="4:17" x14ac:dyDescent="0.2">
      <c r="D445" s="480" t="s">
        <v>3664</v>
      </c>
      <c r="E445" s="479" t="s">
        <v>3655</v>
      </c>
      <c r="F445" s="480"/>
      <c r="G445" s="479"/>
      <c r="H445" s="480"/>
      <c r="I445" s="480"/>
      <c r="J445" s="479" t="str">
        <f t="shared" si="8"/>
        <v/>
      </c>
      <c r="K445" s="490"/>
      <c r="L445" s="490"/>
      <c r="M445" s="491"/>
      <c r="N445" s="480"/>
      <c r="O445" s="480"/>
      <c r="P445" s="480"/>
      <c r="Q445" s="479" t="s">
        <v>1960</v>
      </c>
    </row>
    <row r="446" spans="4:17" x14ac:dyDescent="0.2">
      <c r="D446" s="480" t="s">
        <v>3665</v>
      </c>
      <c r="E446" s="479" t="s">
        <v>3666</v>
      </c>
      <c r="F446" s="480"/>
      <c r="G446" s="479"/>
      <c r="H446" s="480"/>
      <c r="I446" s="480"/>
      <c r="J446" s="479" t="str">
        <f t="shared" si="8"/>
        <v/>
      </c>
      <c r="K446" s="490"/>
      <c r="L446" s="490"/>
      <c r="M446" s="491"/>
      <c r="N446" s="480"/>
      <c r="O446" s="480"/>
      <c r="P446" s="480"/>
      <c r="Q446" s="479" t="s">
        <v>1961</v>
      </c>
    </row>
    <row r="447" spans="4:17" x14ac:dyDescent="0.2">
      <c r="D447" s="480" t="s">
        <v>3667</v>
      </c>
      <c r="E447" s="479" t="s">
        <v>3666</v>
      </c>
      <c r="F447" s="480"/>
      <c r="G447" s="479"/>
      <c r="H447" s="480"/>
      <c r="I447" s="480"/>
      <c r="J447" s="479" t="str">
        <f t="shared" si="8"/>
        <v/>
      </c>
      <c r="K447" s="490"/>
      <c r="L447" s="490"/>
      <c r="M447" s="491"/>
      <c r="N447" s="480"/>
      <c r="O447" s="480"/>
      <c r="P447" s="480"/>
      <c r="Q447" s="479" t="s">
        <v>1962</v>
      </c>
    </row>
    <row r="448" spans="4:17" x14ac:dyDescent="0.2">
      <c r="D448" s="480" t="s">
        <v>3668</v>
      </c>
      <c r="E448" s="479" t="s">
        <v>3666</v>
      </c>
      <c r="F448" s="480"/>
      <c r="G448" s="479"/>
      <c r="H448" s="480"/>
      <c r="I448" s="480"/>
      <c r="J448" s="479" t="str">
        <f t="shared" si="8"/>
        <v/>
      </c>
      <c r="K448" s="490"/>
      <c r="L448" s="490"/>
      <c r="M448" s="491"/>
      <c r="N448" s="480"/>
      <c r="O448" s="480"/>
      <c r="P448" s="480"/>
      <c r="Q448" s="479" t="s">
        <v>1963</v>
      </c>
    </row>
    <row r="449" spans="4:17" x14ac:dyDescent="0.2">
      <c r="D449" s="480" t="s">
        <v>3669</v>
      </c>
      <c r="E449" s="479" t="s">
        <v>3666</v>
      </c>
      <c r="F449" s="480"/>
      <c r="G449" s="479"/>
      <c r="H449" s="480"/>
      <c r="I449" s="480"/>
      <c r="J449" s="479" t="str">
        <f t="shared" si="8"/>
        <v/>
      </c>
      <c r="K449" s="490"/>
      <c r="L449" s="490"/>
      <c r="M449" s="491"/>
      <c r="N449" s="480"/>
      <c r="O449" s="480"/>
      <c r="P449" s="480"/>
      <c r="Q449" s="479" t="s">
        <v>1964</v>
      </c>
    </row>
    <row r="450" spans="4:17" x14ac:dyDescent="0.2">
      <c r="D450" s="480" t="s">
        <v>3670</v>
      </c>
      <c r="E450" s="479" t="s">
        <v>3666</v>
      </c>
      <c r="F450" s="480"/>
      <c r="G450" s="479"/>
      <c r="H450" s="480"/>
      <c r="I450" s="480"/>
      <c r="J450" s="479" t="str">
        <f t="shared" si="8"/>
        <v/>
      </c>
      <c r="K450" s="490"/>
      <c r="L450" s="490"/>
      <c r="M450" s="491"/>
      <c r="N450" s="480"/>
      <c r="O450" s="480"/>
      <c r="P450" s="480"/>
      <c r="Q450" s="479" t="s">
        <v>1965</v>
      </c>
    </row>
    <row r="451" spans="4:17" x14ac:dyDescent="0.2">
      <c r="D451" s="480" t="s">
        <v>3671</v>
      </c>
      <c r="E451" s="479" t="s">
        <v>3666</v>
      </c>
      <c r="F451" s="480"/>
      <c r="G451" s="479"/>
      <c r="H451" s="480"/>
      <c r="I451" s="480"/>
      <c r="J451" s="479" t="str">
        <f t="shared" si="8"/>
        <v/>
      </c>
      <c r="K451" s="490"/>
      <c r="L451" s="490"/>
      <c r="M451" s="491"/>
      <c r="N451" s="480"/>
      <c r="O451" s="480"/>
      <c r="P451" s="480"/>
      <c r="Q451" s="479" t="s">
        <v>1966</v>
      </c>
    </row>
    <row r="452" spans="4:17" x14ac:dyDescent="0.2">
      <c r="D452" s="480" t="s">
        <v>3672</v>
      </c>
      <c r="E452" s="479" t="s">
        <v>3666</v>
      </c>
      <c r="F452" s="480"/>
      <c r="G452" s="479"/>
      <c r="H452" s="480"/>
      <c r="I452" s="480"/>
      <c r="J452" s="479" t="str">
        <f t="shared" si="8"/>
        <v/>
      </c>
      <c r="K452" s="490"/>
      <c r="L452" s="490"/>
      <c r="M452" s="491"/>
      <c r="N452" s="480"/>
      <c r="O452" s="480"/>
      <c r="P452" s="480"/>
      <c r="Q452" s="479" t="s">
        <v>1967</v>
      </c>
    </row>
    <row r="453" spans="4:17" x14ac:dyDescent="0.2">
      <c r="D453" s="480" t="s">
        <v>3673</v>
      </c>
      <c r="E453" s="479" t="s">
        <v>3666</v>
      </c>
      <c r="F453" s="480"/>
      <c r="G453" s="479"/>
      <c r="H453" s="480"/>
      <c r="I453" s="480"/>
      <c r="J453" s="479" t="str">
        <f t="shared" si="8"/>
        <v/>
      </c>
      <c r="K453" s="490"/>
      <c r="L453" s="490"/>
      <c r="M453" s="491"/>
      <c r="N453" s="480"/>
      <c r="O453" s="480"/>
      <c r="P453" s="480"/>
      <c r="Q453" s="479" t="s">
        <v>1968</v>
      </c>
    </row>
    <row r="454" spans="4:17" x14ac:dyDescent="0.2">
      <c r="D454" s="480" t="s">
        <v>3674</v>
      </c>
      <c r="E454" s="479" t="s">
        <v>3666</v>
      </c>
      <c r="F454" s="480"/>
      <c r="G454" s="479"/>
      <c r="H454" s="480"/>
      <c r="I454" s="480"/>
      <c r="J454" s="479" t="str">
        <f t="shared" si="8"/>
        <v/>
      </c>
      <c r="K454" s="490"/>
      <c r="L454" s="490"/>
      <c r="M454" s="491"/>
      <c r="N454" s="480"/>
      <c r="O454" s="480"/>
      <c r="P454" s="480"/>
      <c r="Q454" s="479" t="s">
        <v>1969</v>
      </c>
    </row>
    <row r="455" spans="4:17" x14ac:dyDescent="0.2">
      <c r="D455" s="480" t="s">
        <v>3675</v>
      </c>
      <c r="E455" s="479" t="s">
        <v>3666</v>
      </c>
      <c r="F455" s="480"/>
      <c r="G455" s="479"/>
      <c r="H455" s="480"/>
      <c r="I455" s="480"/>
      <c r="J455" s="479" t="str">
        <f t="shared" si="8"/>
        <v/>
      </c>
      <c r="K455" s="490"/>
      <c r="L455" s="490"/>
      <c r="M455" s="491"/>
      <c r="N455" s="480"/>
      <c r="O455" s="480"/>
      <c r="P455" s="480"/>
      <c r="Q455" s="479" t="s">
        <v>1970</v>
      </c>
    </row>
    <row r="456" spans="4:17" x14ac:dyDescent="0.2">
      <c r="D456" s="480" t="s">
        <v>3676</v>
      </c>
      <c r="E456" s="479" t="s">
        <v>3677</v>
      </c>
      <c r="F456" s="480"/>
      <c r="G456" s="479"/>
      <c r="H456" s="480"/>
      <c r="I456" s="480"/>
      <c r="J456" s="479" t="str">
        <f t="shared" si="8"/>
        <v/>
      </c>
      <c r="K456" s="490"/>
      <c r="L456" s="490"/>
      <c r="M456" s="491"/>
      <c r="N456" s="480"/>
      <c r="O456" s="480"/>
      <c r="P456" s="480"/>
      <c r="Q456" s="479" t="s">
        <v>1971</v>
      </c>
    </row>
    <row r="457" spans="4:17" x14ac:dyDescent="0.2">
      <c r="D457" s="480" t="s">
        <v>3678</v>
      </c>
      <c r="E457" s="479" t="s">
        <v>3677</v>
      </c>
      <c r="F457" s="480"/>
      <c r="G457" s="479"/>
      <c r="H457" s="480"/>
      <c r="I457" s="480"/>
      <c r="J457" s="479" t="str">
        <f t="shared" si="8"/>
        <v/>
      </c>
      <c r="K457" s="490"/>
      <c r="L457" s="490"/>
      <c r="M457" s="491"/>
      <c r="N457" s="480"/>
      <c r="O457" s="480"/>
      <c r="P457" s="480"/>
      <c r="Q457" s="479" t="s">
        <v>1972</v>
      </c>
    </row>
    <row r="458" spans="4:17" x14ac:dyDescent="0.2">
      <c r="D458" s="480" t="s">
        <v>3679</v>
      </c>
      <c r="E458" s="479" t="s">
        <v>3677</v>
      </c>
      <c r="F458" s="480"/>
      <c r="G458" s="479"/>
      <c r="H458" s="480"/>
      <c r="I458" s="480"/>
      <c r="J458" s="479" t="str">
        <f t="shared" si="8"/>
        <v/>
      </c>
      <c r="K458" s="490"/>
      <c r="L458" s="490"/>
      <c r="M458" s="491"/>
      <c r="N458" s="480"/>
      <c r="O458" s="480"/>
      <c r="P458" s="480"/>
      <c r="Q458" s="479" t="s">
        <v>1973</v>
      </c>
    </row>
    <row r="459" spans="4:17" x14ac:dyDescent="0.2">
      <c r="D459" s="480" t="s">
        <v>3680</v>
      </c>
      <c r="E459" s="479" t="s">
        <v>3677</v>
      </c>
      <c r="F459" s="480"/>
      <c r="G459" s="479"/>
      <c r="H459" s="480"/>
      <c r="I459" s="480"/>
      <c r="J459" s="479" t="str">
        <f t="shared" si="8"/>
        <v/>
      </c>
      <c r="K459" s="490"/>
      <c r="L459" s="490"/>
      <c r="M459" s="491"/>
      <c r="N459" s="480"/>
      <c r="O459" s="480"/>
      <c r="P459" s="480"/>
      <c r="Q459" s="479" t="s">
        <v>1974</v>
      </c>
    </row>
    <row r="460" spans="4:17" x14ac:dyDescent="0.2">
      <c r="D460" s="480" t="s">
        <v>3681</v>
      </c>
      <c r="E460" s="479" t="s">
        <v>3677</v>
      </c>
      <c r="F460" s="480"/>
      <c r="G460" s="479"/>
      <c r="H460" s="480"/>
      <c r="I460" s="480"/>
      <c r="J460" s="479" t="str">
        <f t="shared" si="8"/>
        <v/>
      </c>
      <c r="K460" s="490"/>
      <c r="L460" s="490"/>
      <c r="M460" s="491"/>
      <c r="N460" s="480"/>
      <c r="O460" s="480"/>
      <c r="P460" s="480"/>
      <c r="Q460" s="479" t="s">
        <v>1975</v>
      </c>
    </row>
    <row r="461" spans="4:17" x14ac:dyDescent="0.2">
      <c r="D461" s="480" t="s">
        <v>3682</v>
      </c>
      <c r="E461" s="479" t="s">
        <v>3677</v>
      </c>
      <c r="F461" s="480"/>
      <c r="G461" s="479"/>
      <c r="H461" s="480"/>
      <c r="I461" s="480"/>
      <c r="J461" s="479" t="str">
        <f t="shared" si="8"/>
        <v/>
      </c>
      <c r="K461" s="490"/>
      <c r="L461" s="490"/>
      <c r="M461" s="491"/>
      <c r="N461" s="480"/>
      <c r="O461" s="480"/>
      <c r="P461" s="480"/>
      <c r="Q461" s="479" t="s">
        <v>1976</v>
      </c>
    </row>
    <row r="462" spans="4:17" x14ac:dyDescent="0.2">
      <c r="D462" s="480" t="s">
        <v>3683</v>
      </c>
      <c r="E462" s="479" t="s">
        <v>3677</v>
      </c>
      <c r="F462" s="480"/>
      <c r="G462" s="479"/>
      <c r="H462" s="480"/>
      <c r="I462" s="480"/>
      <c r="J462" s="479" t="str">
        <f t="shared" si="8"/>
        <v/>
      </c>
      <c r="K462" s="490"/>
      <c r="L462" s="490"/>
      <c r="M462" s="491"/>
      <c r="N462" s="480"/>
      <c r="O462" s="480"/>
      <c r="P462" s="480"/>
      <c r="Q462" s="479" t="s">
        <v>1977</v>
      </c>
    </row>
    <row r="463" spans="4:17" x14ac:dyDescent="0.2">
      <c r="D463" s="480" t="s">
        <v>3684</v>
      </c>
      <c r="E463" s="479" t="s">
        <v>3677</v>
      </c>
      <c r="F463" s="480"/>
      <c r="G463" s="479"/>
      <c r="H463" s="480"/>
      <c r="I463" s="480"/>
      <c r="J463" s="479" t="str">
        <f t="shared" si="8"/>
        <v/>
      </c>
      <c r="K463" s="490"/>
      <c r="L463" s="490"/>
      <c r="M463" s="491"/>
      <c r="N463" s="480"/>
      <c r="O463" s="480"/>
      <c r="P463" s="480"/>
      <c r="Q463" s="479" t="s">
        <v>1978</v>
      </c>
    </row>
    <row r="464" spans="4:17" x14ac:dyDescent="0.2">
      <c r="D464" s="480" t="s">
        <v>3685</v>
      </c>
      <c r="E464" s="479" t="s">
        <v>3677</v>
      </c>
      <c r="F464" s="480"/>
      <c r="G464" s="479"/>
      <c r="H464" s="480"/>
      <c r="I464" s="480"/>
      <c r="J464" s="479" t="str">
        <f t="shared" si="8"/>
        <v/>
      </c>
      <c r="K464" s="490"/>
      <c r="L464" s="490"/>
      <c r="M464" s="491"/>
      <c r="N464" s="480"/>
      <c r="O464" s="480"/>
      <c r="P464" s="480"/>
      <c r="Q464" s="479" t="s">
        <v>1979</v>
      </c>
    </row>
    <row r="465" spans="4:17" x14ac:dyDescent="0.2">
      <c r="D465" s="480" t="s">
        <v>3686</v>
      </c>
      <c r="E465" s="479" t="s">
        <v>3677</v>
      </c>
      <c r="F465" s="480"/>
      <c r="G465" s="479"/>
      <c r="H465" s="480"/>
      <c r="I465" s="480"/>
      <c r="J465" s="479" t="str">
        <f t="shared" si="8"/>
        <v/>
      </c>
      <c r="K465" s="490"/>
      <c r="L465" s="490"/>
      <c r="M465" s="491"/>
      <c r="N465" s="480"/>
      <c r="O465" s="480"/>
      <c r="P465" s="480"/>
      <c r="Q465" s="479" t="s">
        <v>1980</v>
      </c>
    </row>
    <row r="466" spans="4:17" x14ac:dyDescent="0.2">
      <c r="D466" s="480" t="s">
        <v>3687</v>
      </c>
      <c r="E466" s="479" t="s">
        <v>3688</v>
      </c>
      <c r="F466" s="480"/>
      <c r="G466" s="479"/>
      <c r="H466" s="480"/>
      <c r="I466" s="480"/>
      <c r="J466" s="479" t="str">
        <f t="shared" si="8"/>
        <v/>
      </c>
      <c r="K466" s="490"/>
      <c r="L466" s="490"/>
      <c r="M466" s="491"/>
      <c r="N466" s="480"/>
      <c r="O466" s="480"/>
      <c r="P466" s="480"/>
      <c r="Q466" s="479" t="s">
        <v>1981</v>
      </c>
    </row>
    <row r="467" spans="4:17" x14ac:dyDescent="0.2">
      <c r="D467" s="480" t="s">
        <v>3689</v>
      </c>
      <c r="E467" s="479" t="s">
        <v>3688</v>
      </c>
      <c r="F467" s="480"/>
      <c r="G467" s="479"/>
      <c r="H467" s="480"/>
      <c r="I467" s="480"/>
      <c r="J467" s="479" t="str">
        <f t="shared" si="8"/>
        <v/>
      </c>
      <c r="K467" s="490"/>
      <c r="L467" s="490"/>
      <c r="M467" s="491"/>
      <c r="N467" s="480"/>
      <c r="O467" s="480"/>
      <c r="P467" s="480"/>
      <c r="Q467" s="479" t="s">
        <v>1982</v>
      </c>
    </row>
    <row r="468" spans="4:17" x14ac:dyDescent="0.2">
      <c r="D468" s="480" t="s">
        <v>3690</v>
      </c>
      <c r="E468" s="479" t="s">
        <v>3688</v>
      </c>
      <c r="F468" s="480"/>
      <c r="G468" s="479"/>
      <c r="H468" s="480"/>
      <c r="I468" s="480"/>
      <c r="J468" s="479" t="str">
        <f t="shared" si="8"/>
        <v/>
      </c>
      <c r="K468" s="490"/>
      <c r="L468" s="490"/>
      <c r="M468" s="491"/>
      <c r="N468" s="480"/>
      <c r="O468" s="480"/>
      <c r="P468" s="480"/>
      <c r="Q468" s="479" t="s">
        <v>1983</v>
      </c>
    </row>
    <row r="469" spans="4:17" x14ac:dyDescent="0.2">
      <c r="D469" s="480" t="s">
        <v>3691</v>
      </c>
      <c r="E469" s="479" t="s">
        <v>3688</v>
      </c>
      <c r="F469" s="480"/>
      <c r="G469" s="479"/>
      <c r="H469" s="480"/>
      <c r="I469" s="480"/>
      <c r="J469" s="479" t="str">
        <f t="shared" si="8"/>
        <v/>
      </c>
      <c r="K469" s="490"/>
      <c r="L469" s="490"/>
      <c r="M469" s="491"/>
      <c r="N469" s="480"/>
      <c r="O469" s="480"/>
      <c r="P469" s="480"/>
      <c r="Q469" s="479" t="s">
        <v>1984</v>
      </c>
    </row>
    <row r="470" spans="4:17" x14ac:dyDescent="0.2">
      <c r="D470" s="480" t="s">
        <v>3692</v>
      </c>
      <c r="E470" s="479" t="s">
        <v>3688</v>
      </c>
      <c r="F470" s="480"/>
      <c r="G470" s="479"/>
      <c r="H470" s="480"/>
      <c r="I470" s="480"/>
      <c r="J470" s="479" t="str">
        <f t="shared" si="8"/>
        <v/>
      </c>
      <c r="K470" s="490"/>
      <c r="L470" s="490"/>
      <c r="M470" s="491"/>
      <c r="N470" s="480"/>
      <c r="O470" s="480"/>
      <c r="P470" s="480"/>
      <c r="Q470" s="479" t="s">
        <v>1985</v>
      </c>
    </row>
    <row r="471" spans="4:17" x14ac:dyDescent="0.2">
      <c r="D471" s="480" t="s">
        <v>3693</v>
      </c>
      <c r="E471" s="479" t="s">
        <v>3688</v>
      </c>
      <c r="F471" s="480"/>
      <c r="G471" s="479"/>
      <c r="H471" s="480"/>
      <c r="I471" s="480"/>
      <c r="J471" s="479" t="str">
        <f t="shared" si="8"/>
        <v/>
      </c>
      <c r="K471" s="490"/>
      <c r="L471" s="490"/>
      <c r="M471" s="491"/>
      <c r="N471" s="480"/>
      <c r="O471" s="480"/>
      <c r="P471" s="480"/>
      <c r="Q471" s="479" t="s">
        <v>1986</v>
      </c>
    </row>
    <row r="472" spans="4:17" x14ac:dyDescent="0.2">
      <c r="D472" s="480" t="s">
        <v>3694</v>
      </c>
      <c r="E472" s="479" t="s">
        <v>3688</v>
      </c>
      <c r="F472" s="480"/>
      <c r="G472" s="479"/>
      <c r="H472" s="480"/>
      <c r="I472" s="480"/>
      <c r="J472" s="479" t="str">
        <f t="shared" si="8"/>
        <v/>
      </c>
      <c r="K472" s="490"/>
      <c r="L472" s="490"/>
      <c r="M472" s="491"/>
      <c r="N472" s="480"/>
      <c r="O472" s="480"/>
      <c r="P472" s="480"/>
      <c r="Q472" s="479" t="s">
        <v>1987</v>
      </c>
    </row>
    <row r="473" spans="4:17" x14ac:dyDescent="0.2">
      <c r="D473" s="480" t="s">
        <v>3695</v>
      </c>
      <c r="E473" s="479" t="s">
        <v>3688</v>
      </c>
      <c r="F473" s="480"/>
      <c r="G473" s="479"/>
      <c r="H473" s="480"/>
      <c r="I473" s="480"/>
      <c r="J473" s="479" t="str">
        <f t="shared" si="8"/>
        <v/>
      </c>
      <c r="K473" s="490"/>
      <c r="L473" s="490"/>
      <c r="M473" s="491"/>
      <c r="N473" s="480"/>
      <c r="O473" s="480"/>
      <c r="P473" s="480"/>
      <c r="Q473" s="479" t="s">
        <v>1988</v>
      </c>
    </row>
    <row r="474" spans="4:17" x14ac:dyDescent="0.2">
      <c r="D474" s="480" t="s">
        <v>3696</v>
      </c>
      <c r="E474" s="479" t="s">
        <v>3688</v>
      </c>
      <c r="F474" s="480"/>
      <c r="G474" s="479"/>
      <c r="H474" s="480"/>
      <c r="I474" s="480"/>
      <c r="J474" s="479" t="str">
        <f t="shared" si="8"/>
        <v/>
      </c>
      <c r="K474" s="490"/>
      <c r="L474" s="490"/>
      <c r="M474" s="491"/>
      <c r="N474" s="480"/>
      <c r="O474" s="480"/>
      <c r="P474" s="480"/>
      <c r="Q474" s="479" t="s">
        <v>1989</v>
      </c>
    </row>
    <row r="475" spans="4:17" x14ac:dyDescent="0.2">
      <c r="D475" s="480" t="s">
        <v>3697</v>
      </c>
      <c r="E475" s="479" t="s">
        <v>3688</v>
      </c>
      <c r="F475" s="480"/>
      <c r="G475" s="479"/>
      <c r="H475" s="480"/>
      <c r="I475" s="480"/>
      <c r="J475" s="479" t="str">
        <f t="shared" si="8"/>
        <v/>
      </c>
      <c r="K475" s="490"/>
      <c r="L475" s="490"/>
      <c r="M475" s="491"/>
      <c r="N475" s="480"/>
      <c r="O475" s="480"/>
      <c r="P475" s="480"/>
      <c r="Q475" s="479" t="s">
        <v>1990</v>
      </c>
    </row>
    <row r="476" spans="4:17" x14ac:dyDescent="0.2">
      <c r="D476" s="480" t="s">
        <v>3698</v>
      </c>
      <c r="E476" s="479" t="s">
        <v>3699</v>
      </c>
      <c r="F476" s="480"/>
      <c r="G476" s="479"/>
      <c r="H476" s="480"/>
      <c r="I476" s="480"/>
      <c r="J476" s="479" t="str">
        <f t="shared" si="8"/>
        <v/>
      </c>
      <c r="K476" s="490"/>
      <c r="L476" s="490"/>
      <c r="M476" s="491"/>
      <c r="N476" s="480"/>
      <c r="O476" s="480"/>
      <c r="P476" s="480"/>
      <c r="Q476" s="479" t="s">
        <v>1991</v>
      </c>
    </row>
    <row r="477" spans="4:17" x14ac:dyDescent="0.2">
      <c r="D477" s="480" t="s">
        <v>3700</v>
      </c>
      <c r="E477" s="479" t="s">
        <v>3699</v>
      </c>
      <c r="F477" s="480"/>
      <c r="G477" s="479"/>
      <c r="H477" s="480"/>
      <c r="I477" s="480"/>
      <c r="J477" s="479" t="str">
        <f t="shared" si="8"/>
        <v/>
      </c>
      <c r="K477" s="490"/>
      <c r="L477" s="490"/>
      <c r="M477" s="491"/>
      <c r="N477" s="480"/>
      <c r="O477" s="480"/>
      <c r="P477" s="480"/>
      <c r="Q477" s="479" t="s">
        <v>1992</v>
      </c>
    </row>
    <row r="478" spans="4:17" x14ac:dyDescent="0.2">
      <c r="D478" s="480" t="s">
        <v>3701</v>
      </c>
      <c r="E478" s="479" t="s">
        <v>3699</v>
      </c>
      <c r="F478" s="480"/>
      <c r="G478" s="479"/>
      <c r="H478" s="480"/>
      <c r="I478" s="480"/>
      <c r="J478" s="479" t="str">
        <f t="shared" si="8"/>
        <v/>
      </c>
      <c r="K478" s="490"/>
      <c r="L478" s="490"/>
      <c r="M478" s="491"/>
      <c r="N478" s="480"/>
      <c r="O478" s="480"/>
      <c r="P478" s="480"/>
      <c r="Q478" s="479" t="s">
        <v>1993</v>
      </c>
    </row>
    <row r="479" spans="4:17" x14ac:dyDescent="0.2">
      <c r="D479" s="480" t="s">
        <v>3702</v>
      </c>
      <c r="E479" s="479" t="s">
        <v>3699</v>
      </c>
      <c r="F479" s="480"/>
      <c r="G479" s="479"/>
      <c r="H479" s="480"/>
      <c r="I479" s="480"/>
      <c r="J479" s="479" t="str">
        <f t="shared" si="8"/>
        <v/>
      </c>
      <c r="K479" s="490"/>
      <c r="L479" s="490"/>
      <c r="M479" s="491"/>
      <c r="N479" s="480"/>
      <c r="O479" s="480"/>
      <c r="P479" s="480"/>
      <c r="Q479" s="479" t="s">
        <v>1994</v>
      </c>
    </row>
    <row r="480" spans="4:17" x14ac:dyDescent="0.2">
      <c r="D480" s="480" t="s">
        <v>3703</v>
      </c>
      <c r="E480" s="479" t="s">
        <v>3699</v>
      </c>
      <c r="F480" s="480"/>
      <c r="G480" s="479"/>
      <c r="H480" s="480"/>
      <c r="I480" s="480"/>
      <c r="J480" s="479" t="str">
        <f t="shared" si="8"/>
        <v/>
      </c>
      <c r="K480" s="490"/>
      <c r="L480" s="490"/>
      <c r="M480" s="491"/>
      <c r="N480" s="480"/>
      <c r="O480" s="480"/>
      <c r="P480" s="480"/>
      <c r="Q480" s="479" t="s">
        <v>1995</v>
      </c>
    </row>
    <row r="481" spans="4:17" x14ac:dyDescent="0.2">
      <c r="D481" s="480" t="s">
        <v>3704</v>
      </c>
      <c r="E481" s="479" t="s">
        <v>3699</v>
      </c>
      <c r="F481" s="480"/>
      <c r="G481" s="479"/>
      <c r="H481" s="480"/>
      <c r="I481" s="480"/>
      <c r="J481" s="479" t="str">
        <f t="shared" si="8"/>
        <v/>
      </c>
      <c r="K481" s="490"/>
      <c r="L481" s="490"/>
      <c r="M481" s="491"/>
      <c r="N481" s="480"/>
      <c r="O481" s="480"/>
      <c r="P481" s="480"/>
      <c r="Q481" s="479" t="s">
        <v>1996</v>
      </c>
    </row>
    <row r="482" spans="4:17" x14ac:dyDescent="0.2">
      <c r="D482" s="480" t="s">
        <v>3705</v>
      </c>
      <c r="E482" s="479" t="s">
        <v>3699</v>
      </c>
      <c r="F482" s="480"/>
      <c r="G482" s="479"/>
      <c r="H482" s="480"/>
      <c r="I482" s="480"/>
      <c r="J482" s="479" t="str">
        <f t="shared" si="8"/>
        <v/>
      </c>
      <c r="K482" s="490"/>
      <c r="L482" s="490"/>
      <c r="M482" s="491"/>
      <c r="N482" s="480"/>
      <c r="O482" s="480"/>
      <c r="P482" s="480"/>
      <c r="Q482" s="479" t="s">
        <v>1997</v>
      </c>
    </row>
    <row r="483" spans="4:17" x14ac:dyDescent="0.2">
      <c r="D483" s="480" t="s">
        <v>3706</v>
      </c>
      <c r="E483" s="479" t="s">
        <v>3699</v>
      </c>
      <c r="F483" s="480"/>
      <c r="G483" s="479"/>
      <c r="H483" s="480"/>
      <c r="I483" s="480"/>
      <c r="J483" s="479" t="str">
        <f t="shared" si="8"/>
        <v/>
      </c>
      <c r="K483" s="490"/>
      <c r="L483" s="490"/>
      <c r="M483" s="491"/>
      <c r="N483" s="480"/>
      <c r="O483" s="480"/>
      <c r="P483" s="480"/>
      <c r="Q483" s="479" t="s">
        <v>1998</v>
      </c>
    </row>
    <row r="484" spans="4:17" x14ac:dyDescent="0.2">
      <c r="D484" s="480" t="s">
        <v>3707</v>
      </c>
      <c r="E484" s="479" t="s">
        <v>3699</v>
      </c>
      <c r="F484" s="480"/>
      <c r="G484" s="479"/>
      <c r="H484" s="480"/>
      <c r="I484" s="480"/>
      <c r="J484" s="479" t="str">
        <f t="shared" si="8"/>
        <v/>
      </c>
      <c r="K484" s="490"/>
      <c r="L484" s="490"/>
      <c r="M484" s="491"/>
      <c r="N484" s="480"/>
      <c r="O484" s="480"/>
      <c r="P484" s="480"/>
      <c r="Q484" s="479" t="s">
        <v>1999</v>
      </c>
    </row>
    <row r="485" spans="4:17" x14ac:dyDescent="0.2">
      <c r="D485" s="480" t="s">
        <v>3708</v>
      </c>
      <c r="E485" s="479" t="s">
        <v>3699</v>
      </c>
      <c r="F485" s="480"/>
      <c r="G485" s="479"/>
      <c r="H485" s="480"/>
      <c r="I485" s="480"/>
      <c r="J485" s="479" t="str">
        <f t="shared" si="8"/>
        <v/>
      </c>
      <c r="K485" s="490"/>
      <c r="L485" s="490"/>
      <c r="M485" s="491"/>
      <c r="N485" s="480"/>
      <c r="O485" s="480"/>
      <c r="P485" s="480"/>
      <c r="Q485" s="479" t="s">
        <v>2000</v>
      </c>
    </row>
    <row r="486" spans="4:17" x14ac:dyDescent="0.2">
      <c r="D486" s="480" t="s">
        <v>3709</v>
      </c>
      <c r="E486" s="479" t="s">
        <v>3710</v>
      </c>
      <c r="F486" s="480"/>
      <c r="G486" s="479"/>
      <c r="H486" s="480"/>
      <c r="I486" s="480"/>
      <c r="J486" s="479" t="str">
        <f t="shared" si="8"/>
        <v/>
      </c>
      <c r="K486" s="490"/>
      <c r="L486" s="490"/>
      <c r="M486" s="491"/>
      <c r="N486" s="480"/>
      <c r="O486" s="480"/>
      <c r="P486" s="480"/>
      <c r="Q486" s="479" t="s">
        <v>2001</v>
      </c>
    </row>
    <row r="487" spans="4:17" x14ac:dyDescent="0.2">
      <c r="D487" s="480" t="s">
        <v>3711</v>
      </c>
      <c r="E487" s="479" t="s">
        <v>3710</v>
      </c>
      <c r="F487" s="480"/>
      <c r="G487" s="479"/>
      <c r="H487" s="480"/>
      <c r="I487" s="480"/>
      <c r="J487" s="479" t="str">
        <f t="shared" si="8"/>
        <v/>
      </c>
      <c r="K487" s="490"/>
      <c r="L487" s="490"/>
      <c r="M487" s="491"/>
      <c r="N487" s="480"/>
      <c r="O487" s="480"/>
      <c r="P487" s="480"/>
      <c r="Q487" s="479" t="s">
        <v>2002</v>
      </c>
    </row>
    <row r="488" spans="4:17" x14ac:dyDescent="0.2">
      <c r="D488" s="480" t="s">
        <v>3712</v>
      </c>
      <c r="E488" s="479" t="s">
        <v>3710</v>
      </c>
      <c r="F488" s="480"/>
      <c r="G488" s="479"/>
      <c r="H488" s="480"/>
      <c r="I488" s="480"/>
      <c r="J488" s="479" t="str">
        <f t="shared" si="8"/>
        <v/>
      </c>
      <c r="K488" s="490"/>
      <c r="L488" s="490"/>
      <c r="M488" s="491"/>
      <c r="N488" s="480"/>
      <c r="O488" s="480"/>
      <c r="P488" s="480"/>
      <c r="Q488" s="479" t="s">
        <v>2003</v>
      </c>
    </row>
    <row r="489" spans="4:17" x14ac:dyDescent="0.2">
      <c r="D489" s="480" t="s">
        <v>3713</v>
      </c>
      <c r="E489" s="479" t="s">
        <v>3710</v>
      </c>
      <c r="F489" s="480"/>
      <c r="G489" s="479"/>
      <c r="H489" s="480"/>
      <c r="I489" s="480"/>
      <c r="J489" s="479" t="str">
        <f t="shared" si="8"/>
        <v/>
      </c>
      <c r="K489" s="490"/>
      <c r="L489" s="490"/>
      <c r="M489" s="491"/>
      <c r="N489" s="480"/>
      <c r="O489" s="480"/>
      <c r="P489" s="480"/>
      <c r="Q489" s="479" t="s">
        <v>2004</v>
      </c>
    </row>
    <row r="490" spans="4:17" x14ac:dyDescent="0.2">
      <c r="D490" s="480" t="s">
        <v>3714</v>
      </c>
      <c r="E490" s="479" t="s">
        <v>3710</v>
      </c>
      <c r="F490" s="480"/>
      <c r="G490" s="479"/>
      <c r="H490" s="480"/>
      <c r="I490" s="480"/>
      <c r="J490" s="479" t="str">
        <f t="shared" si="8"/>
        <v/>
      </c>
      <c r="K490" s="490"/>
      <c r="L490" s="490"/>
      <c r="M490" s="491"/>
      <c r="N490" s="480"/>
      <c r="O490" s="480"/>
      <c r="P490" s="480"/>
      <c r="Q490" s="479" t="s">
        <v>2005</v>
      </c>
    </row>
    <row r="491" spans="4:17" x14ac:dyDescent="0.2">
      <c r="D491" s="480" t="s">
        <v>3715</v>
      </c>
      <c r="E491" s="479" t="s">
        <v>3710</v>
      </c>
      <c r="F491" s="480"/>
      <c r="G491" s="479"/>
      <c r="H491" s="480"/>
      <c r="I491" s="480"/>
      <c r="J491" s="479" t="str">
        <f t="shared" si="8"/>
        <v/>
      </c>
      <c r="K491" s="490"/>
      <c r="L491" s="490"/>
      <c r="M491" s="491"/>
      <c r="N491" s="480"/>
      <c r="O491" s="480"/>
      <c r="P491" s="480"/>
      <c r="Q491" s="479" t="s">
        <v>2006</v>
      </c>
    </row>
    <row r="492" spans="4:17" x14ac:dyDescent="0.2">
      <c r="D492" s="480" t="s">
        <v>3716</v>
      </c>
      <c r="E492" s="479" t="s">
        <v>3710</v>
      </c>
      <c r="F492" s="480"/>
      <c r="G492" s="479"/>
      <c r="H492" s="480"/>
      <c r="I492" s="480"/>
      <c r="J492" s="479" t="str">
        <f t="shared" si="8"/>
        <v/>
      </c>
      <c r="K492" s="490"/>
      <c r="L492" s="490"/>
      <c r="M492" s="491"/>
      <c r="N492" s="480"/>
      <c r="O492" s="480"/>
      <c r="P492" s="480"/>
      <c r="Q492" s="479" t="s">
        <v>2007</v>
      </c>
    </row>
    <row r="493" spans="4:17" x14ac:dyDescent="0.2">
      <c r="D493" s="480" t="s">
        <v>3717</v>
      </c>
      <c r="E493" s="479" t="s">
        <v>3710</v>
      </c>
      <c r="F493" s="480"/>
      <c r="G493" s="479"/>
      <c r="H493" s="480"/>
      <c r="I493" s="480"/>
      <c r="J493" s="479" t="str">
        <f t="shared" si="8"/>
        <v/>
      </c>
      <c r="K493" s="490"/>
      <c r="L493" s="490"/>
      <c r="M493" s="491"/>
      <c r="N493" s="480"/>
      <c r="O493" s="480"/>
      <c r="P493" s="480"/>
      <c r="Q493" s="479" t="s">
        <v>2008</v>
      </c>
    </row>
    <row r="494" spans="4:17" x14ac:dyDescent="0.2">
      <c r="D494" s="480" t="s">
        <v>3718</v>
      </c>
      <c r="E494" s="479" t="s">
        <v>3710</v>
      </c>
      <c r="F494" s="480"/>
      <c r="G494" s="479"/>
      <c r="H494" s="480"/>
      <c r="I494" s="480"/>
      <c r="J494" s="479" t="str">
        <f t="shared" si="8"/>
        <v/>
      </c>
      <c r="K494" s="490"/>
      <c r="L494" s="490"/>
      <c r="M494" s="491"/>
      <c r="N494" s="480"/>
      <c r="O494" s="480"/>
      <c r="P494" s="480"/>
      <c r="Q494" s="479" t="s">
        <v>2009</v>
      </c>
    </row>
    <row r="495" spans="4:17" x14ac:dyDescent="0.2">
      <c r="D495" s="480" t="s">
        <v>3719</v>
      </c>
      <c r="E495" s="479" t="s">
        <v>3710</v>
      </c>
      <c r="F495" s="480"/>
      <c r="G495" s="479"/>
      <c r="H495" s="480"/>
      <c r="I495" s="480"/>
      <c r="J495" s="479" t="str">
        <f t="shared" si="8"/>
        <v/>
      </c>
      <c r="K495" s="490"/>
      <c r="L495" s="490"/>
      <c r="M495" s="491"/>
      <c r="N495" s="480"/>
      <c r="O495" s="480"/>
      <c r="P495" s="480"/>
      <c r="Q495" s="479" t="s">
        <v>2010</v>
      </c>
    </row>
    <row r="496" spans="4:17" x14ac:dyDescent="0.2">
      <c r="D496" s="480" t="s">
        <v>3720</v>
      </c>
      <c r="E496" s="479" t="s">
        <v>3721</v>
      </c>
      <c r="F496" s="480"/>
      <c r="G496" s="479"/>
      <c r="H496" s="480"/>
      <c r="I496" s="480"/>
      <c r="J496" s="479" t="str">
        <f t="shared" si="8"/>
        <v/>
      </c>
      <c r="K496" s="490"/>
      <c r="L496" s="490"/>
      <c r="M496" s="491"/>
      <c r="N496" s="480"/>
      <c r="O496" s="480"/>
      <c r="P496" s="480"/>
      <c r="Q496" s="479" t="s">
        <v>2011</v>
      </c>
    </row>
    <row r="497" spans="4:17" x14ac:dyDescent="0.2">
      <c r="D497" s="480" t="s">
        <v>3722</v>
      </c>
      <c r="E497" s="479" t="s">
        <v>3721</v>
      </c>
      <c r="F497" s="480"/>
      <c r="G497" s="479"/>
      <c r="H497" s="480"/>
      <c r="I497" s="480"/>
      <c r="J497" s="479" t="str">
        <f t="shared" si="8"/>
        <v/>
      </c>
      <c r="K497" s="490"/>
      <c r="L497" s="490"/>
      <c r="M497" s="491"/>
      <c r="N497" s="480"/>
      <c r="O497" s="480"/>
      <c r="P497" s="480"/>
      <c r="Q497" s="479" t="s">
        <v>2012</v>
      </c>
    </row>
    <row r="498" spans="4:17" x14ac:dyDescent="0.2">
      <c r="D498" s="480" t="s">
        <v>3723</v>
      </c>
      <c r="E498" s="479" t="s">
        <v>3721</v>
      </c>
      <c r="F498" s="480"/>
      <c r="G498" s="479"/>
      <c r="H498" s="480"/>
      <c r="I498" s="480"/>
      <c r="J498" s="479" t="str">
        <f t="shared" si="8"/>
        <v/>
      </c>
      <c r="K498" s="490"/>
      <c r="L498" s="490"/>
      <c r="M498" s="491"/>
      <c r="N498" s="480"/>
      <c r="O498" s="480"/>
      <c r="P498" s="480"/>
      <c r="Q498" s="479" t="s">
        <v>2013</v>
      </c>
    </row>
    <row r="499" spans="4:17" x14ac:dyDescent="0.2">
      <c r="D499" s="480" t="s">
        <v>3724</v>
      </c>
      <c r="E499" s="479" t="s">
        <v>3721</v>
      </c>
      <c r="F499" s="480"/>
      <c r="G499" s="479"/>
      <c r="H499" s="480"/>
      <c r="I499" s="480"/>
      <c r="J499" s="479" t="str">
        <f t="shared" si="8"/>
        <v/>
      </c>
      <c r="K499" s="490"/>
      <c r="L499" s="490"/>
      <c r="M499" s="491"/>
      <c r="N499" s="480"/>
      <c r="O499" s="480"/>
      <c r="P499" s="480"/>
      <c r="Q499" s="479" t="s">
        <v>2014</v>
      </c>
    </row>
    <row r="500" spans="4:17" x14ac:dyDescent="0.2">
      <c r="D500" s="480" t="s">
        <v>3725</v>
      </c>
      <c r="E500" s="479" t="s">
        <v>3721</v>
      </c>
      <c r="F500" s="480"/>
      <c r="G500" s="479"/>
      <c r="H500" s="480"/>
      <c r="I500" s="480"/>
      <c r="J500" s="479" t="str">
        <f t="shared" si="8"/>
        <v/>
      </c>
      <c r="K500" s="490"/>
      <c r="L500" s="490"/>
      <c r="M500" s="491"/>
      <c r="N500" s="480"/>
      <c r="O500" s="480"/>
      <c r="P500" s="480"/>
      <c r="Q500" s="479" t="s">
        <v>2015</v>
      </c>
    </row>
    <row r="501" spans="4:17" x14ac:dyDescent="0.2">
      <c r="D501" s="480" t="s">
        <v>3726</v>
      </c>
      <c r="E501" s="479" t="s">
        <v>3721</v>
      </c>
      <c r="F501" s="480"/>
      <c r="G501" s="479"/>
      <c r="H501" s="480"/>
      <c r="I501" s="480"/>
      <c r="J501" s="479" t="str">
        <f t="shared" si="8"/>
        <v/>
      </c>
      <c r="K501" s="490"/>
      <c r="L501" s="490"/>
      <c r="M501" s="491"/>
      <c r="N501" s="480"/>
      <c r="O501" s="480"/>
      <c r="P501" s="480"/>
      <c r="Q501" s="479" t="s">
        <v>2016</v>
      </c>
    </row>
    <row r="502" spans="4:17" x14ac:dyDescent="0.2">
      <c r="D502" s="480" t="s">
        <v>3727</v>
      </c>
      <c r="E502" s="479" t="s">
        <v>3721</v>
      </c>
      <c r="F502" s="480"/>
      <c r="G502" s="479"/>
      <c r="H502" s="480"/>
      <c r="I502" s="480"/>
      <c r="J502" s="479" t="str">
        <f t="shared" si="8"/>
        <v/>
      </c>
      <c r="K502" s="490"/>
      <c r="L502" s="490"/>
      <c r="M502" s="491"/>
      <c r="N502" s="480"/>
      <c r="O502" s="480"/>
      <c r="P502" s="480"/>
      <c r="Q502" s="479" t="s">
        <v>2017</v>
      </c>
    </row>
    <row r="503" spans="4:17" x14ac:dyDescent="0.2">
      <c r="D503" s="480" t="s">
        <v>3728</v>
      </c>
      <c r="E503" s="479" t="s">
        <v>3721</v>
      </c>
      <c r="F503" s="480"/>
      <c r="G503" s="479"/>
      <c r="H503" s="480"/>
      <c r="I503" s="480"/>
      <c r="J503" s="479" t="str">
        <f t="shared" si="8"/>
        <v/>
      </c>
      <c r="K503" s="490"/>
      <c r="L503" s="490"/>
      <c r="M503" s="491"/>
      <c r="N503" s="480"/>
      <c r="O503" s="480"/>
      <c r="P503" s="480"/>
      <c r="Q503" s="479" t="s">
        <v>2018</v>
      </c>
    </row>
    <row r="504" spans="4:17" x14ac:dyDescent="0.2">
      <c r="D504" s="480" t="s">
        <v>3729</v>
      </c>
      <c r="E504" s="479" t="s">
        <v>3721</v>
      </c>
      <c r="F504" s="480"/>
      <c r="G504" s="479"/>
      <c r="H504" s="480"/>
      <c r="I504" s="480"/>
      <c r="J504" s="479" t="str">
        <f t="shared" si="8"/>
        <v/>
      </c>
      <c r="K504" s="490"/>
      <c r="L504" s="490"/>
      <c r="M504" s="491"/>
      <c r="N504" s="480"/>
      <c r="O504" s="480"/>
      <c r="P504" s="480"/>
      <c r="Q504" s="479" t="s">
        <v>2019</v>
      </c>
    </row>
    <row r="505" spans="4:17" x14ac:dyDescent="0.2">
      <c r="D505" s="480" t="s">
        <v>3730</v>
      </c>
      <c r="E505" s="479" t="s">
        <v>3721</v>
      </c>
      <c r="F505" s="480"/>
      <c r="G505" s="479"/>
      <c r="H505" s="480"/>
      <c r="I505" s="480"/>
      <c r="J505" s="479" t="str">
        <f t="shared" si="8"/>
        <v/>
      </c>
      <c r="K505" s="490"/>
      <c r="L505" s="490"/>
      <c r="M505" s="491"/>
      <c r="N505" s="480"/>
      <c r="O505" s="480"/>
      <c r="P505" s="480"/>
      <c r="Q505" s="479" t="s">
        <v>2020</v>
      </c>
    </row>
    <row r="506" spans="4:17" x14ac:dyDescent="0.2">
      <c r="D506" s="480" t="s">
        <v>3731</v>
      </c>
      <c r="E506" s="479" t="s">
        <v>3732</v>
      </c>
      <c r="F506" s="480"/>
      <c r="G506" s="479"/>
      <c r="H506" s="480"/>
      <c r="I506" s="480"/>
      <c r="J506" s="479" t="str">
        <f t="shared" si="8"/>
        <v/>
      </c>
      <c r="K506" s="490"/>
      <c r="L506" s="490"/>
      <c r="M506" s="491"/>
      <c r="N506" s="480"/>
      <c r="O506" s="480"/>
      <c r="P506" s="480"/>
      <c r="Q506" s="479" t="s">
        <v>2021</v>
      </c>
    </row>
    <row r="507" spans="4:17" x14ac:dyDescent="0.2">
      <c r="D507" s="480" t="s">
        <v>3733</v>
      </c>
      <c r="E507" s="479" t="s">
        <v>3732</v>
      </c>
      <c r="F507" s="480"/>
      <c r="G507" s="479"/>
      <c r="H507" s="480"/>
      <c r="I507" s="480"/>
      <c r="J507" s="479" t="str">
        <f t="shared" si="8"/>
        <v/>
      </c>
      <c r="K507" s="490"/>
      <c r="L507" s="490"/>
      <c r="M507" s="491"/>
      <c r="N507" s="480"/>
      <c r="O507" s="480"/>
      <c r="P507" s="480"/>
      <c r="Q507" s="479" t="s">
        <v>2022</v>
      </c>
    </row>
    <row r="508" spans="4:17" x14ac:dyDescent="0.2">
      <c r="D508" s="480" t="s">
        <v>3734</v>
      </c>
      <c r="E508" s="479" t="s">
        <v>3732</v>
      </c>
      <c r="F508" s="480"/>
      <c r="G508" s="479"/>
      <c r="H508" s="480"/>
      <c r="I508" s="480"/>
      <c r="J508" s="479" t="str">
        <f t="shared" ref="J508:J571" si="9">F508&amp;H508&amp;I508</f>
        <v/>
      </c>
      <c r="K508" s="490"/>
      <c r="L508" s="490"/>
      <c r="M508" s="491"/>
      <c r="N508" s="480"/>
      <c r="O508" s="480"/>
      <c r="P508" s="480"/>
      <c r="Q508" s="479" t="s">
        <v>2023</v>
      </c>
    </row>
    <row r="509" spans="4:17" x14ac:dyDescent="0.2">
      <c r="D509" s="480" t="s">
        <v>3735</v>
      </c>
      <c r="E509" s="479" t="s">
        <v>3732</v>
      </c>
      <c r="F509" s="480"/>
      <c r="G509" s="479"/>
      <c r="H509" s="480"/>
      <c r="I509" s="480"/>
      <c r="J509" s="479" t="str">
        <f t="shared" si="9"/>
        <v/>
      </c>
      <c r="K509" s="490"/>
      <c r="L509" s="490"/>
      <c r="M509" s="491"/>
      <c r="N509" s="480"/>
      <c r="O509" s="480"/>
      <c r="P509" s="480"/>
      <c r="Q509" s="479" t="s">
        <v>2024</v>
      </c>
    </row>
    <row r="510" spans="4:17" x14ac:dyDescent="0.2">
      <c r="D510" s="480" t="s">
        <v>3736</v>
      </c>
      <c r="E510" s="479" t="s">
        <v>3732</v>
      </c>
      <c r="F510" s="480"/>
      <c r="G510" s="479"/>
      <c r="H510" s="480"/>
      <c r="I510" s="480"/>
      <c r="J510" s="479" t="str">
        <f t="shared" si="9"/>
        <v/>
      </c>
      <c r="K510" s="490"/>
      <c r="L510" s="490"/>
      <c r="M510" s="491"/>
      <c r="N510" s="480"/>
      <c r="O510" s="480"/>
      <c r="P510" s="480"/>
      <c r="Q510" s="479" t="s">
        <v>2025</v>
      </c>
    </row>
    <row r="511" spans="4:17" x14ac:dyDescent="0.2">
      <c r="D511" s="480" t="s">
        <v>3737</v>
      </c>
      <c r="E511" s="479" t="s">
        <v>3732</v>
      </c>
      <c r="F511" s="480"/>
      <c r="G511" s="479"/>
      <c r="H511" s="480"/>
      <c r="I511" s="480"/>
      <c r="J511" s="479" t="str">
        <f t="shared" si="9"/>
        <v/>
      </c>
      <c r="K511" s="490"/>
      <c r="L511" s="490"/>
      <c r="M511" s="491"/>
      <c r="N511" s="480"/>
      <c r="O511" s="480"/>
      <c r="P511" s="480"/>
      <c r="Q511" s="479" t="s">
        <v>2026</v>
      </c>
    </row>
    <row r="512" spans="4:17" x14ac:dyDescent="0.2">
      <c r="D512" s="480" t="s">
        <v>3738</v>
      </c>
      <c r="E512" s="479" t="s">
        <v>3732</v>
      </c>
      <c r="F512" s="480"/>
      <c r="G512" s="479"/>
      <c r="H512" s="480"/>
      <c r="I512" s="480"/>
      <c r="J512" s="479" t="str">
        <f t="shared" si="9"/>
        <v/>
      </c>
      <c r="K512" s="490"/>
      <c r="L512" s="490"/>
      <c r="M512" s="491"/>
      <c r="N512" s="480"/>
      <c r="O512" s="480"/>
      <c r="P512" s="480"/>
      <c r="Q512" s="479" t="s">
        <v>2027</v>
      </c>
    </row>
    <row r="513" spans="4:17" x14ac:dyDescent="0.2">
      <c r="D513" s="480" t="s">
        <v>3739</v>
      </c>
      <c r="E513" s="479" t="s">
        <v>3732</v>
      </c>
      <c r="F513" s="480"/>
      <c r="G513" s="479"/>
      <c r="H513" s="480"/>
      <c r="I513" s="480"/>
      <c r="J513" s="479" t="str">
        <f t="shared" si="9"/>
        <v/>
      </c>
      <c r="K513" s="490"/>
      <c r="L513" s="490"/>
      <c r="M513" s="491"/>
      <c r="N513" s="480"/>
      <c r="O513" s="480"/>
      <c r="P513" s="480"/>
      <c r="Q513" s="479" t="s">
        <v>2028</v>
      </c>
    </row>
    <row r="514" spans="4:17" x14ac:dyDescent="0.2">
      <c r="D514" s="480" t="s">
        <v>3740</v>
      </c>
      <c r="E514" s="479" t="s">
        <v>3732</v>
      </c>
      <c r="F514" s="480"/>
      <c r="G514" s="479"/>
      <c r="H514" s="480"/>
      <c r="I514" s="480"/>
      <c r="J514" s="479" t="str">
        <f t="shared" si="9"/>
        <v/>
      </c>
      <c r="K514" s="490"/>
      <c r="L514" s="490"/>
      <c r="M514" s="491"/>
      <c r="N514" s="480"/>
      <c r="O514" s="480"/>
      <c r="P514" s="480"/>
      <c r="Q514" s="479" t="s">
        <v>2029</v>
      </c>
    </row>
    <row r="515" spans="4:17" x14ac:dyDescent="0.2">
      <c r="D515" s="480" t="s">
        <v>3741</v>
      </c>
      <c r="E515" s="479" t="s">
        <v>3732</v>
      </c>
      <c r="F515" s="480"/>
      <c r="G515" s="479"/>
      <c r="H515" s="480"/>
      <c r="I515" s="480"/>
      <c r="J515" s="479" t="str">
        <f t="shared" si="9"/>
        <v/>
      </c>
      <c r="K515" s="490"/>
      <c r="L515" s="490"/>
      <c r="M515" s="491"/>
      <c r="N515" s="480"/>
      <c r="O515" s="480"/>
      <c r="P515" s="480"/>
      <c r="Q515" s="479" t="s">
        <v>2030</v>
      </c>
    </row>
    <row r="516" spans="4:17" x14ac:dyDescent="0.2">
      <c r="D516" s="480" t="s">
        <v>3742</v>
      </c>
      <c r="E516" s="479" t="s">
        <v>3743</v>
      </c>
      <c r="F516" s="480"/>
      <c r="G516" s="479"/>
      <c r="H516" s="480"/>
      <c r="I516" s="480"/>
      <c r="J516" s="479" t="str">
        <f t="shared" si="9"/>
        <v/>
      </c>
      <c r="K516" s="490"/>
      <c r="L516" s="490"/>
      <c r="M516" s="491"/>
      <c r="N516" s="480"/>
      <c r="O516" s="480"/>
      <c r="P516" s="480"/>
      <c r="Q516" s="479" t="s">
        <v>2031</v>
      </c>
    </row>
    <row r="517" spans="4:17" x14ac:dyDescent="0.2">
      <c r="D517" s="480" t="s">
        <v>3744</v>
      </c>
      <c r="E517" s="479" t="s">
        <v>3743</v>
      </c>
      <c r="F517" s="480"/>
      <c r="G517" s="479"/>
      <c r="H517" s="480"/>
      <c r="I517" s="480"/>
      <c r="J517" s="479" t="str">
        <f t="shared" si="9"/>
        <v/>
      </c>
      <c r="K517" s="490"/>
      <c r="L517" s="490"/>
      <c r="M517" s="491"/>
      <c r="N517" s="480"/>
      <c r="O517" s="480"/>
      <c r="P517" s="480"/>
      <c r="Q517" s="479" t="s">
        <v>2032</v>
      </c>
    </row>
    <row r="518" spans="4:17" x14ac:dyDescent="0.2">
      <c r="D518" s="480" t="s">
        <v>3745</v>
      </c>
      <c r="E518" s="479" t="s">
        <v>3743</v>
      </c>
      <c r="F518" s="480"/>
      <c r="G518" s="479"/>
      <c r="H518" s="480"/>
      <c r="I518" s="480"/>
      <c r="J518" s="479" t="str">
        <f t="shared" si="9"/>
        <v/>
      </c>
      <c r="K518" s="490"/>
      <c r="L518" s="490"/>
      <c r="M518" s="491"/>
      <c r="N518" s="480"/>
      <c r="O518" s="480"/>
      <c r="P518" s="480"/>
      <c r="Q518" s="479" t="s">
        <v>2033</v>
      </c>
    </row>
    <row r="519" spans="4:17" x14ac:dyDescent="0.2">
      <c r="D519" s="480" t="s">
        <v>3746</v>
      </c>
      <c r="E519" s="479" t="s">
        <v>3743</v>
      </c>
      <c r="F519" s="480"/>
      <c r="G519" s="479"/>
      <c r="H519" s="480"/>
      <c r="I519" s="480"/>
      <c r="J519" s="479" t="str">
        <f t="shared" si="9"/>
        <v/>
      </c>
      <c r="K519" s="490"/>
      <c r="L519" s="490"/>
      <c r="M519" s="491"/>
      <c r="N519" s="480"/>
      <c r="O519" s="480"/>
      <c r="P519" s="480"/>
      <c r="Q519" s="479" t="s">
        <v>2034</v>
      </c>
    </row>
    <row r="520" spans="4:17" x14ac:dyDescent="0.2">
      <c r="D520" s="480" t="s">
        <v>3747</v>
      </c>
      <c r="E520" s="479" t="s">
        <v>3743</v>
      </c>
      <c r="F520" s="480"/>
      <c r="G520" s="479"/>
      <c r="H520" s="480"/>
      <c r="I520" s="480"/>
      <c r="J520" s="479" t="str">
        <f t="shared" si="9"/>
        <v/>
      </c>
      <c r="K520" s="490"/>
      <c r="L520" s="490"/>
      <c r="M520" s="491"/>
      <c r="N520" s="480"/>
      <c r="O520" s="480"/>
      <c r="P520" s="480"/>
      <c r="Q520" s="479" t="s">
        <v>2035</v>
      </c>
    </row>
    <row r="521" spans="4:17" x14ac:dyDescent="0.2">
      <c r="D521" s="480" t="s">
        <v>3748</v>
      </c>
      <c r="E521" s="479" t="s">
        <v>3743</v>
      </c>
      <c r="F521" s="480"/>
      <c r="G521" s="479"/>
      <c r="H521" s="480"/>
      <c r="I521" s="480"/>
      <c r="J521" s="479" t="str">
        <f t="shared" si="9"/>
        <v/>
      </c>
      <c r="K521" s="490"/>
      <c r="L521" s="490"/>
      <c r="M521" s="491"/>
      <c r="N521" s="480"/>
      <c r="O521" s="480"/>
      <c r="P521" s="480"/>
      <c r="Q521" s="479" t="s">
        <v>2036</v>
      </c>
    </row>
    <row r="522" spans="4:17" x14ac:dyDescent="0.2">
      <c r="D522" s="480" t="s">
        <v>3749</v>
      </c>
      <c r="E522" s="479" t="s">
        <v>3743</v>
      </c>
      <c r="F522" s="480"/>
      <c r="G522" s="479"/>
      <c r="H522" s="480"/>
      <c r="I522" s="480"/>
      <c r="J522" s="479" t="str">
        <f t="shared" si="9"/>
        <v/>
      </c>
      <c r="K522" s="490"/>
      <c r="L522" s="490"/>
      <c r="M522" s="491"/>
      <c r="N522" s="480"/>
      <c r="O522" s="480"/>
      <c r="P522" s="480"/>
      <c r="Q522" s="479" t="s">
        <v>2037</v>
      </c>
    </row>
    <row r="523" spans="4:17" x14ac:dyDescent="0.2">
      <c r="D523" s="480" t="s">
        <v>3750</v>
      </c>
      <c r="E523" s="479" t="s">
        <v>3743</v>
      </c>
      <c r="F523" s="480"/>
      <c r="G523" s="479"/>
      <c r="H523" s="480"/>
      <c r="I523" s="480"/>
      <c r="J523" s="479" t="str">
        <f t="shared" si="9"/>
        <v/>
      </c>
      <c r="K523" s="490"/>
      <c r="L523" s="490"/>
      <c r="M523" s="491"/>
      <c r="N523" s="480"/>
      <c r="O523" s="480"/>
      <c r="P523" s="480"/>
      <c r="Q523" s="479" t="s">
        <v>2038</v>
      </c>
    </row>
    <row r="524" spans="4:17" x14ac:dyDescent="0.2">
      <c r="D524" s="480" t="s">
        <v>3751</v>
      </c>
      <c r="E524" s="479" t="s">
        <v>3743</v>
      </c>
      <c r="F524" s="480"/>
      <c r="G524" s="479"/>
      <c r="H524" s="480"/>
      <c r="I524" s="480"/>
      <c r="J524" s="479" t="str">
        <f t="shared" si="9"/>
        <v/>
      </c>
      <c r="K524" s="490"/>
      <c r="L524" s="490"/>
      <c r="M524" s="491"/>
      <c r="N524" s="480"/>
      <c r="O524" s="480"/>
      <c r="P524" s="480"/>
      <c r="Q524" s="479" t="s">
        <v>2039</v>
      </c>
    </row>
    <row r="525" spans="4:17" x14ac:dyDescent="0.2">
      <c r="D525" s="480" t="s">
        <v>3752</v>
      </c>
      <c r="E525" s="479" t="s">
        <v>3743</v>
      </c>
      <c r="F525" s="480"/>
      <c r="G525" s="479"/>
      <c r="H525" s="480"/>
      <c r="I525" s="480"/>
      <c r="J525" s="479" t="str">
        <f t="shared" si="9"/>
        <v/>
      </c>
      <c r="K525" s="490"/>
      <c r="L525" s="490"/>
      <c r="M525" s="491"/>
      <c r="N525" s="480"/>
      <c r="O525" s="480"/>
      <c r="P525" s="480"/>
      <c r="Q525" s="479" t="s">
        <v>2040</v>
      </c>
    </row>
    <row r="526" spans="4:17" x14ac:dyDescent="0.2">
      <c r="D526" s="480" t="s">
        <v>3753</v>
      </c>
      <c r="E526" s="479" t="s">
        <v>3754</v>
      </c>
      <c r="F526" s="480"/>
      <c r="G526" s="479"/>
      <c r="H526" s="480"/>
      <c r="I526" s="480"/>
      <c r="J526" s="479" t="str">
        <f t="shared" si="9"/>
        <v/>
      </c>
      <c r="K526" s="490"/>
      <c r="L526" s="490"/>
      <c r="M526" s="491"/>
      <c r="N526" s="480"/>
      <c r="O526" s="480"/>
      <c r="P526" s="480"/>
      <c r="Q526" s="479" t="s">
        <v>2041</v>
      </c>
    </row>
    <row r="527" spans="4:17" x14ac:dyDescent="0.2">
      <c r="D527" s="480" t="s">
        <v>3755</v>
      </c>
      <c r="E527" s="479" t="s">
        <v>3754</v>
      </c>
      <c r="F527" s="480"/>
      <c r="G527" s="479"/>
      <c r="H527" s="480"/>
      <c r="I527" s="480"/>
      <c r="J527" s="479" t="str">
        <f t="shared" si="9"/>
        <v/>
      </c>
      <c r="K527" s="490"/>
      <c r="L527" s="490"/>
      <c r="M527" s="491"/>
      <c r="N527" s="480"/>
      <c r="O527" s="480"/>
      <c r="P527" s="480"/>
      <c r="Q527" s="479" t="s">
        <v>2042</v>
      </c>
    </row>
    <row r="528" spans="4:17" x14ac:dyDescent="0.2">
      <c r="D528" s="480" t="s">
        <v>3756</v>
      </c>
      <c r="E528" s="479" t="s">
        <v>3754</v>
      </c>
      <c r="F528" s="480"/>
      <c r="G528" s="479"/>
      <c r="H528" s="480"/>
      <c r="I528" s="480"/>
      <c r="J528" s="479" t="str">
        <f t="shared" si="9"/>
        <v/>
      </c>
      <c r="K528" s="490"/>
      <c r="L528" s="490"/>
      <c r="M528" s="491"/>
      <c r="N528" s="480"/>
      <c r="O528" s="480"/>
      <c r="P528" s="480"/>
      <c r="Q528" s="479" t="s">
        <v>2043</v>
      </c>
    </row>
    <row r="529" spans="4:17" x14ac:dyDescent="0.2">
      <c r="D529" s="480" t="s">
        <v>3757</v>
      </c>
      <c r="E529" s="479" t="s">
        <v>3754</v>
      </c>
      <c r="F529" s="480"/>
      <c r="G529" s="479"/>
      <c r="H529" s="480"/>
      <c r="I529" s="480"/>
      <c r="J529" s="479" t="str">
        <f t="shared" si="9"/>
        <v/>
      </c>
      <c r="K529" s="490"/>
      <c r="L529" s="490"/>
      <c r="M529" s="491"/>
      <c r="N529" s="480"/>
      <c r="O529" s="480"/>
      <c r="P529" s="480"/>
      <c r="Q529" s="479" t="s">
        <v>2044</v>
      </c>
    </row>
    <row r="530" spans="4:17" x14ac:dyDescent="0.2">
      <c r="D530" s="480" t="s">
        <v>3758</v>
      </c>
      <c r="E530" s="479" t="s">
        <v>3754</v>
      </c>
      <c r="F530" s="480"/>
      <c r="G530" s="479"/>
      <c r="H530" s="480"/>
      <c r="I530" s="480"/>
      <c r="J530" s="479" t="str">
        <f t="shared" si="9"/>
        <v/>
      </c>
      <c r="K530" s="490"/>
      <c r="L530" s="490"/>
      <c r="M530" s="491"/>
      <c r="N530" s="480"/>
      <c r="O530" s="480"/>
      <c r="P530" s="480"/>
      <c r="Q530" s="479" t="s">
        <v>2045</v>
      </c>
    </row>
    <row r="531" spans="4:17" x14ac:dyDescent="0.2">
      <c r="D531" s="480" t="s">
        <v>3759</v>
      </c>
      <c r="E531" s="479" t="s">
        <v>3754</v>
      </c>
      <c r="F531" s="480"/>
      <c r="G531" s="479"/>
      <c r="H531" s="480"/>
      <c r="I531" s="480"/>
      <c r="J531" s="479" t="str">
        <f t="shared" si="9"/>
        <v/>
      </c>
      <c r="K531" s="490"/>
      <c r="L531" s="490"/>
      <c r="M531" s="491"/>
      <c r="N531" s="480"/>
      <c r="O531" s="480"/>
      <c r="P531" s="480"/>
      <c r="Q531" s="479" t="s">
        <v>2046</v>
      </c>
    </row>
    <row r="532" spans="4:17" x14ac:dyDescent="0.2">
      <c r="D532" s="480" t="s">
        <v>3760</v>
      </c>
      <c r="E532" s="479" t="s">
        <v>3754</v>
      </c>
      <c r="F532" s="480"/>
      <c r="G532" s="479"/>
      <c r="H532" s="480"/>
      <c r="I532" s="480"/>
      <c r="J532" s="479" t="str">
        <f t="shared" si="9"/>
        <v/>
      </c>
      <c r="K532" s="490"/>
      <c r="L532" s="490"/>
      <c r="M532" s="491"/>
      <c r="N532" s="480"/>
      <c r="O532" s="480"/>
      <c r="P532" s="480"/>
      <c r="Q532" s="479" t="s">
        <v>2047</v>
      </c>
    </row>
    <row r="533" spans="4:17" x14ac:dyDescent="0.2">
      <c r="D533" s="480" t="s">
        <v>3761</v>
      </c>
      <c r="E533" s="479" t="s">
        <v>3754</v>
      </c>
      <c r="F533" s="480"/>
      <c r="G533" s="479"/>
      <c r="H533" s="480"/>
      <c r="I533" s="480"/>
      <c r="J533" s="479" t="str">
        <f t="shared" si="9"/>
        <v/>
      </c>
      <c r="K533" s="490"/>
      <c r="L533" s="490"/>
      <c r="M533" s="491"/>
      <c r="N533" s="480"/>
      <c r="O533" s="480"/>
      <c r="P533" s="480"/>
      <c r="Q533" s="479" t="s">
        <v>2048</v>
      </c>
    </row>
    <row r="534" spans="4:17" x14ac:dyDescent="0.2">
      <c r="D534" s="480" t="s">
        <v>3762</v>
      </c>
      <c r="E534" s="479" t="s">
        <v>3754</v>
      </c>
      <c r="F534" s="480"/>
      <c r="G534" s="479"/>
      <c r="H534" s="480"/>
      <c r="I534" s="480"/>
      <c r="J534" s="479" t="str">
        <f t="shared" si="9"/>
        <v/>
      </c>
      <c r="K534" s="490"/>
      <c r="L534" s="490"/>
      <c r="M534" s="491"/>
      <c r="N534" s="480"/>
      <c r="O534" s="480"/>
      <c r="P534" s="480"/>
      <c r="Q534" s="479" t="s">
        <v>2049</v>
      </c>
    </row>
    <row r="535" spans="4:17" x14ac:dyDescent="0.2">
      <c r="D535" s="480" t="s">
        <v>3763</v>
      </c>
      <c r="E535" s="479" t="s">
        <v>3754</v>
      </c>
      <c r="F535" s="480"/>
      <c r="G535" s="479"/>
      <c r="H535" s="480"/>
      <c r="I535" s="480"/>
      <c r="J535" s="479" t="str">
        <f t="shared" si="9"/>
        <v/>
      </c>
      <c r="K535" s="490"/>
      <c r="L535" s="490"/>
      <c r="M535" s="491"/>
      <c r="N535" s="480"/>
      <c r="O535" s="480"/>
      <c r="P535" s="480"/>
      <c r="Q535" s="479" t="s">
        <v>2050</v>
      </c>
    </row>
    <row r="536" spans="4:17" x14ac:dyDescent="0.2">
      <c r="D536" s="480" t="s">
        <v>3764</v>
      </c>
      <c r="E536" s="479" t="s">
        <v>3765</v>
      </c>
      <c r="F536" s="480"/>
      <c r="G536" s="479"/>
      <c r="H536" s="480"/>
      <c r="I536" s="480"/>
      <c r="J536" s="479" t="str">
        <f t="shared" si="9"/>
        <v/>
      </c>
      <c r="K536" s="490"/>
      <c r="L536" s="490"/>
      <c r="M536" s="491"/>
      <c r="N536" s="480"/>
      <c r="O536" s="480"/>
      <c r="P536" s="480"/>
      <c r="Q536" s="479" t="s">
        <v>2051</v>
      </c>
    </row>
    <row r="537" spans="4:17" x14ac:dyDescent="0.2">
      <c r="D537" s="480" t="s">
        <v>3766</v>
      </c>
      <c r="E537" s="479" t="s">
        <v>3765</v>
      </c>
      <c r="F537" s="480"/>
      <c r="G537" s="479"/>
      <c r="H537" s="480"/>
      <c r="I537" s="480"/>
      <c r="J537" s="479" t="str">
        <f t="shared" si="9"/>
        <v/>
      </c>
      <c r="K537" s="490"/>
      <c r="L537" s="490"/>
      <c r="M537" s="491"/>
      <c r="N537" s="480"/>
      <c r="O537" s="480"/>
      <c r="P537" s="480"/>
      <c r="Q537" s="479" t="s">
        <v>2052</v>
      </c>
    </row>
    <row r="538" spans="4:17" x14ac:dyDescent="0.2">
      <c r="D538" s="480" t="s">
        <v>3767</v>
      </c>
      <c r="E538" s="479" t="s">
        <v>3765</v>
      </c>
      <c r="F538" s="480"/>
      <c r="G538" s="479"/>
      <c r="H538" s="480"/>
      <c r="I538" s="480"/>
      <c r="J538" s="479" t="str">
        <f t="shared" si="9"/>
        <v/>
      </c>
      <c r="K538" s="490"/>
      <c r="L538" s="490"/>
      <c r="M538" s="491"/>
      <c r="N538" s="480"/>
      <c r="O538" s="480"/>
      <c r="P538" s="480"/>
      <c r="Q538" s="479" t="s">
        <v>2053</v>
      </c>
    </row>
    <row r="539" spans="4:17" x14ac:dyDescent="0.2">
      <c r="D539" s="480" t="s">
        <v>3768</v>
      </c>
      <c r="E539" s="479" t="s">
        <v>3765</v>
      </c>
      <c r="F539" s="480"/>
      <c r="G539" s="479"/>
      <c r="H539" s="480"/>
      <c r="I539" s="480"/>
      <c r="J539" s="479" t="str">
        <f t="shared" si="9"/>
        <v/>
      </c>
      <c r="K539" s="490"/>
      <c r="L539" s="490"/>
      <c r="M539" s="491"/>
      <c r="N539" s="480"/>
      <c r="O539" s="480"/>
      <c r="P539" s="480"/>
      <c r="Q539" s="479" t="s">
        <v>2054</v>
      </c>
    </row>
    <row r="540" spans="4:17" x14ac:dyDescent="0.2">
      <c r="D540" s="480" t="s">
        <v>3769</v>
      </c>
      <c r="E540" s="479" t="s">
        <v>3765</v>
      </c>
      <c r="F540" s="480"/>
      <c r="G540" s="479"/>
      <c r="H540" s="480"/>
      <c r="I540" s="480"/>
      <c r="J540" s="479" t="str">
        <f t="shared" si="9"/>
        <v/>
      </c>
      <c r="K540" s="490"/>
      <c r="L540" s="490"/>
      <c r="M540" s="491"/>
      <c r="N540" s="480"/>
      <c r="O540" s="480"/>
      <c r="P540" s="480"/>
      <c r="Q540" s="479" t="s">
        <v>2055</v>
      </c>
    </row>
    <row r="541" spans="4:17" x14ac:dyDescent="0.2">
      <c r="D541" s="480" t="s">
        <v>3770</v>
      </c>
      <c r="E541" s="479" t="s">
        <v>3765</v>
      </c>
      <c r="F541" s="480"/>
      <c r="G541" s="479"/>
      <c r="H541" s="480"/>
      <c r="I541" s="480"/>
      <c r="J541" s="479" t="str">
        <f t="shared" si="9"/>
        <v/>
      </c>
      <c r="K541" s="490"/>
      <c r="L541" s="490"/>
      <c r="M541" s="491"/>
      <c r="N541" s="480"/>
      <c r="O541" s="480"/>
      <c r="P541" s="480"/>
      <c r="Q541" s="479" t="s">
        <v>2056</v>
      </c>
    </row>
    <row r="542" spans="4:17" x14ac:dyDescent="0.2">
      <c r="D542" s="480" t="s">
        <v>3771</v>
      </c>
      <c r="E542" s="479" t="s">
        <v>3765</v>
      </c>
      <c r="F542" s="480"/>
      <c r="G542" s="479"/>
      <c r="H542" s="480"/>
      <c r="I542" s="480"/>
      <c r="J542" s="479" t="str">
        <f t="shared" si="9"/>
        <v/>
      </c>
      <c r="K542" s="490"/>
      <c r="L542" s="490"/>
      <c r="M542" s="491"/>
      <c r="N542" s="480"/>
      <c r="O542" s="480"/>
      <c r="P542" s="480"/>
      <c r="Q542" s="479" t="s">
        <v>2057</v>
      </c>
    </row>
    <row r="543" spans="4:17" x14ac:dyDescent="0.2">
      <c r="D543" s="480" t="s">
        <v>3772</v>
      </c>
      <c r="E543" s="479" t="s">
        <v>3765</v>
      </c>
      <c r="F543" s="480"/>
      <c r="G543" s="479"/>
      <c r="H543" s="480"/>
      <c r="I543" s="480"/>
      <c r="J543" s="479" t="str">
        <f t="shared" si="9"/>
        <v/>
      </c>
      <c r="K543" s="490"/>
      <c r="L543" s="490"/>
      <c r="M543" s="491"/>
      <c r="N543" s="480"/>
      <c r="O543" s="480"/>
      <c r="P543" s="480"/>
      <c r="Q543" s="479" t="s">
        <v>2058</v>
      </c>
    </row>
    <row r="544" spans="4:17" x14ac:dyDescent="0.2">
      <c r="D544" s="480" t="s">
        <v>3773</v>
      </c>
      <c r="E544" s="479" t="s">
        <v>3765</v>
      </c>
      <c r="F544" s="480"/>
      <c r="G544" s="479"/>
      <c r="H544" s="480"/>
      <c r="I544" s="480"/>
      <c r="J544" s="479" t="str">
        <f t="shared" si="9"/>
        <v/>
      </c>
      <c r="K544" s="490"/>
      <c r="L544" s="490"/>
      <c r="M544" s="491"/>
      <c r="N544" s="480"/>
      <c r="O544" s="480"/>
      <c r="P544" s="480"/>
      <c r="Q544" s="479" t="s">
        <v>2059</v>
      </c>
    </row>
    <row r="545" spans="4:17" x14ac:dyDescent="0.2">
      <c r="D545" s="480" t="s">
        <v>3774</v>
      </c>
      <c r="E545" s="479" t="s">
        <v>3765</v>
      </c>
      <c r="F545" s="480"/>
      <c r="G545" s="479"/>
      <c r="H545" s="480"/>
      <c r="I545" s="480"/>
      <c r="J545" s="479" t="str">
        <f t="shared" si="9"/>
        <v/>
      </c>
      <c r="K545" s="490"/>
      <c r="L545" s="490"/>
      <c r="M545" s="491"/>
      <c r="N545" s="480"/>
      <c r="O545" s="480"/>
      <c r="P545" s="480"/>
      <c r="Q545" s="479" t="s">
        <v>2060</v>
      </c>
    </row>
    <row r="546" spans="4:17" x14ac:dyDescent="0.2">
      <c r="D546" s="480" t="s">
        <v>3775</v>
      </c>
      <c r="E546" s="479" t="s">
        <v>3776</v>
      </c>
      <c r="F546" s="480"/>
      <c r="G546" s="479"/>
      <c r="H546" s="480"/>
      <c r="I546" s="480"/>
      <c r="J546" s="479" t="str">
        <f t="shared" si="9"/>
        <v/>
      </c>
      <c r="K546" s="490"/>
      <c r="L546" s="490"/>
      <c r="M546" s="491"/>
      <c r="N546" s="480"/>
      <c r="O546" s="480"/>
      <c r="P546" s="480"/>
      <c r="Q546" s="479" t="s">
        <v>2061</v>
      </c>
    </row>
    <row r="547" spans="4:17" x14ac:dyDescent="0.2">
      <c r="D547" s="480" t="s">
        <v>3777</v>
      </c>
      <c r="E547" s="479" t="s">
        <v>3776</v>
      </c>
      <c r="F547" s="480"/>
      <c r="G547" s="479"/>
      <c r="H547" s="480"/>
      <c r="I547" s="480"/>
      <c r="J547" s="479" t="str">
        <f t="shared" si="9"/>
        <v/>
      </c>
      <c r="K547" s="490"/>
      <c r="L547" s="490"/>
      <c r="M547" s="491"/>
      <c r="N547" s="480"/>
      <c r="O547" s="480"/>
      <c r="P547" s="480"/>
      <c r="Q547" s="479" t="s">
        <v>2062</v>
      </c>
    </row>
    <row r="548" spans="4:17" x14ac:dyDescent="0.2">
      <c r="D548" s="480" t="s">
        <v>3778</v>
      </c>
      <c r="E548" s="479" t="s">
        <v>3776</v>
      </c>
      <c r="F548" s="480"/>
      <c r="G548" s="479"/>
      <c r="H548" s="480"/>
      <c r="I548" s="480"/>
      <c r="J548" s="479" t="str">
        <f t="shared" si="9"/>
        <v/>
      </c>
      <c r="K548" s="490"/>
      <c r="L548" s="490"/>
      <c r="M548" s="491"/>
      <c r="N548" s="480"/>
      <c r="O548" s="480"/>
      <c r="P548" s="480"/>
      <c r="Q548" s="479" t="s">
        <v>2063</v>
      </c>
    </row>
    <row r="549" spans="4:17" x14ac:dyDescent="0.2">
      <c r="D549" s="480" t="s">
        <v>3779</v>
      </c>
      <c r="E549" s="479" t="s">
        <v>3776</v>
      </c>
      <c r="F549" s="480"/>
      <c r="G549" s="479"/>
      <c r="H549" s="480"/>
      <c r="I549" s="480"/>
      <c r="J549" s="479" t="str">
        <f t="shared" si="9"/>
        <v/>
      </c>
      <c r="K549" s="490"/>
      <c r="L549" s="490"/>
      <c r="M549" s="491"/>
      <c r="N549" s="480"/>
      <c r="O549" s="480"/>
      <c r="P549" s="480"/>
      <c r="Q549" s="479" t="s">
        <v>2064</v>
      </c>
    </row>
    <row r="550" spans="4:17" x14ac:dyDescent="0.2">
      <c r="D550" s="480" t="s">
        <v>3780</v>
      </c>
      <c r="E550" s="479" t="s">
        <v>3776</v>
      </c>
      <c r="F550" s="480"/>
      <c r="G550" s="479"/>
      <c r="H550" s="480"/>
      <c r="I550" s="480"/>
      <c r="J550" s="479" t="str">
        <f t="shared" si="9"/>
        <v/>
      </c>
      <c r="K550" s="490"/>
      <c r="L550" s="490"/>
      <c r="M550" s="491"/>
      <c r="N550" s="480"/>
      <c r="O550" s="480"/>
      <c r="P550" s="480"/>
      <c r="Q550" s="479" t="s">
        <v>2065</v>
      </c>
    </row>
    <row r="551" spans="4:17" x14ac:dyDescent="0.2">
      <c r="D551" s="480" t="s">
        <v>3781</v>
      </c>
      <c r="E551" s="479" t="s">
        <v>3776</v>
      </c>
      <c r="F551" s="480"/>
      <c r="G551" s="479"/>
      <c r="H551" s="480"/>
      <c r="I551" s="480"/>
      <c r="J551" s="479" t="str">
        <f t="shared" si="9"/>
        <v/>
      </c>
      <c r="K551" s="490"/>
      <c r="L551" s="490"/>
      <c r="M551" s="491"/>
      <c r="N551" s="480"/>
      <c r="O551" s="480"/>
      <c r="P551" s="480"/>
      <c r="Q551" s="479" t="s">
        <v>2066</v>
      </c>
    </row>
    <row r="552" spans="4:17" x14ac:dyDescent="0.2">
      <c r="D552" s="480" t="s">
        <v>3782</v>
      </c>
      <c r="E552" s="479" t="s">
        <v>3776</v>
      </c>
      <c r="F552" s="480"/>
      <c r="G552" s="479"/>
      <c r="H552" s="480"/>
      <c r="I552" s="480"/>
      <c r="J552" s="479" t="str">
        <f t="shared" si="9"/>
        <v/>
      </c>
      <c r="K552" s="490"/>
      <c r="L552" s="490"/>
      <c r="M552" s="491"/>
      <c r="N552" s="480"/>
      <c r="O552" s="480"/>
      <c r="P552" s="480"/>
      <c r="Q552" s="479" t="s">
        <v>2067</v>
      </c>
    </row>
    <row r="553" spans="4:17" x14ac:dyDescent="0.2">
      <c r="D553" s="480" t="s">
        <v>3783</v>
      </c>
      <c r="E553" s="479" t="s">
        <v>3776</v>
      </c>
      <c r="F553" s="480"/>
      <c r="G553" s="479"/>
      <c r="H553" s="480"/>
      <c r="I553" s="480"/>
      <c r="J553" s="479" t="str">
        <f t="shared" si="9"/>
        <v/>
      </c>
      <c r="K553" s="490"/>
      <c r="L553" s="490"/>
      <c r="M553" s="491"/>
      <c r="N553" s="480"/>
      <c r="O553" s="480"/>
      <c r="P553" s="480"/>
      <c r="Q553" s="479" t="s">
        <v>2068</v>
      </c>
    </row>
    <row r="554" spans="4:17" x14ac:dyDescent="0.2">
      <c r="D554" s="480" t="s">
        <v>3784</v>
      </c>
      <c r="E554" s="479" t="s">
        <v>3776</v>
      </c>
      <c r="F554" s="480"/>
      <c r="G554" s="479"/>
      <c r="H554" s="480"/>
      <c r="I554" s="480"/>
      <c r="J554" s="479" t="str">
        <f t="shared" si="9"/>
        <v/>
      </c>
      <c r="K554" s="490"/>
      <c r="L554" s="490"/>
      <c r="M554" s="491"/>
      <c r="N554" s="480"/>
      <c r="O554" s="480"/>
      <c r="P554" s="480"/>
      <c r="Q554" s="479" t="s">
        <v>2069</v>
      </c>
    </row>
    <row r="555" spans="4:17" x14ac:dyDescent="0.2">
      <c r="D555" s="480" t="s">
        <v>3785</v>
      </c>
      <c r="E555" s="479" t="s">
        <v>3776</v>
      </c>
      <c r="F555" s="480"/>
      <c r="G555" s="479"/>
      <c r="H555" s="480"/>
      <c r="I555" s="480"/>
      <c r="J555" s="479" t="str">
        <f t="shared" si="9"/>
        <v/>
      </c>
      <c r="K555" s="490"/>
      <c r="L555" s="490"/>
      <c r="M555" s="491"/>
      <c r="N555" s="480"/>
      <c r="O555" s="480"/>
      <c r="P555" s="480"/>
      <c r="Q555" s="479" t="s">
        <v>2070</v>
      </c>
    </row>
    <row r="556" spans="4:17" x14ac:dyDescent="0.2">
      <c r="D556" s="480" t="s">
        <v>3786</v>
      </c>
      <c r="E556" s="479" t="s">
        <v>3787</v>
      </c>
      <c r="F556" s="480"/>
      <c r="G556" s="479"/>
      <c r="H556" s="480"/>
      <c r="I556" s="480"/>
      <c r="J556" s="479" t="str">
        <f t="shared" si="9"/>
        <v/>
      </c>
      <c r="K556" s="490"/>
      <c r="L556" s="490"/>
      <c r="M556" s="491"/>
      <c r="N556" s="480"/>
      <c r="O556" s="480"/>
      <c r="P556" s="480"/>
      <c r="Q556" s="479" t="s">
        <v>2071</v>
      </c>
    </row>
    <row r="557" spans="4:17" x14ac:dyDescent="0.2">
      <c r="D557" s="480" t="s">
        <v>3788</v>
      </c>
      <c r="E557" s="479" t="s">
        <v>3787</v>
      </c>
      <c r="F557" s="480"/>
      <c r="G557" s="479"/>
      <c r="H557" s="480"/>
      <c r="I557" s="480"/>
      <c r="J557" s="479" t="str">
        <f t="shared" si="9"/>
        <v/>
      </c>
      <c r="K557" s="490"/>
      <c r="L557" s="490"/>
      <c r="M557" s="491"/>
      <c r="N557" s="480"/>
      <c r="O557" s="480"/>
      <c r="P557" s="480"/>
      <c r="Q557" s="479" t="s">
        <v>2072</v>
      </c>
    </row>
    <row r="558" spans="4:17" x14ac:dyDescent="0.2">
      <c r="D558" s="480" t="s">
        <v>3789</v>
      </c>
      <c r="E558" s="479" t="s">
        <v>3787</v>
      </c>
      <c r="F558" s="480"/>
      <c r="G558" s="479"/>
      <c r="H558" s="480"/>
      <c r="I558" s="480"/>
      <c r="J558" s="479" t="str">
        <f t="shared" si="9"/>
        <v/>
      </c>
      <c r="K558" s="490"/>
      <c r="L558" s="490"/>
      <c r="M558" s="491"/>
      <c r="N558" s="480"/>
      <c r="O558" s="480"/>
      <c r="P558" s="480"/>
      <c r="Q558" s="479" t="s">
        <v>2073</v>
      </c>
    </row>
    <row r="559" spans="4:17" x14ac:dyDescent="0.2">
      <c r="D559" s="480" t="s">
        <v>3790</v>
      </c>
      <c r="E559" s="479" t="s">
        <v>3787</v>
      </c>
      <c r="F559" s="480"/>
      <c r="G559" s="479"/>
      <c r="H559" s="480"/>
      <c r="I559" s="480"/>
      <c r="J559" s="479" t="str">
        <f t="shared" si="9"/>
        <v/>
      </c>
      <c r="K559" s="490"/>
      <c r="L559" s="490"/>
      <c r="M559" s="491"/>
      <c r="N559" s="480"/>
      <c r="O559" s="480"/>
      <c r="P559" s="480"/>
      <c r="Q559" s="479" t="s">
        <v>2074</v>
      </c>
    </row>
    <row r="560" spans="4:17" x14ac:dyDescent="0.2">
      <c r="D560" s="480" t="s">
        <v>3791</v>
      </c>
      <c r="E560" s="479" t="s">
        <v>3787</v>
      </c>
      <c r="F560" s="480"/>
      <c r="G560" s="479"/>
      <c r="H560" s="480"/>
      <c r="I560" s="480"/>
      <c r="J560" s="479" t="str">
        <f t="shared" si="9"/>
        <v/>
      </c>
      <c r="K560" s="490"/>
      <c r="L560" s="490"/>
      <c r="M560" s="491"/>
      <c r="N560" s="480"/>
      <c r="O560" s="480"/>
      <c r="P560" s="480"/>
      <c r="Q560" s="479" t="s">
        <v>2075</v>
      </c>
    </row>
    <row r="561" spans="4:17" x14ac:dyDescent="0.2">
      <c r="D561" s="480" t="s">
        <v>3792</v>
      </c>
      <c r="E561" s="479" t="s">
        <v>3787</v>
      </c>
      <c r="F561" s="480"/>
      <c r="G561" s="479"/>
      <c r="H561" s="480"/>
      <c r="I561" s="480"/>
      <c r="J561" s="479" t="str">
        <f t="shared" si="9"/>
        <v/>
      </c>
      <c r="K561" s="490"/>
      <c r="L561" s="490"/>
      <c r="M561" s="491"/>
      <c r="N561" s="480"/>
      <c r="O561" s="480"/>
      <c r="P561" s="480"/>
      <c r="Q561" s="479" t="s">
        <v>2076</v>
      </c>
    </row>
    <row r="562" spans="4:17" x14ac:dyDescent="0.2">
      <c r="D562" s="480" t="s">
        <v>3793</v>
      </c>
      <c r="E562" s="479" t="s">
        <v>3787</v>
      </c>
      <c r="F562" s="480"/>
      <c r="G562" s="479"/>
      <c r="H562" s="480"/>
      <c r="I562" s="480"/>
      <c r="J562" s="479" t="str">
        <f t="shared" si="9"/>
        <v/>
      </c>
      <c r="K562" s="490"/>
      <c r="L562" s="490"/>
      <c r="M562" s="491"/>
      <c r="N562" s="480"/>
      <c r="O562" s="480"/>
      <c r="P562" s="480"/>
      <c r="Q562" s="479" t="s">
        <v>2077</v>
      </c>
    </row>
    <row r="563" spans="4:17" x14ac:dyDescent="0.2">
      <c r="D563" s="480" t="s">
        <v>3794</v>
      </c>
      <c r="E563" s="479" t="s">
        <v>3787</v>
      </c>
      <c r="F563" s="480"/>
      <c r="G563" s="479"/>
      <c r="H563" s="480"/>
      <c r="I563" s="480"/>
      <c r="J563" s="479" t="str">
        <f t="shared" si="9"/>
        <v/>
      </c>
      <c r="K563" s="490"/>
      <c r="L563" s="490"/>
      <c r="M563" s="491"/>
      <c r="N563" s="480"/>
      <c r="O563" s="480"/>
      <c r="P563" s="480"/>
      <c r="Q563" s="479" t="s">
        <v>2078</v>
      </c>
    </row>
    <row r="564" spans="4:17" x14ac:dyDescent="0.2">
      <c r="D564" s="480" t="s">
        <v>3795</v>
      </c>
      <c r="E564" s="479" t="s">
        <v>3787</v>
      </c>
      <c r="F564" s="480"/>
      <c r="G564" s="479"/>
      <c r="H564" s="480"/>
      <c r="I564" s="480"/>
      <c r="J564" s="479" t="str">
        <f t="shared" si="9"/>
        <v/>
      </c>
      <c r="K564" s="490"/>
      <c r="L564" s="490"/>
      <c r="M564" s="491"/>
      <c r="N564" s="480"/>
      <c r="O564" s="480"/>
      <c r="P564" s="480"/>
      <c r="Q564" s="479" t="s">
        <v>2079</v>
      </c>
    </row>
    <row r="565" spans="4:17" x14ac:dyDescent="0.2">
      <c r="D565" s="480" t="s">
        <v>3796</v>
      </c>
      <c r="E565" s="479" t="s">
        <v>3787</v>
      </c>
      <c r="F565" s="480"/>
      <c r="G565" s="479"/>
      <c r="H565" s="480"/>
      <c r="I565" s="480"/>
      <c r="J565" s="479" t="str">
        <f t="shared" si="9"/>
        <v/>
      </c>
      <c r="K565" s="490"/>
      <c r="L565" s="490"/>
      <c r="M565" s="491"/>
      <c r="N565" s="480"/>
      <c r="O565" s="480"/>
      <c r="P565" s="480"/>
      <c r="Q565" s="479" t="s">
        <v>2080</v>
      </c>
    </row>
    <row r="566" spans="4:17" x14ac:dyDescent="0.2">
      <c r="D566" s="480" t="s">
        <v>3797</v>
      </c>
      <c r="E566" s="479" t="s">
        <v>3798</v>
      </c>
      <c r="F566" s="480"/>
      <c r="G566" s="479"/>
      <c r="H566" s="480"/>
      <c r="I566" s="480"/>
      <c r="J566" s="479" t="str">
        <f t="shared" si="9"/>
        <v/>
      </c>
      <c r="K566" s="490"/>
      <c r="L566" s="490"/>
      <c r="M566" s="491"/>
      <c r="N566" s="480"/>
      <c r="O566" s="480"/>
      <c r="P566" s="480"/>
      <c r="Q566" s="479" t="s">
        <v>2081</v>
      </c>
    </row>
    <row r="567" spans="4:17" x14ac:dyDescent="0.2">
      <c r="D567" s="480" t="s">
        <v>3799</v>
      </c>
      <c r="E567" s="479" t="s">
        <v>3798</v>
      </c>
      <c r="F567" s="480"/>
      <c r="G567" s="479"/>
      <c r="H567" s="480"/>
      <c r="I567" s="480"/>
      <c r="J567" s="479" t="str">
        <f t="shared" si="9"/>
        <v/>
      </c>
      <c r="K567" s="490"/>
      <c r="L567" s="490"/>
      <c r="M567" s="491"/>
      <c r="N567" s="480"/>
      <c r="O567" s="480"/>
      <c r="P567" s="480"/>
      <c r="Q567" s="479" t="s">
        <v>2082</v>
      </c>
    </row>
    <row r="568" spans="4:17" x14ac:dyDescent="0.2">
      <c r="D568" s="480" t="s">
        <v>3800</v>
      </c>
      <c r="E568" s="479" t="s">
        <v>3798</v>
      </c>
      <c r="F568" s="480"/>
      <c r="G568" s="479"/>
      <c r="H568" s="480"/>
      <c r="I568" s="480"/>
      <c r="J568" s="479" t="str">
        <f t="shared" si="9"/>
        <v/>
      </c>
      <c r="K568" s="490"/>
      <c r="L568" s="490"/>
      <c r="M568" s="491"/>
      <c r="N568" s="480"/>
      <c r="O568" s="480"/>
      <c r="P568" s="480"/>
      <c r="Q568" s="479" t="s">
        <v>2083</v>
      </c>
    </row>
    <row r="569" spans="4:17" x14ac:dyDescent="0.2">
      <c r="D569" s="480" t="s">
        <v>3801</v>
      </c>
      <c r="E569" s="479" t="s">
        <v>3798</v>
      </c>
      <c r="F569" s="480"/>
      <c r="G569" s="479"/>
      <c r="H569" s="480"/>
      <c r="I569" s="480"/>
      <c r="J569" s="479" t="str">
        <f t="shared" si="9"/>
        <v/>
      </c>
      <c r="K569" s="490"/>
      <c r="L569" s="490"/>
      <c r="M569" s="491"/>
      <c r="N569" s="480"/>
      <c r="O569" s="480"/>
      <c r="P569" s="480"/>
      <c r="Q569" s="479" t="s">
        <v>2084</v>
      </c>
    </row>
    <row r="570" spans="4:17" x14ac:dyDescent="0.2">
      <c r="D570" s="480" t="s">
        <v>3802</v>
      </c>
      <c r="E570" s="479" t="s">
        <v>3798</v>
      </c>
      <c r="F570" s="480"/>
      <c r="G570" s="479"/>
      <c r="H570" s="480"/>
      <c r="I570" s="480"/>
      <c r="J570" s="479" t="str">
        <f t="shared" si="9"/>
        <v/>
      </c>
      <c r="K570" s="490"/>
      <c r="L570" s="490"/>
      <c r="M570" s="491"/>
      <c r="N570" s="480"/>
      <c r="O570" s="480"/>
      <c r="P570" s="480"/>
      <c r="Q570" s="479" t="s">
        <v>2085</v>
      </c>
    </row>
    <row r="571" spans="4:17" x14ac:dyDescent="0.2">
      <c r="D571" s="480" t="s">
        <v>3803</v>
      </c>
      <c r="E571" s="479" t="s">
        <v>3798</v>
      </c>
      <c r="F571" s="480"/>
      <c r="G571" s="479"/>
      <c r="H571" s="480"/>
      <c r="I571" s="480"/>
      <c r="J571" s="479" t="str">
        <f t="shared" si="9"/>
        <v/>
      </c>
      <c r="K571" s="490"/>
      <c r="L571" s="490"/>
      <c r="M571" s="491"/>
      <c r="N571" s="480"/>
      <c r="O571" s="480"/>
      <c r="P571" s="480"/>
      <c r="Q571" s="479" t="s">
        <v>2086</v>
      </c>
    </row>
    <row r="572" spans="4:17" x14ac:dyDescent="0.2">
      <c r="D572" s="480" t="s">
        <v>3804</v>
      </c>
      <c r="E572" s="479" t="s">
        <v>3798</v>
      </c>
      <c r="F572" s="480"/>
      <c r="G572" s="479"/>
      <c r="H572" s="480"/>
      <c r="I572" s="480"/>
      <c r="J572" s="479" t="str">
        <f t="shared" ref="J572:J615" si="10">F572&amp;H572&amp;I572</f>
        <v/>
      </c>
      <c r="K572" s="490"/>
      <c r="L572" s="490"/>
      <c r="M572" s="491"/>
      <c r="N572" s="480"/>
      <c r="O572" s="480"/>
      <c r="P572" s="480"/>
      <c r="Q572" s="479" t="s">
        <v>2087</v>
      </c>
    </row>
    <row r="573" spans="4:17" x14ac:dyDescent="0.2">
      <c r="D573" s="480" t="s">
        <v>3805</v>
      </c>
      <c r="E573" s="479" t="s">
        <v>3798</v>
      </c>
      <c r="F573" s="480"/>
      <c r="G573" s="479"/>
      <c r="H573" s="480"/>
      <c r="I573" s="480"/>
      <c r="J573" s="479" t="str">
        <f t="shared" si="10"/>
        <v/>
      </c>
      <c r="K573" s="490"/>
      <c r="L573" s="490"/>
      <c r="M573" s="491"/>
      <c r="N573" s="480"/>
      <c r="O573" s="480"/>
      <c r="P573" s="480"/>
      <c r="Q573" s="479" t="s">
        <v>2088</v>
      </c>
    </row>
    <row r="574" spans="4:17" x14ac:dyDescent="0.2">
      <c r="D574" s="480" t="s">
        <v>3806</v>
      </c>
      <c r="E574" s="479" t="s">
        <v>3798</v>
      </c>
      <c r="F574" s="480"/>
      <c r="G574" s="479"/>
      <c r="H574" s="480"/>
      <c r="I574" s="480"/>
      <c r="J574" s="479" t="str">
        <f t="shared" si="10"/>
        <v/>
      </c>
      <c r="K574" s="490"/>
      <c r="L574" s="490"/>
      <c r="M574" s="491"/>
      <c r="N574" s="480"/>
      <c r="O574" s="480"/>
      <c r="P574" s="480"/>
      <c r="Q574" s="479" t="s">
        <v>2089</v>
      </c>
    </row>
    <row r="575" spans="4:17" x14ac:dyDescent="0.2">
      <c r="D575" s="480" t="s">
        <v>3807</v>
      </c>
      <c r="E575" s="479" t="s">
        <v>3798</v>
      </c>
      <c r="F575" s="480"/>
      <c r="G575" s="479"/>
      <c r="H575" s="480"/>
      <c r="I575" s="480"/>
      <c r="J575" s="479" t="str">
        <f t="shared" si="10"/>
        <v/>
      </c>
      <c r="K575" s="490"/>
      <c r="L575" s="490"/>
      <c r="M575" s="491"/>
      <c r="N575" s="480"/>
      <c r="O575" s="480"/>
      <c r="P575" s="480"/>
      <c r="Q575" s="479" t="s">
        <v>2090</v>
      </c>
    </row>
    <row r="576" spans="4:17" x14ac:dyDescent="0.2">
      <c r="D576" s="480" t="s">
        <v>3808</v>
      </c>
      <c r="E576" s="479" t="s">
        <v>3809</v>
      </c>
      <c r="F576" s="480"/>
      <c r="G576" s="479"/>
      <c r="H576" s="480"/>
      <c r="I576" s="480"/>
      <c r="J576" s="479" t="str">
        <f t="shared" si="10"/>
        <v/>
      </c>
      <c r="K576" s="490"/>
      <c r="L576" s="490"/>
      <c r="M576" s="491"/>
      <c r="N576" s="480"/>
      <c r="O576" s="480"/>
      <c r="P576" s="480"/>
      <c r="Q576" s="479" t="s">
        <v>2091</v>
      </c>
    </row>
    <row r="577" spans="4:17" x14ac:dyDescent="0.2">
      <c r="D577" s="480" t="s">
        <v>3810</v>
      </c>
      <c r="E577" s="479" t="s">
        <v>3809</v>
      </c>
      <c r="F577" s="480"/>
      <c r="G577" s="479"/>
      <c r="H577" s="480"/>
      <c r="I577" s="480"/>
      <c r="J577" s="479" t="str">
        <f t="shared" si="10"/>
        <v/>
      </c>
      <c r="K577" s="490"/>
      <c r="L577" s="490"/>
      <c r="M577" s="491"/>
      <c r="N577" s="480"/>
      <c r="O577" s="480"/>
      <c r="P577" s="480"/>
      <c r="Q577" s="479" t="s">
        <v>2092</v>
      </c>
    </row>
    <row r="578" spans="4:17" x14ac:dyDescent="0.2">
      <c r="D578" s="480" t="s">
        <v>3811</v>
      </c>
      <c r="E578" s="479" t="s">
        <v>3809</v>
      </c>
      <c r="F578" s="480"/>
      <c r="G578" s="479"/>
      <c r="H578" s="480"/>
      <c r="I578" s="480"/>
      <c r="J578" s="479" t="str">
        <f t="shared" si="10"/>
        <v/>
      </c>
      <c r="K578" s="490"/>
      <c r="L578" s="490"/>
      <c r="M578" s="491"/>
      <c r="N578" s="480"/>
      <c r="O578" s="480"/>
      <c r="P578" s="480"/>
      <c r="Q578" s="479" t="s">
        <v>2093</v>
      </c>
    </row>
    <row r="579" spans="4:17" x14ac:dyDescent="0.2">
      <c r="D579" s="480" t="s">
        <v>3812</v>
      </c>
      <c r="E579" s="479" t="s">
        <v>3809</v>
      </c>
      <c r="F579" s="480"/>
      <c r="G579" s="479"/>
      <c r="H579" s="480"/>
      <c r="I579" s="480"/>
      <c r="J579" s="479" t="str">
        <f t="shared" si="10"/>
        <v/>
      </c>
      <c r="K579" s="490"/>
      <c r="L579" s="490"/>
      <c r="M579" s="491"/>
      <c r="N579" s="480"/>
      <c r="O579" s="480"/>
      <c r="P579" s="480"/>
      <c r="Q579" s="479" t="s">
        <v>2094</v>
      </c>
    </row>
    <row r="580" spans="4:17" x14ac:dyDescent="0.2">
      <c r="D580" s="480" t="s">
        <v>3813</v>
      </c>
      <c r="E580" s="479" t="s">
        <v>3809</v>
      </c>
      <c r="F580" s="480"/>
      <c r="G580" s="479"/>
      <c r="H580" s="480"/>
      <c r="I580" s="480"/>
      <c r="J580" s="479" t="str">
        <f t="shared" si="10"/>
        <v/>
      </c>
      <c r="K580" s="490"/>
      <c r="L580" s="490"/>
      <c r="M580" s="491"/>
      <c r="N580" s="480"/>
      <c r="O580" s="480"/>
      <c r="P580" s="480"/>
      <c r="Q580" s="479" t="s">
        <v>2095</v>
      </c>
    </row>
    <row r="581" spans="4:17" x14ac:dyDescent="0.2">
      <c r="D581" s="480" t="s">
        <v>3814</v>
      </c>
      <c r="E581" s="479" t="s">
        <v>3809</v>
      </c>
      <c r="F581" s="480"/>
      <c r="G581" s="479"/>
      <c r="H581" s="480"/>
      <c r="I581" s="480"/>
      <c r="J581" s="479" t="str">
        <f t="shared" si="10"/>
        <v/>
      </c>
      <c r="K581" s="490"/>
      <c r="L581" s="490"/>
      <c r="M581" s="491"/>
      <c r="N581" s="480"/>
      <c r="O581" s="480"/>
      <c r="P581" s="480"/>
      <c r="Q581" s="479" t="s">
        <v>2096</v>
      </c>
    </row>
    <row r="582" spans="4:17" x14ac:dyDescent="0.2">
      <c r="D582" s="480" t="s">
        <v>3815</v>
      </c>
      <c r="E582" s="479" t="s">
        <v>3809</v>
      </c>
      <c r="F582" s="480"/>
      <c r="G582" s="479"/>
      <c r="H582" s="480"/>
      <c r="I582" s="480"/>
      <c r="J582" s="479" t="str">
        <f t="shared" si="10"/>
        <v/>
      </c>
      <c r="K582" s="490"/>
      <c r="L582" s="490"/>
      <c r="M582" s="491"/>
      <c r="N582" s="480"/>
      <c r="O582" s="480"/>
      <c r="P582" s="480"/>
      <c r="Q582" s="479" t="s">
        <v>2097</v>
      </c>
    </row>
    <row r="583" spans="4:17" x14ac:dyDescent="0.2">
      <c r="D583" s="480" t="s">
        <v>3816</v>
      </c>
      <c r="E583" s="479" t="s">
        <v>3809</v>
      </c>
      <c r="F583" s="480"/>
      <c r="G583" s="479"/>
      <c r="H583" s="480"/>
      <c r="I583" s="480"/>
      <c r="J583" s="479" t="str">
        <f t="shared" si="10"/>
        <v/>
      </c>
      <c r="K583" s="490"/>
      <c r="L583" s="490"/>
      <c r="M583" s="491"/>
      <c r="N583" s="480"/>
      <c r="O583" s="480"/>
      <c r="P583" s="480"/>
      <c r="Q583" s="479" t="s">
        <v>2098</v>
      </c>
    </row>
    <row r="584" spans="4:17" x14ac:dyDescent="0.2">
      <c r="D584" s="480" t="s">
        <v>3817</v>
      </c>
      <c r="E584" s="479" t="s">
        <v>3809</v>
      </c>
      <c r="F584" s="480"/>
      <c r="G584" s="479"/>
      <c r="H584" s="480"/>
      <c r="I584" s="480"/>
      <c r="J584" s="479" t="str">
        <f t="shared" si="10"/>
        <v/>
      </c>
      <c r="K584" s="490"/>
      <c r="L584" s="490"/>
      <c r="M584" s="491"/>
      <c r="N584" s="480"/>
      <c r="O584" s="480"/>
      <c r="P584" s="480"/>
      <c r="Q584" s="479" t="s">
        <v>2099</v>
      </c>
    </row>
    <row r="585" spans="4:17" x14ac:dyDescent="0.2">
      <c r="D585" s="480" t="s">
        <v>3818</v>
      </c>
      <c r="E585" s="479" t="s">
        <v>3809</v>
      </c>
      <c r="F585" s="480"/>
      <c r="G585" s="479"/>
      <c r="H585" s="480"/>
      <c r="I585" s="480"/>
      <c r="J585" s="479" t="str">
        <f t="shared" si="10"/>
        <v/>
      </c>
      <c r="K585" s="490"/>
      <c r="L585" s="490"/>
      <c r="M585" s="491"/>
      <c r="N585" s="480"/>
      <c r="O585" s="480"/>
      <c r="P585" s="480"/>
      <c r="Q585" s="479" t="s">
        <v>2100</v>
      </c>
    </row>
    <row r="586" spans="4:17" x14ac:dyDescent="0.2">
      <c r="D586" s="480" t="s">
        <v>3819</v>
      </c>
      <c r="E586" s="479" t="s">
        <v>3820</v>
      </c>
      <c r="F586" s="480"/>
      <c r="G586" s="479"/>
      <c r="H586" s="480"/>
      <c r="I586" s="480"/>
      <c r="J586" s="479" t="str">
        <f t="shared" si="10"/>
        <v/>
      </c>
      <c r="K586" s="490"/>
      <c r="L586" s="490"/>
      <c r="M586" s="491"/>
      <c r="N586" s="480"/>
      <c r="O586" s="480"/>
      <c r="P586" s="480"/>
      <c r="Q586" s="479" t="s">
        <v>2101</v>
      </c>
    </row>
    <row r="587" spans="4:17" x14ac:dyDescent="0.2">
      <c r="D587" s="480" t="s">
        <v>3821</v>
      </c>
      <c r="E587" s="479" t="s">
        <v>3820</v>
      </c>
      <c r="F587" s="480"/>
      <c r="G587" s="479"/>
      <c r="H587" s="480"/>
      <c r="I587" s="480"/>
      <c r="J587" s="479" t="str">
        <f t="shared" si="10"/>
        <v/>
      </c>
      <c r="K587" s="490"/>
      <c r="L587" s="490"/>
      <c r="M587" s="491"/>
      <c r="N587" s="480"/>
      <c r="O587" s="480"/>
      <c r="P587" s="480"/>
      <c r="Q587" s="479" t="s">
        <v>2102</v>
      </c>
    </row>
    <row r="588" spans="4:17" x14ac:dyDescent="0.2">
      <c r="D588" s="480" t="s">
        <v>3822</v>
      </c>
      <c r="E588" s="479" t="s">
        <v>3820</v>
      </c>
      <c r="F588" s="480"/>
      <c r="G588" s="479"/>
      <c r="H588" s="480"/>
      <c r="I588" s="480"/>
      <c r="J588" s="479" t="str">
        <f t="shared" si="10"/>
        <v/>
      </c>
      <c r="K588" s="490"/>
      <c r="L588" s="490"/>
      <c r="M588" s="491"/>
      <c r="N588" s="480"/>
      <c r="O588" s="480"/>
      <c r="P588" s="480"/>
      <c r="Q588" s="479" t="s">
        <v>2103</v>
      </c>
    </row>
    <row r="589" spans="4:17" x14ac:dyDescent="0.2">
      <c r="D589" s="480" t="s">
        <v>3823</v>
      </c>
      <c r="E589" s="479" t="s">
        <v>3820</v>
      </c>
      <c r="F589" s="480"/>
      <c r="G589" s="479"/>
      <c r="H589" s="480"/>
      <c r="I589" s="480"/>
      <c r="J589" s="479" t="str">
        <f t="shared" si="10"/>
        <v/>
      </c>
      <c r="K589" s="490"/>
      <c r="L589" s="490"/>
      <c r="M589" s="491"/>
      <c r="N589" s="480"/>
      <c r="O589" s="480"/>
      <c r="P589" s="480"/>
      <c r="Q589" s="479" t="s">
        <v>2104</v>
      </c>
    </row>
    <row r="590" spans="4:17" x14ac:dyDescent="0.2">
      <c r="D590" s="480" t="s">
        <v>3824</v>
      </c>
      <c r="E590" s="479" t="s">
        <v>3820</v>
      </c>
      <c r="F590" s="480"/>
      <c r="G590" s="479"/>
      <c r="H590" s="480"/>
      <c r="I590" s="480"/>
      <c r="J590" s="479" t="str">
        <f t="shared" si="10"/>
        <v/>
      </c>
      <c r="K590" s="490"/>
      <c r="L590" s="490"/>
      <c r="M590" s="491"/>
      <c r="N590" s="480"/>
      <c r="O590" s="480"/>
      <c r="P590" s="480"/>
      <c r="Q590" s="479" t="s">
        <v>2105</v>
      </c>
    </row>
    <row r="591" spans="4:17" x14ac:dyDescent="0.2">
      <c r="D591" s="480" t="s">
        <v>3825</v>
      </c>
      <c r="E591" s="479" t="s">
        <v>3820</v>
      </c>
      <c r="F591" s="480"/>
      <c r="G591" s="479"/>
      <c r="H591" s="480"/>
      <c r="I591" s="480"/>
      <c r="J591" s="479" t="str">
        <f t="shared" si="10"/>
        <v/>
      </c>
      <c r="K591" s="490"/>
      <c r="L591" s="490"/>
      <c r="M591" s="491"/>
      <c r="N591" s="480"/>
      <c r="O591" s="480"/>
      <c r="P591" s="480"/>
      <c r="Q591" s="479" t="s">
        <v>2106</v>
      </c>
    </row>
    <row r="592" spans="4:17" x14ac:dyDescent="0.2">
      <c r="D592" s="480" t="s">
        <v>3826</v>
      </c>
      <c r="E592" s="479" t="s">
        <v>3820</v>
      </c>
      <c r="F592" s="480"/>
      <c r="G592" s="479"/>
      <c r="H592" s="480"/>
      <c r="I592" s="480"/>
      <c r="J592" s="479" t="str">
        <f t="shared" si="10"/>
        <v/>
      </c>
      <c r="K592" s="490"/>
      <c r="L592" s="490"/>
      <c r="M592" s="491"/>
      <c r="N592" s="480"/>
      <c r="O592" s="480"/>
      <c r="P592" s="480"/>
      <c r="Q592" s="479" t="s">
        <v>2107</v>
      </c>
    </row>
    <row r="593" spans="4:17" x14ac:dyDescent="0.2">
      <c r="D593" s="480" t="s">
        <v>3827</v>
      </c>
      <c r="E593" s="479" t="s">
        <v>3820</v>
      </c>
      <c r="F593" s="480"/>
      <c r="G593" s="479"/>
      <c r="H593" s="480"/>
      <c r="I593" s="480"/>
      <c r="J593" s="479" t="str">
        <f t="shared" si="10"/>
        <v/>
      </c>
      <c r="K593" s="490"/>
      <c r="L593" s="490"/>
      <c r="M593" s="491"/>
      <c r="N593" s="480"/>
      <c r="O593" s="480"/>
      <c r="P593" s="480"/>
      <c r="Q593" s="479" t="s">
        <v>2108</v>
      </c>
    </row>
    <row r="594" spans="4:17" x14ac:dyDescent="0.2">
      <c r="D594" s="480" t="s">
        <v>3828</v>
      </c>
      <c r="E594" s="479" t="s">
        <v>3820</v>
      </c>
      <c r="F594" s="480"/>
      <c r="G594" s="479"/>
      <c r="H594" s="480"/>
      <c r="I594" s="480"/>
      <c r="J594" s="479" t="str">
        <f t="shared" si="10"/>
        <v/>
      </c>
      <c r="K594" s="490"/>
      <c r="L594" s="490"/>
      <c r="M594" s="491"/>
      <c r="N594" s="480"/>
      <c r="O594" s="480"/>
      <c r="P594" s="480"/>
      <c r="Q594" s="479" t="s">
        <v>2109</v>
      </c>
    </row>
    <row r="595" spans="4:17" x14ac:dyDescent="0.2">
      <c r="D595" s="480" t="s">
        <v>3829</v>
      </c>
      <c r="E595" s="479" t="s">
        <v>3820</v>
      </c>
      <c r="F595" s="480"/>
      <c r="G595" s="479"/>
      <c r="H595" s="480"/>
      <c r="I595" s="480"/>
      <c r="J595" s="479" t="str">
        <f t="shared" si="10"/>
        <v/>
      </c>
      <c r="K595" s="490"/>
      <c r="L595" s="490"/>
      <c r="M595" s="491"/>
      <c r="N595" s="480"/>
      <c r="O595" s="480"/>
      <c r="P595" s="480"/>
      <c r="Q595" s="479" t="s">
        <v>2110</v>
      </c>
    </row>
    <row r="596" spans="4:17" x14ac:dyDescent="0.2">
      <c r="D596" s="480" t="s">
        <v>3830</v>
      </c>
      <c r="E596" s="479" t="s">
        <v>3831</v>
      </c>
      <c r="F596" s="480"/>
      <c r="G596" s="479"/>
      <c r="H596" s="480"/>
      <c r="I596" s="480"/>
      <c r="J596" s="479" t="str">
        <f t="shared" si="10"/>
        <v/>
      </c>
      <c r="K596" s="490"/>
      <c r="L596" s="490"/>
      <c r="M596" s="491"/>
      <c r="N596" s="480"/>
      <c r="O596" s="480"/>
      <c r="P596" s="480"/>
      <c r="Q596" s="479" t="s">
        <v>2111</v>
      </c>
    </row>
    <row r="597" spans="4:17" x14ac:dyDescent="0.2">
      <c r="D597" s="480" t="s">
        <v>3832</v>
      </c>
      <c r="E597" s="479" t="s">
        <v>3831</v>
      </c>
      <c r="F597" s="480"/>
      <c r="G597" s="479"/>
      <c r="H597" s="480"/>
      <c r="I597" s="480"/>
      <c r="J597" s="479" t="str">
        <f t="shared" si="10"/>
        <v/>
      </c>
      <c r="K597" s="490"/>
      <c r="L597" s="490"/>
      <c r="M597" s="491"/>
      <c r="N597" s="480"/>
      <c r="O597" s="480"/>
      <c r="P597" s="480"/>
      <c r="Q597" s="479" t="s">
        <v>2112</v>
      </c>
    </row>
    <row r="598" spans="4:17" x14ac:dyDescent="0.2">
      <c r="D598" s="480" t="s">
        <v>3833</v>
      </c>
      <c r="E598" s="479" t="s">
        <v>3831</v>
      </c>
      <c r="F598" s="480"/>
      <c r="G598" s="479"/>
      <c r="H598" s="480"/>
      <c r="I598" s="480"/>
      <c r="J598" s="479" t="str">
        <f t="shared" si="10"/>
        <v/>
      </c>
      <c r="K598" s="490"/>
      <c r="L598" s="490"/>
      <c r="M598" s="491"/>
      <c r="N598" s="480"/>
      <c r="O598" s="480"/>
      <c r="P598" s="480"/>
      <c r="Q598" s="479" t="s">
        <v>2113</v>
      </c>
    </row>
    <row r="599" spans="4:17" x14ac:dyDescent="0.2">
      <c r="D599" s="480" t="s">
        <v>3834</v>
      </c>
      <c r="E599" s="479" t="s">
        <v>3831</v>
      </c>
      <c r="F599" s="480"/>
      <c r="G599" s="479"/>
      <c r="H599" s="480"/>
      <c r="I599" s="480"/>
      <c r="J599" s="479" t="str">
        <f t="shared" si="10"/>
        <v/>
      </c>
      <c r="K599" s="490"/>
      <c r="L599" s="490"/>
      <c r="M599" s="491"/>
      <c r="N599" s="480"/>
      <c r="O599" s="480"/>
      <c r="P599" s="480"/>
      <c r="Q599" s="479" t="s">
        <v>2114</v>
      </c>
    </row>
    <row r="600" spans="4:17" x14ac:dyDescent="0.2">
      <c r="D600" s="480" t="s">
        <v>3835</v>
      </c>
      <c r="E600" s="479" t="s">
        <v>3831</v>
      </c>
      <c r="F600" s="480"/>
      <c r="G600" s="479"/>
      <c r="H600" s="480"/>
      <c r="I600" s="480"/>
      <c r="J600" s="479" t="str">
        <f t="shared" si="10"/>
        <v/>
      </c>
      <c r="K600" s="490"/>
      <c r="L600" s="490"/>
      <c r="M600" s="491"/>
      <c r="N600" s="480"/>
      <c r="O600" s="480"/>
      <c r="P600" s="480"/>
      <c r="Q600" s="479" t="s">
        <v>2115</v>
      </c>
    </row>
    <row r="601" spans="4:17" x14ac:dyDescent="0.2">
      <c r="D601" s="480" t="s">
        <v>3836</v>
      </c>
      <c r="E601" s="479" t="s">
        <v>3831</v>
      </c>
      <c r="F601" s="480"/>
      <c r="G601" s="479"/>
      <c r="H601" s="480"/>
      <c r="I601" s="480"/>
      <c r="J601" s="479" t="str">
        <f t="shared" si="10"/>
        <v/>
      </c>
      <c r="K601" s="490"/>
      <c r="L601" s="490"/>
      <c r="M601" s="491"/>
      <c r="N601" s="480"/>
      <c r="O601" s="480"/>
      <c r="P601" s="480"/>
      <c r="Q601" s="479" t="s">
        <v>2116</v>
      </c>
    </row>
    <row r="602" spans="4:17" x14ac:dyDescent="0.2">
      <c r="D602" s="480" t="s">
        <v>3837</v>
      </c>
      <c r="E602" s="479" t="s">
        <v>3831</v>
      </c>
      <c r="F602" s="480"/>
      <c r="G602" s="479"/>
      <c r="H602" s="480"/>
      <c r="I602" s="480"/>
      <c r="J602" s="479" t="str">
        <f t="shared" si="10"/>
        <v/>
      </c>
      <c r="K602" s="490"/>
      <c r="L602" s="490"/>
      <c r="M602" s="491"/>
      <c r="N602" s="480"/>
      <c r="O602" s="480"/>
      <c r="P602" s="480"/>
      <c r="Q602" s="479" t="s">
        <v>2117</v>
      </c>
    </row>
    <row r="603" spans="4:17" x14ac:dyDescent="0.2">
      <c r="D603" s="480" t="s">
        <v>3838</v>
      </c>
      <c r="E603" s="479" t="s">
        <v>3831</v>
      </c>
      <c r="F603" s="480"/>
      <c r="G603" s="479"/>
      <c r="H603" s="480"/>
      <c r="I603" s="480"/>
      <c r="J603" s="479" t="str">
        <f t="shared" si="10"/>
        <v/>
      </c>
      <c r="K603" s="490"/>
      <c r="L603" s="490"/>
      <c r="M603" s="491"/>
      <c r="N603" s="480"/>
      <c r="O603" s="480"/>
      <c r="P603" s="480"/>
      <c r="Q603" s="479" t="s">
        <v>2118</v>
      </c>
    </row>
    <row r="604" spans="4:17" x14ac:dyDescent="0.2">
      <c r="D604" s="480" t="s">
        <v>3839</v>
      </c>
      <c r="E604" s="479" t="s">
        <v>3831</v>
      </c>
      <c r="F604" s="480"/>
      <c r="G604" s="479"/>
      <c r="H604" s="480"/>
      <c r="I604" s="480"/>
      <c r="J604" s="479" t="str">
        <f t="shared" si="10"/>
        <v/>
      </c>
      <c r="K604" s="490"/>
      <c r="L604" s="490"/>
      <c r="M604" s="491"/>
      <c r="N604" s="480"/>
      <c r="O604" s="480"/>
      <c r="P604" s="480"/>
      <c r="Q604" s="479" t="s">
        <v>2119</v>
      </c>
    </row>
    <row r="605" spans="4:17" x14ac:dyDescent="0.2">
      <c r="D605" s="480" t="s">
        <v>3840</v>
      </c>
      <c r="E605" s="479" t="s">
        <v>3831</v>
      </c>
      <c r="F605" s="480"/>
      <c r="G605" s="479"/>
      <c r="H605" s="480"/>
      <c r="I605" s="480"/>
      <c r="J605" s="479" t="str">
        <f t="shared" si="10"/>
        <v/>
      </c>
      <c r="K605" s="490"/>
      <c r="L605" s="490"/>
      <c r="M605" s="491"/>
      <c r="N605" s="480"/>
      <c r="O605" s="480"/>
      <c r="P605" s="480"/>
      <c r="Q605" s="479" t="s">
        <v>2120</v>
      </c>
    </row>
    <row r="606" spans="4:17" x14ac:dyDescent="0.2">
      <c r="D606" s="480" t="s">
        <v>3841</v>
      </c>
      <c r="E606" s="479" t="s">
        <v>3842</v>
      </c>
      <c r="F606" s="480"/>
      <c r="G606" s="479"/>
      <c r="H606" s="480"/>
      <c r="I606" s="480"/>
      <c r="J606" s="479" t="str">
        <f t="shared" si="10"/>
        <v/>
      </c>
      <c r="K606" s="490"/>
      <c r="L606" s="490"/>
      <c r="M606" s="491"/>
      <c r="N606" s="480"/>
      <c r="O606" s="480"/>
      <c r="P606" s="480"/>
      <c r="Q606" s="479" t="s">
        <v>2121</v>
      </c>
    </row>
    <row r="607" spans="4:17" x14ac:dyDescent="0.2">
      <c r="D607" s="480" t="s">
        <v>3843</v>
      </c>
      <c r="E607" s="479" t="s">
        <v>3842</v>
      </c>
      <c r="F607" s="480"/>
      <c r="G607" s="479"/>
      <c r="H607" s="480"/>
      <c r="I607" s="480"/>
      <c r="J607" s="479" t="str">
        <f t="shared" si="10"/>
        <v/>
      </c>
      <c r="K607" s="490"/>
      <c r="L607" s="490"/>
      <c r="M607" s="491"/>
      <c r="N607" s="480"/>
      <c r="O607" s="480"/>
      <c r="P607" s="480"/>
      <c r="Q607" s="479" t="s">
        <v>2122</v>
      </c>
    </row>
    <row r="608" spans="4:17" x14ac:dyDescent="0.2">
      <c r="D608" s="480" t="s">
        <v>3844</v>
      </c>
      <c r="E608" s="479" t="s">
        <v>3842</v>
      </c>
      <c r="F608" s="480"/>
      <c r="G608" s="479"/>
      <c r="H608" s="480"/>
      <c r="I608" s="480"/>
      <c r="J608" s="479" t="str">
        <f t="shared" si="10"/>
        <v/>
      </c>
      <c r="K608" s="490"/>
      <c r="L608" s="490"/>
      <c r="M608" s="491"/>
      <c r="N608" s="480"/>
      <c r="O608" s="480"/>
      <c r="P608" s="480"/>
      <c r="Q608" s="479" t="s">
        <v>2123</v>
      </c>
    </row>
    <row r="609" spans="4:17" x14ac:dyDescent="0.2">
      <c r="D609" s="480" t="s">
        <v>3845</v>
      </c>
      <c r="E609" s="479" t="s">
        <v>3842</v>
      </c>
      <c r="F609" s="480"/>
      <c r="G609" s="479"/>
      <c r="H609" s="480"/>
      <c r="I609" s="480"/>
      <c r="J609" s="479" t="str">
        <f t="shared" si="10"/>
        <v/>
      </c>
      <c r="K609" s="490"/>
      <c r="L609" s="490"/>
      <c r="M609" s="491"/>
      <c r="N609" s="480"/>
      <c r="O609" s="480"/>
      <c r="P609" s="480"/>
      <c r="Q609" s="479" t="s">
        <v>2124</v>
      </c>
    </row>
    <row r="610" spans="4:17" x14ac:dyDescent="0.2">
      <c r="D610" s="480" t="s">
        <v>3846</v>
      </c>
      <c r="E610" s="479" t="s">
        <v>3842</v>
      </c>
      <c r="F610" s="480"/>
      <c r="G610" s="479"/>
      <c r="H610" s="480"/>
      <c r="I610" s="480"/>
      <c r="J610" s="479" t="str">
        <f t="shared" si="10"/>
        <v/>
      </c>
      <c r="K610" s="490"/>
      <c r="L610" s="490"/>
      <c r="M610" s="491"/>
      <c r="N610" s="480"/>
      <c r="O610" s="480"/>
      <c r="P610" s="480"/>
      <c r="Q610" s="479" t="s">
        <v>2125</v>
      </c>
    </row>
    <row r="611" spans="4:17" x14ac:dyDescent="0.2">
      <c r="D611" s="480" t="s">
        <v>3847</v>
      </c>
      <c r="E611" s="479" t="s">
        <v>3842</v>
      </c>
      <c r="F611" s="480"/>
      <c r="G611" s="479"/>
      <c r="H611" s="480"/>
      <c r="I611" s="480"/>
      <c r="J611" s="479" t="str">
        <f t="shared" si="10"/>
        <v/>
      </c>
      <c r="K611" s="490"/>
      <c r="L611" s="490"/>
      <c r="M611" s="491"/>
      <c r="N611" s="480"/>
      <c r="O611" s="480"/>
      <c r="P611" s="480"/>
      <c r="Q611" s="479" t="s">
        <v>2126</v>
      </c>
    </row>
    <row r="612" spans="4:17" x14ac:dyDescent="0.2">
      <c r="D612" s="480" t="s">
        <v>3848</v>
      </c>
      <c r="E612" s="479" t="s">
        <v>3842</v>
      </c>
      <c r="F612" s="480"/>
      <c r="G612" s="479"/>
      <c r="H612" s="480"/>
      <c r="I612" s="480"/>
      <c r="J612" s="479" t="str">
        <f t="shared" si="10"/>
        <v/>
      </c>
      <c r="K612" s="490"/>
      <c r="L612" s="490"/>
      <c r="M612" s="491"/>
      <c r="N612" s="480"/>
      <c r="O612" s="480"/>
      <c r="P612" s="480"/>
      <c r="Q612" s="479" t="s">
        <v>2127</v>
      </c>
    </row>
    <row r="613" spans="4:17" x14ac:dyDescent="0.2">
      <c r="D613" s="480" t="s">
        <v>3849</v>
      </c>
      <c r="E613" s="479" t="s">
        <v>3842</v>
      </c>
      <c r="F613" s="480"/>
      <c r="G613" s="479"/>
      <c r="H613" s="480"/>
      <c r="I613" s="480"/>
      <c r="J613" s="479" t="str">
        <f t="shared" si="10"/>
        <v/>
      </c>
      <c r="K613" s="490"/>
      <c r="L613" s="490"/>
      <c r="M613" s="491"/>
      <c r="N613" s="480"/>
      <c r="O613" s="480"/>
      <c r="P613" s="480"/>
      <c r="Q613" s="479" t="s">
        <v>2128</v>
      </c>
    </row>
    <row r="614" spans="4:17" x14ac:dyDescent="0.2">
      <c r="D614" s="480" t="s">
        <v>3850</v>
      </c>
      <c r="E614" s="479" t="s">
        <v>3842</v>
      </c>
      <c r="F614" s="480"/>
      <c r="G614" s="479"/>
      <c r="H614" s="480"/>
      <c r="I614" s="480"/>
      <c r="J614" s="479" t="str">
        <f t="shared" si="10"/>
        <v/>
      </c>
      <c r="K614" s="490"/>
      <c r="L614" s="490"/>
      <c r="M614" s="491"/>
      <c r="N614" s="480"/>
      <c r="O614" s="480"/>
      <c r="P614" s="480"/>
      <c r="Q614" s="479" t="s">
        <v>2129</v>
      </c>
    </row>
    <row r="615" spans="4:17" x14ac:dyDescent="0.2">
      <c r="D615" s="480" t="s">
        <v>3851</v>
      </c>
      <c r="E615" s="479" t="s">
        <v>3842</v>
      </c>
      <c r="F615" s="480"/>
      <c r="G615" s="479"/>
      <c r="H615" s="480"/>
      <c r="I615" s="480"/>
      <c r="J615" s="479" t="str">
        <f t="shared" si="10"/>
        <v/>
      </c>
      <c r="K615" s="490"/>
      <c r="L615" s="490"/>
      <c r="M615" s="491"/>
      <c r="N615" s="480"/>
      <c r="O615" s="480"/>
      <c r="P615" s="480"/>
      <c r="Q615" s="479" t="s">
        <v>2130</v>
      </c>
    </row>
  </sheetData>
  <dataValidations count="7">
    <dataValidation type="list" allowBlank="1" showInputMessage="1" showErrorMessage="1" errorTitle="X-Author for Excel" error="Please select a value from the drop-down." promptTitle="X-Author for Excel" sqref="L3:L153">
      <formula1>IF(IFERROR(ROWS(INDIRECT(SUBSTITUTE("AIM_Impact_Disaggregation__c.AIM_Baseline_Year__c"," ","_"))),-1) &lt; 0, XAuthorInvalidPicklistData,INDIRECT(SUBSTITUTE("AIM_Impact_Disaggregation__c.AIM_Baseline_Year__c"," ","_")))</formula1>
    </dataValidation>
    <dataValidation type="custom" allowBlank="1" showInputMessage="1" showErrorMessage="1" errorTitle="X-Author for Excel" error="Id and Lookup fields are not editable." promptTitle="X-Author for Excel" sqref="O3:O153 O159:O309 Q315:Q615">
      <formula1>""</formula1>
    </dataValidation>
    <dataValidation type="list" allowBlank="1" showInputMessage="1" showErrorMessage="1" errorTitle="X-Author for Excel" error="Please select a value from the drop-down." promptTitle="X-Author for Excel" sqref="L159:L309">
      <formula1>IF(IFERROR(ROWS(INDIRECT(SUBSTITUTE("AIM_Outcome_Disaggregation__c.AIM_Baseline_Year__c"," ","_"))),-1) &lt; 0, XAuthorInvalidPicklistData,INDIRECT(SUBSTITUTE("AIM_Outcome_Disaggregation__c.AIM_Baseline_Year__c"," ","_")))</formula1>
    </dataValidation>
    <dataValidation type="decimal" allowBlank="1" showInputMessage="1" showErrorMessage="1" errorTitle="X-Author for Excel" error="Please enter a valid numeric value. Valid range for Baseline N# is -10000000000 to 10000000000." promptTitle="X-Author for Excel" sqref="K315:K615">
      <formula1>-10000000000</formula1>
      <formula2>10000000000</formula2>
    </dataValidation>
    <dataValidation type="decimal" allowBlank="1" showInputMessage="1" showErrorMessage="1" errorTitle="X-Author for Excel" error="Please enter a valid numeric value. Valid range for Baseline D# is -10000000000 to 10000000000." promptTitle="X-Author for Excel" sqref="L315:L615">
      <formula1>-10000000000</formula1>
      <formula2>10000000000</formula2>
    </dataValidation>
    <dataValidation type="decimal" allowBlank="1" showInputMessage="1" showErrorMessage="1" errorTitle="X-Author for Excel" error="Please enter a valid numeric value. Valid range for Baseline % is -99999.99 to 99999.99." promptTitle="X-Author for Excel" sqref="M315:M615">
      <formula1>-99999.99</formula1>
      <formula2>99999.99</formula2>
    </dataValidation>
    <dataValidation type="list" allowBlank="1" showInputMessage="1" showErrorMessage="1" errorTitle="X-Author for Excel" error="Please select a value from the drop-down." promptTitle="X-Author for Excel" sqref="N315:N615">
      <formula1>IF(IFERROR(ROWS(INDIRECT(SUBSTITUTE("AIM_Coverage_Disaggregation__c.AIM_Year__c"," ","_"))),-1) &lt; 0, XAuthorInvalidPicklistData,INDIRECT(SUBSTITUTE("AIM_Coverage_Disaggregation__c.AIM_Year__c"," ","_")))</formula1>
    </dataValidation>
  </dataValidations>
  <pageMargins left="0.75" right="0.75" top="1" bottom="1" header="0.5" footer="0.5"/>
  <pageSetup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D838"/>
  <sheetViews>
    <sheetView workbookViewId="0">
      <selection activeCell="E26" sqref="E26"/>
    </sheetView>
  </sheetViews>
  <sheetFormatPr defaultColWidth="8.75" defaultRowHeight="12.75" x14ac:dyDescent="0.2"/>
  <cols>
    <col min="1" max="1" width="13.75" style="1" bestFit="1" customWidth="1"/>
    <col min="2" max="2" width="24.25" style="1" customWidth="1"/>
    <col min="3" max="3" width="12.75" style="11" customWidth="1"/>
    <col min="4" max="4" width="13.75" style="1" bestFit="1" customWidth="1"/>
    <col min="5" max="5" width="11.75" style="1" bestFit="1" customWidth="1"/>
    <col min="6" max="16384" width="8.75" style="1"/>
  </cols>
  <sheetData>
    <row r="1" spans="1:4" x14ac:dyDescent="0.2">
      <c r="A1" s="647" t="s">
        <v>160</v>
      </c>
      <c r="B1" s="647"/>
      <c r="C1" s="647"/>
      <c r="D1" s="647"/>
    </row>
    <row r="2" spans="1:4" x14ac:dyDescent="0.2">
      <c r="A2" s="479" t="s">
        <v>66</v>
      </c>
      <c r="B2" s="485" t="s">
        <v>64</v>
      </c>
      <c r="C2" s="484"/>
      <c r="D2" s="479" t="s">
        <v>108</v>
      </c>
    </row>
    <row r="3" spans="1:4" hidden="1" x14ac:dyDescent="0.2">
      <c r="A3" s="480" t="s">
        <v>65</v>
      </c>
      <c r="B3" s="479" t="s">
        <v>161</v>
      </c>
      <c r="C3" s="479" t="str">
        <f t="array" ref="C3">IFERROR(INDEX($B$3:$B$11, MATCH(0, COUNTIF($C$2:C2, $B$3:$B$11&amp;"") + IF($B$3:$B$11="",1,0), 0)), "")</f>
        <v>[Account (Name)]</v>
      </c>
      <c r="D3" s="479" t="s">
        <v>107</v>
      </c>
    </row>
    <row r="4" spans="1:4" s="11" customFormat="1" x14ac:dyDescent="0.2">
      <c r="A4" s="480" t="s">
        <v>3184</v>
      </c>
      <c r="B4" s="479" t="s">
        <v>565</v>
      </c>
      <c r="C4" s="479" t="str">
        <f t="array" ref="C4">IFERROR(INDEX($B$3:$B$11, MATCH(0, COUNTIF($C$2:C3, $B$3:$B$11&amp;"") + IF($B$3:$B$11="",1,0), 0)), "")</f>
        <v>Ministry of Health of the Lao People's Democratic Republic</v>
      </c>
      <c r="D4" s="479" t="s">
        <v>3185</v>
      </c>
    </row>
    <row r="5" spans="1:4" s="11" customFormat="1" x14ac:dyDescent="0.2">
      <c r="A5" s="480" t="s">
        <v>3186</v>
      </c>
      <c r="B5" s="479" t="s">
        <v>565</v>
      </c>
      <c r="C5" s="479" t="str">
        <f t="array" ref="C5">IFERROR(INDEX($B$3:$B$11, MATCH(0, COUNTIF($C$2:C4, $B$3:$B$11&amp;"") + IF($B$3:$B$11="",1,0), 0)), "")</f>
        <v/>
      </c>
      <c r="D5" s="479" t="s">
        <v>3185</v>
      </c>
    </row>
    <row r="6" spans="1:4" s="11" customFormat="1" x14ac:dyDescent="0.2">
      <c r="A6" s="480" t="s">
        <v>3187</v>
      </c>
      <c r="B6" s="479" t="s">
        <v>565</v>
      </c>
      <c r="C6" s="479" t="str">
        <f t="array" ref="C6">IFERROR(INDEX($B$3:$B$11, MATCH(0, COUNTIF($C$2:C5, $B$3:$B$11&amp;"") + IF($B$3:$B$11="",1,0), 0)), "")</f>
        <v/>
      </c>
      <c r="D6" s="479" t="s">
        <v>3185</v>
      </c>
    </row>
    <row r="7" spans="1:4" s="11" customFormat="1" x14ac:dyDescent="0.2">
      <c r="A7" s="480" t="s">
        <v>3188</v>
      </c>
      <c r="B7" s="479" t="s">
        <v>565</v>
      </c>
      <c r="C7" s="479" t="str">
        <f t="array" ref="C7">IFERROR(INDEX($B$3:$B$11, MATCH(0, COUNTIF($C$2:C6, $B$3:$B$11&amp;"") + IF($B$3:$B$11="",1,0), 0)), "")</f>
        <v/>
      </c>
      <c r="D7" s="479" t="s">
        <v>3185</v>
      </c>
    </row>
    <row r="8" spans="1:4" s="11" customFormat="1" x14ac:dyDescent="0.2">
      <c r="A8" s="480" t="s">
        <v>3189</v>
      </c>
      <c r="B8" s="479" t="s">
        <v>565</v>
      </c>
      <c r="C8" s="479" t="str">
        <f t="array" ref="C8">IFERROR(INDEX($B$3:$B$11, MATCH(0, COUNTIF($C$2:C7, $B$3:$B$11&amp;"") + IF($B$3:$B$11="",1,0), 0)), "")</f>
        <v/>
      </c>
      <c r="D8" s="479" t="s">
        <v>3185</v>
      </c>
    </row>
    <row r="9" spans="1:4" s="11" customFormat="1" x14ac:dyDescent="0.2">
      <c r="A9" s="480" t="s">
        <v>3190</v>
      </c>
      <c r="B9" s="479" t="s">
        <v>565</v>
      </c>
      <c r="C9" s="479" t="str">
        <f t="array" ref="C9">IFERROR(INDEX($B$3:$B$11, MATCH(0, COUNTIF($C$2:C8, $B$3:$B$11&amp;"") + IF($B$3:$B$11="",1,0), 0)), "")</f>
        <v/>
      </c>
      <c r="D9" s="479" t="s">
        <v>3185</v>
      </c>
    </row>
    <row r="10" spans="1:4" s="11" customFormat="1" x14ac:dyDescent="0.2">
      <c r="A10" s="480" t="s">
        <v>3191</v>
      </c>
      <c r="B10" s="479" t="s">
        <v>565</v>
      </c>
      <c r="C10" s="479" t="str">
        <f t="array" ref="C10">IFERROR(INDEX($B$3:$B$11, MATCH(0, COUNTIF($C$2:C9, $B$3:$B$11&amp;"") + IF($B$3:$B$11="",1,0), 0)), "")</f>
        <v/>
      </c>
      <c r="D10" s="479" t="s">
        <v>3185</v>
      </c>
    </row>
    <row r="11" spans="1:4" s="11" customFormat="1" x14ac:dyDescent="0.2"/>
    <row r="12" spans="1:4" s="11" customFormat="1" hidden="1" x14ac:dyDescent="0.2"/>
    <row r="13" spans="1:4" s="11" customFormat="1" hidden="1" x14ac:dyDescent="0.2"/>
    <row r="14" spans="1:4" s="11" customFormat="1" hidden="1" x14ac:dyDescent="0.2"/>
    <row r="15" spans="1:4" s="11" customFormat="1" hidden="1" x14ac:dyDescent="0.2"/>
    <row r="17" spans="1:4" x14ac:dyDescent="0.2">
      <c r="A17" s="647" t="s">
        <v>159</v>
      </c>
      <c r="B17" s="647"/>
      <c r="C17" s="647"/>
      <c r="D17" s="647"/>
    </row>
    <row r="18" spans="1:4" x14ac:dyDescent="0.2">
      <c r="A18" s="479" t="s">
        <v>66</v>
      </c>
      <c r="B18" s="479" t="s">
        <v>64</v>
      </c>
      <c r="C18" s="479"/>
      <c r="D18" s="479" t="s">
        <v>108</v>
      </c>
    </row>
    <row r="19" spans="1:4" hidden="1" x14ac:dyDescent="0.2">
      <c r="A19" s="480" t="s">
        <v>65</v>
      </c>
      <c r="B19" s="479" t="s">
        <v>161</v>
      </c>
      <c r="C19" s="479" t="str">
        <f t="array" ref="C19">IFERROR(INDEX($B$19:$B$22, MATCH(0, COUNTIF($C$18:C18, $B$19:$B$22&amp;"") + IF($B$19:$B$22="",1,0), 0)), "")</f>
        <v>[Account (Name)]</v>
      </c>
      <c r="D19" s="479" t="s">
        <v>107</v>
      </c>
    </row>
    <row r="20" spans="1:4" s="11" customFormat="1" x14ac:dyDescent="0.2">
      <c r="A20" s="480" t="s">
        <v>3853</v>
      </c>
      <c r="B20" s="479" t="s">
        <v>3854</v>
      </c>
      <c r="C20" s="479" t="str">
        <f t="array" ref="C20">IFERROR(INDEX($B$19:$B$22, MATCH(0, COUNTIF($C$18:C19, $B$19:$B$22&amp;"") + IF($B$19:$B$22="",1,0), 0)), "")</f>
        <v>United Nations Development Programme</v>
      </c>
      <c r="D20" s="479" t="s">
        <v>3855</v>
      </c>
    </row>
    <row r="21" spans="1:4" s="11" customFormat="1" x14ac:dyDescent="0.2">
      <c r="A21" s="480" t="s">
        <v>3856</v>
      </c>
      <c r="B21" s="479" t="s">
        <v>3857</v>
      </c>
      <c r="C21" s="479" t="str">
        <f t="array" ref="C21">IFERROR(INDEX($B$19:$B$22, MATCH(0, COUNTIF($C$18:C20, $B$19:$B$22&amp;"") + IF($B$19:$B$22="",1,0), 0)), "")</f>
        <v>United Nations Office for Project Services</v>
      </c>
      <c r="D21" s="479" t="s">
        <v>3858</v>
      </c>
    </row>
    <row r="25" spans="1:4" x14ac:dyDescent="0.2">
      <c r="B25" s="10"/>
    </row>
    <row r="26" spans="1:4" x14ac:dyDescent="0.2">
      <c r="A26" s="11"/>
      <c r="B26" s="10"/>
    </row>
    <row r="27" spans="1:4" x14ac:dyDescent="0.2">
      <c r="A27" s="11"/>
      <c r="B27" s="10"/>
    </row>
    <row r="28" spans="1:4" x14ac:dyDescent="0.2">
      <c r="A28" s="11"/>
      <c r="B28" s="10"/>
    </row>
    <row r="29" spans="1:4" x14ac:dyDescent="0.2">
      <c r="A29" s="11"/>
      <c r="B29" s="10"/>
    </row>
    <row r="30" spans="1:4" x14ac:dyDescent="0.2">
      <c r="A30" s="11"/>
      <c r="B30" s="10"/>
    </row>
    <row r="31" spans="1:4" x14ac:dyDescent="0.2">
      <c r="A31" s="11"/>
      <c r="B31" s="10"/>
    </row>
    <row r="32" spans="1:4" x14ac:dyDescent="0.2">
      <c r="A32" s="11"/>
      <c r="B32" s="10"/>
    </row>
    <row r="33" spans="1:2" x14ac:dyDescent="0.2">
      <c r="A33" s="11"/>
      <c r="B33" s="10"/>
    </row>
    <row r="34" spans="1:2" x14ac:dyDescent="0.2">
      <c r="A34" s="11"/>
      <c r="B34" s="10"/>
    </row>
    <row r="35" spans="1:2" x14ac:dyDescent="0.2">
      <c r="A35" s="11"/>
      <c r="B35" s="10"/>
    </row>
    <row r="36" spans="1:2" x14ac:dyDescent="0.2">
      <c r="A36" s="11"/>
      <c r="B36" s="10"/>
    </row>
    <row r="37" spans="1:2" x14ac:dyDescent="0.2">
      <c r="A37" s="11"/>
      <c r="B37" s="10"/>
    </row>
    <row r="38" spans="1:2" x14ac:dyDescent="0.2">
      <c r="A38" s="11"/>
      <c r="B38" s="10"/>
    </row>
    <row r="39" spans="1:2" x14ac:dyDescent="0.2">
      <c r="A39" s="11"/>
      <c r="B39" s="10"/>
    </row>
    <row r="40" spans="1:2" x14ac:dyDescent="0.2">
      <c r="A40" s="11"/>
      <c r="B40" s="10"/>
    </row>
    <row r="41" spans="1:2" x14ac:dyDescent="0.2">
      <c r="A41" s="11"/>
      <c r="B41" s="10"/>
    </row>
    <row r="42" spans="1:2" x14ac:dyDescent="0.2">
      <c r="A42" s="11"/>
      <c r="B42" s="10"/>
    </row>
    <row r="43" spans="1:2" x14ac:dyDescent="0.2">
      <c r="A43" s="11"/>
      <c r="B43" s="10"/>
    </row>
    <row r="44" spans="1:2" x14ac:dyDescent="0.2">
      <c r="A44" s="11"/>
      <c r="B44" s="10"/>
    </row>
    <row r="45" spans="1:2" x14ac:dyDescent="0.2">
      <c r="A45" s="11"/>
      <c r="B45" s="10"/>
    </row>
    <row r="46" spans="1:2" x14ac:dyDescent="0.2">
      <c r="A46" s="11"/>
      <c r="B46" s="10"/>
    </row>
    <row r="47" spans="1:2" x14ac:dyDescent="0.2">
      <c r="A47" s="11"/>
      <c r="B47" s="10"/>
    </row>
    <row r="48" spans="1:2" x14ac:dyDescent="0.2">
      <c r="A48" s="11"/>
      <c r="B48" s="10"/>
    </row>
    <row r="49" spans="1:2" x14ac:dyDescent="0.2">
      <c r="A49" s="11"/>
      <c r="B49" s="10"/>
    </row>
    <row r="50" spans="1:2" x14ac:dyDescent="0.2">
      <c r="A50" s="11"/>
      <c r="B50" s="10"/>
    </row>
    <row r="51" spans="1:2" x14ac:dyDescent="0.2">
      <c r="A51" s="11"/>
      <c r="B51" s="10"/>
    </row>
    <row r="52" spans="1:2" x14ac:dyDescent="0.2">
      <c r="A52" s="11"/>
      <c r="B52" s="10"/>
    </row>
    <row r="53" spans="1:2" x14ac:dyDescent="0.2">
      <c r="A53" s="11"/>
      <c r="B53" s="10"/>
    </row>
    <row r="54" spans="1:2" x14ac:dyDescent="0.2">
      <c r="A54" s="11"/>
      <c r="B54" s="10"/>
    </row>
    <row r="55" spans="1:2" x14ac:dyDescent="0.2">
      <c r="A55" s="11"/>
      <c r="B55" s="10"/>
    </row>
    <row r="56" spans="1:2" x14ac:dyDescent="0.2">
      <c r="A56" s="11"/>
      <c r="B56" s="10"/>
    </row>
    <row r="57" spans="1:2" x14ac:dyDescent="0.2">
      <c r="A57" s="11"/>
      <c r="B57" s="10"/>
    </row>
    <row r="58" spans="1:2" x14ac:dyDescent="0.2">
      <c r="A58" s="11"/>
      <c r="B58" s="10"/>
    </row>
    <row r="59" spans="1:2" x14ac:dyDescent="0.2">
      <c r="A59" s="11"/>
      <c r="B59" s="10"/>
    </row>
    <row r="60" spans="1:2" x14ac:dyDescent="0.2">
      <c r="A60" s="11"/>
      <c r="B60" s="10"/>
    </row>
    <row r="61" spans="1:2" x14ac:dyDescent="0.2">
      <c r="A61" s="11"/>
      <c r="B61" s="10"/>
    </row>
    <row r="62" spans="1:2" x14ac:dyDescent="0.2">
      <c r="A62" s="11"/>
      <c r="B62" s="10"/>
    </row>
    <row r="63" spans="1:2" x14ac:dyDescent="0.2">
      <c r="A63" s="11"/>
      <c r="B63" s="10"/>
    </row>
    <row r="64" spans="1:2" x14ac:dyDescent="0.2">
      <c r="A64" s="11"/>
      <c r="B64" s="10"/>
    </row>
    <row r="65" spans="1:2" x14ac:dyDescent="0.2">
      <c r="A65" s="11"/>
      <c r="B65" s="10"/>
    </row>
    <row r="66" spans="1:2" x14ac:dyDescent="0.2">
      <c r="A66" s="11"/>
      <c r="B66" s="10"/>
    </row>
    <row r="67" spans="1:2" x14ac:dyDescent="0.2">
      <c r="A67" s="11"/>
      <c r="B67" s="10"/>
    </row>
    <row r="68" spans="1:2" x14ac:dyDescent="0.2">
      <c r="A68" s="11"/>
      <c r="B68" s="10"/>
    </row>
    <row r="69" spans="1:2" x14ac:dyDescent="0.2">
      <c r="A69" s="11"/>
      <c r="B69" s="10"/>
    </row>
    <row r="70" spans="1:2" x14ac:dyDescent="0.2">
      <c r="A70" s="11"/>
      <c r="B70" s="10"/>
    </row>
    <row r="71" spans="1:2" x14ac:dyDescent="0.2">
      <c r="A71" s="11"/>
      <c r="B71" s="10"/>
    </row>
    <row r="72" spans="1:2" x14ac:dyDescent="0.2">
      <c r="A72" s="11"/>
      <c r="B72" s="10"/>
    </row>
    <row r="73" spans="1:2" x14ac:dyDescent="0.2">
      <c r="A73" s="11"/>
      <c r="B73" s="10"/>
    </row>
    <row r="74" spans="1:2" x14ac:dyDescent="0.2">
      <c r="A74" s="11"/>
      <c r="B74" s="10"/>
    </row>
    <row r="75" spans="1:2" x14ac:dyDescent="0.2">
      <c r="A75" s="11"/>
      <c r="B75" s="10"/>
    </row>
    <row r="76" spans="1:2" x14ac:dyDescent="0.2">
      <c r="A76" s="11"/>
      <c r="B76" s="10"/>
    </row>
    <row r="77" spans="1:2" x14ac:dyDescent="0.2">
      <c r="A77" s="11"/>
      <c r="B77" s="10"/>
    </row>
    <row r="78" spans="1:2" x14ac:dyDescent="0.2">
      <c r="A78" s="11"/>
      <c r="B78" s="10"/>
    </row>
    <row r="79" spans="1:2" x14ac:dyDescent="0.2">
      <c r="A79" s="11"/>
      <c r="B79" s="10"/>
    </row>
    <row r="80" spans="1:2" x14ac:dyDescent="0.2">
      <c r="A80" s="11"/>
      <c r="B80" s="10"/>
    </row>
    <row r="81" spans="1:2" x14ac:dyDescent="0.2">
      <c r="A81" s="11"/>
      <c r="B81" s="10"/>
    </row>
    <row r="82" spans="1:2" x14ac:dyDescent="0.2">
      <c r="A82" s="11"/>
      <c r="B82" s="10"/>
    </row>
    <row r="83" spans="1:2" x14ac:dyDescent="0.2">
      <c r="A83" s="11"/>
      <c r="B83" s="10"/>
    </row>
    <row r="84" spans="1:2" x14ac:dyDescent="0.2">
      <c r="A84" s="11"/>
      <c r="B84" s="10"/>
    </row>
    <row r="85" spans="1:2" x14ac:dyDescent="0.2">
      <c r="A85" s="11"/>
      <c r="B85" s="10"/>
    </row>
    <row r="86" spans="1:2" x14ac:dyDescent="0.2">
      <c r="A86" s="11"/>
      <c r="B86" s="10"/>
    </row>
    <row r="87" spans="1:2" x14ac:dyDescent="0.2">
      <c r="A87" s="11"/>
      <c r="B87" s="10"/>
    </row>
    <row r="88" spans="1:2" x14ac:dyDescent="0.2">
      <c r="A88" s="11"/>
      <c r="B88" s="10"/>
    </row>
    <row r="89" spans="1:2" x14ac:dyDescent="0.2">
      <c r="A89" s="11"/>
      <c r="B89" s="10"/>
    </row>
    <row r="90" spans="1:2" x14ac:dyDescent="0.2">
      <c r="A90" s="11"/>
      <c r="B90" s="10"/>
    </row>
    <row r="91" spans="1:2" x14ac:dyDescent="0.2">
      <c r="A91" s="11"/>
      <c r="B91" s="10"/>
    </row>
    <row r="92" spans="1:2" x14ac:dyDescent="0.2">
      <c r="A92" s="11"/>
      <c r="B92" s="10"/>
    </row>
    <row r="93" spans="1:2" x14ac:dyDescent="0.2">
      <c r="A93" s="11"/>
      <c r="B93" s="10"/>
    </row>
    <row r="94" spans="1:2" x14ac:dyDescent="0.2">
      <c r="A94" s="11"/>
      <c r="B94" s="10"/>
    </row>
    <row r="95" spans="1:2" x14ac:dyDescent="0.2">
      <c r="A95" s="11"/>
      <c r="B95" s="10"/>
    </row>
    <row r="96" spans="1:2" x14ac:dyDescent="0.2">
      <c r="A96" s="11"/>
      <c r="B96" s="10"/>
    </row>
    <row r="97" spans="1:2" x14ac:dyDescent="0.2">
      <c r="A97" s="11"/>
      <c r="B97" s="10"/>
    </row>
    <row r="98" spans="1:2" x14ac:dyDescent="0.2">
      <c r="A98" s="11"/>
      <c r="B98" s="10"/>
    </row>
    <row r="99" spans="1:2" x14ac:dyDescent="0.2">
      <c r="A99" s="11"/>
      <c r="B99" s="10"/>
    </row>
    <row r="100" spans="1:2" x14ac:dyDescent="0.2">
      <c r="A100" s="11"/>
      <c r="B100" s="10"/>
    </row>
    <row r="101" spans="1:2" x14ac:dyDescent="0.2">
      <c r="A101" s="11"/>
      <c r="B101" s="10"/>
    </row>
    <row r="102" spans="1:2" x14ac:dyDescent="0.2">
      <c r="A102" s="11"/>
      <c r="B102" s="10"/>
    </row>
    <row r="103" spans="1:2" x14ac:dyDescent="0.2">
      <c r="A103" s="11"/>
      <c r="B103" s="10"/>
    </row>
    <row r="104" spans="1:2" x14ac:dyDescent="0.2">
      <c r="A104" s="11"/>
      <c r="B104" s="10"/>
    </row>
    <row r="105" spans="1:2" x14ac:dyDescent="0.2">
      <c r="A105" s="11"/>
      <c r="B105" s="10"/>
    </row>
    <row r="106" spans="1:2" x14ac:dyDescent="0.2">
      <c r="A106" s="11"/>
      <c r="B106" s="10"/>
    </row>
    <row r="107" spans="1:2" x14ac:dyDescent="0.2">
      <c r="A107" s="11"/>
      <c r="B107" s="10"/>
    </row>
    <row r="108" spans="1:2" x14ac:dyDescent="0.2">
      <c r="A108" s="11"/>
      <c r="B108" s="10"/>
    </row>
    <row r="109" spans="1:2" x14ac:dyDescent="0.2">
      <c r="A109" s="11"/>
      <c r="B109" s="10"/>
    </row>
    <row r="110" spans="1:2" x14ac:dyDescent="0.2">
      <c r="A110" s="11"/>
      <c r="B110" s="10"/>
    </row>
    <row r="111" spans="1:2" x14ac:dyDescent="0.2">
      <c r="A111" s="11"/>
      <c r="B111" s="10"/>
    </row>
    <row r="112" spans="1:2" x14ac:dyDescent="0.2">
      <c r="A112" s="11"/>
      <c r="B112" s="10"/>
    </row>
    <row r="113" spans="1:2" x14ac:dyDescent="0.2">
      <c r="A113" s="11"/>
      <c r="B113" s="10"/>
    </row>
    <row r="114" spans="1:2" x14ac:dyDescent="0.2">
      <c r="A114" s="11"/>
      <c r="B114" s="10"/>
    </row>
    <row r="115" spans="1:2" x14ac:dyDescent="0.2">
      <c r="A115" s="11"/>
      <c r="B115" s="10"/>
    </row>
    <row r="116" spans="1:2" x14ac:dyDescent="0.2">
      <c r="A116" s="11"/>
      <c r="B116" s="10"/>
    </row>
    <row r="117" spans="1:2" x14ac:dyDescent="0.2">
      <c r="A117" s="11"/>
      <c r="B117" s="10"/>
    </row>
    <row r="118" spans="1:2" x14ac:dyDescent="0.2">
      <c r="A118" s="11"/>
      <c r="B118" s="10"/>
    </row>
    <row r="119" spans="1:2" x14ac:dyDescent="0.2">
      <c r="A119" s="11"/>
      <c r="B119" s="10"/>
    </row>
    <row r="120" spans="1:2" x14ac:dyDescent="0.2">
      <c r="A120" s="11"/>
      <c r="B120" s="10"/>
    </row>
    <row r="121" spans="1:2" x14ac:dyDescent="0.2">
      <c r="A121" s="11"/>
      <c r="B121" s="10"/>
    </row>
    <row r="122" spans="1:2" x14ac:dyDescent="0.2">
      <c r="A122" s="11"/>
      <c r="B122" s="10"/>
    </row>
    <row r="123" spans="1:2" x14ac:dyDescent="0.2">
      <c r="A123" s="11"/>
      <c r="B123" s="10"/>
    </row>
    <row r="124" spans="1:2" x14ac:dyDescent="0.2">
      <c r="A124" s="11"/>
      <c r="B124" s="10"/>
    </row>
    <row r="125" spans="1:2" x14ac:dyDescent="0.2">
      <c r="A125" s="11"/>
      <c r="B125" s="10"/>
    </row>
    <row r="126" spans="1:2" x14ac:dyDescent="0.2">
      <c r="A126" s="11"/>
      <c r="B126" s="10"/>
    </row>
    <row r="127" spans="1:2" x14ac:dyDescent="0.2">
      <c r="A127" s="11"/>
      <c r="B127" s="10"/>
    </row>
    <row r="128" spans="1:2" x14ac:dyDescent="0.2">
      <c r="A128" s="11"/>
      <c r="B128" s="10"/>
    </row>
    <row r="129" spans="1:2" x14ac:dyDescent="0.2">
      <c r="A129" s="11"/>
      <c r="B129" s="10"/>
    </row>
    <row r="130" spans="1:2" x14ac:dyDescent="0.2">
      <c r="A130" s="11"/>
      <c r="B130" s="10"/>
    </row>
    <row r="131" spans="1:2" x14ac:dyDescent="0.2">
      <c r="A131" s="11"/>
      <c r="B131" s="10"/>
    </row>
    <row r="132" spans="1:2" x14ac:dyDescent="0.2">
      <c r="A132" s="11"/>
      <c r="B132" s="10"/>
    </row>
    <row r="133" spans="1:2" x14ac:dyDescent="0.2">
      <c r="A133" s="11"/>
      <c r="B133" s="10"/>
    </row>
    <row r="134" spans="1:2" x14ac:dyDescent="0.2">
      <c r="A134" s="11"/>
      <c r="B134" s="10"/>
    </row>
    <row r="135" spans="1:2" x14ac:dyDescent="0.2">
      <c r="A135" s="11"/>
      <c r="B135" s="10"/>
    </row>
    <row r="136" spans="1:2" x14ac:dyDescent="0.2">
      <c r="A136" s="11"/>
      <c r="B136" s="10"/>
    </row>
    <row r="137" spans="1:2" x14ac:dyDescent="0.2">
      <c r="A137" s="11"/>
      <c r="B137" s="10"/>
    </row>
    <row r="138" spans="1:2" x14ac:dyDescent="0.2">
      <c r="A138" s="11"/>
      <c r="B138" s="10"/>
    </row>
    <row r="139" spans="1:2" x14ac:dyDescent="0.2">
      <c r="A139" s="11"/>
      <c r="B139" s="10"/>
    </row>
    <row r="140" spans="1:2" x14ac:dyDescent="0.2">
      <c r="A140" s="11"/>
      <c r="B140" s="10"/>
    </row>
    <row r="141" spans="1:2" x14ac:dyDescent="0.2">
      <c r="A141" s="11"/>
      <c r="B141" s="10"/>
    </row>
    <row r="142" spans="1:2" x14ac:dyDescent="0.2">
      <c r="A142" s="11"/>
      <c r="B142" s="10"/>
    </row>
    <row r="143" spans="1:2" x14ac:dyDescent="0.2">
      <c r="A143" s="11"/>
      <c r="B143" s="10"/>
    </row>
    <row r="144" spans="1:2" x14ac:dyDescent="0.2">
      <c r="A144" s="11"/>
      <c r="B144" s="10"/>
    </row>
    <row r="145" spans="1:2" x14ac:dyDescent="0.2">
      <c r="A145" s="11"/>
      <c r="B145" s="10"/>
    </row>
    <row r="146" spans="1:2" x14ac:dyDescent="0.2">
      <c r="A146" s="11"/>
      <c r="B146" s="10"/>
    </row>
    <row r="147" spans="1:2" x14ac:dyDescent="0.2">
      <c r="A147" s="11"/>
      <c r="B147" s="10"/>
    </row>
    <row r="148" spans="1:2" x14ac:dyDescent="0.2">
      <c r="A148" s="11"/>
      <c r="B148" s="10"/>
    </row>
    <row r="149" spans="1:2" x14ac:dyDescent="0.2">
      <c r="A149" s="11"/>
      <c r="B149" s="10"/>
    </row>
    <row r="150" spans="1:2" x14ac:dyDescent="0.2">
      <c r="A150" s="11"/>
      <c r="B150" s="10"/>
    </row>
    <row r="151" spans="1:2" x14ac:dyDescent="0.2">
      <c r="A151" s="11"/>
      <c r="B151" s="10"/>
    </row>
    <row r="152" spans="1:2" x14ac:dyDescent="0.2">
      <c r="A152" s="11"/>
      <c r="B152" s="10"/>
    </row>
    <row r="153" spans="1:2" x14ac:dyDescent="0.2">
      <c r="A153" s="11"/>
      <c r="B153" s="10"/>
    </row>
    <row r="154" spans="1:2" x14ac:dyDescent="0.2">
      <c r="A154" s="11"/>
      <c r="B154" s="10"/>
    </row>
    <row r="155" spans="1:2" x14ac:dyDescent="0.2">
      <c r="A155" s="11"/>
      <c r="B155" s="10"/>
    </row>
    <row r="156" spans="1:2" x14ac:dyDescent="0.2">
      <c r="A156" s="11"/>
      <c r="B156" s="10"/>
    </row>
    <row r="157" spans="1:2" x14ac:dyDescent="0.2">
      <c r="A157" s="11"/>
      <c r="B157" s="10"/>
    </row>
    <row r="158" spans="1:2" x14ac:dyDescent="0.2">
      <c r="A158" s="11"/>
      <c r="B158" s="10"/>
    </row>
    <row r="159" spans="1:2" x14ac:dyDescent="0.2">
      <c r="A159" s="11"/>
      <c r="B159" s="10"/>
    </row>
    <row r="160" spans="1:2" x14ac:dyDescent="0.2">
      <c r="A160" s="11"/>
      <c r="B160" s="10"/>
    </row>
    <row r="161" spans="1:2" x14ac:dyDescent="0.2">
      <c r="A161" s="11"/>
      <c r="B161" s="10"/>
    </row>
    <row r="162" spans="1:2" x14ac:dyDescent="0.2">
      <c r="A162" s="11"/>
      <c r="B162" s="10"/>
    </row>
    <row r="163" spans="1:2" x14ac:dyDescent="0.2">
      <c r="A163" s="11"/>
      <c r="B163" s="10"/>
    </row>
    <row r="164" spans="1:2" x14ac:dyDescent="0.2">
      <c r="A164" s="11"/>
      <c r="B164" s="10"/>
    </row>
    <row r="165" spans="1:2" x14ac:dyDescent="0.2">
      <c r="A165" s="11"/>
      <c r="B165" s="10"/>
    </row>
    <row r="166" spans="1:2" x14ac:dyDescent="0.2">
      <c r="A166" s="11"/>
      <c r="B166" s="10"/>
    </row>
    <row r="167" spans="1:2" x14ac:dyDescent="0.2">
      <c r="A167" s="11"/>
      <c r="B167" s="10"/>
    </row>
    <row r="168" spans="1:2" x14ac:dyDescent="0.2">
      <c r="A168" s="11"/>
      <c r="B168" s="10"/>
    </row>
    <row r="169" spans="1:2" x14ac:dyDescent="0.2">
      <c r="A169" s="11"/>
      <c r="B169" s="10"/>
    </row>
    <row r="170" spans="1:2" x14ac:dyDescent="0.2">
      <c r="A170" s="11"/>
      <c r="B170" s="10"/>
    </row>
    <row r="171" spans="1:2" x14ac:dyDescent="0.2">
      <c r="A171" s="11"/>
      <c r="B171" s="10"/>
    </row>
    <row r="172" spans="1:2" x14ac:dyDescent="0.2">
      <c r="A172" s="11"/>
      <c r="B172" s="10"/>
    </row>
    <row r="173" spans="1:2" x14ac:dyDescent="0.2">
      <c r="A173" s="11"/>
      <c r="B173" s="10"/>
    </row>
    <row r="174" spans="1:2" x14ac:dyDescent="0.2">
      <c r="A174" s="11"/>
      <c r="B174" s="10"/>
    </row>
    <row r="175" spans="1:2" x14ac:dyDescent="0.2">
      <c r="A175" s="11"/>
      <c r="B175" s="10"/>
    </row>
    <row r="176" spans="1:2" x14ac:dyDescent="0.2">
      <c r="A176" s="11"/>
      <c r="B176" s="10"/>
    </row>
    <row r="177" spans="1:2" x14ac:dyDescent="0.2">
      <c r="A177" s="11"/>
      <c r="B177" s="10"/>
    </row>
    <row r="178" spans="1:2" x14ac:dyDescent="0.2">
      <c r="A178" s="11"/>
      <c r="B178" s="10"/>
    </row>
    <row r="179" spans="1:2" x14ac:dyDescent="0.2">
      <c r="A179" s="11"/>
      <c r="B179" s="10"/>
    </row>
    <row r="180" spans="1:2" x14ac:dyDescent="0.2">
      <c r="A180" s="11"/>
      <c r="B180" s="10"/>
    </row>
    <row r="181" spans="1:2" x14ac:dyDescent="0.2">
      <c r="A181" s="11"/>
      <c r="B181" s="10"/>
    </row>
    <row r="182" spans="1:2" x14ac:dyDescent="0.2">
      <c r="A182" s="11"/>
      <c r="B182" s="10"/>
    </row>
    <row r="183" spans="1:2" x14ac:dyDescent="0.2">
      <c r="A183" s="11"/>
      <c r="B183" s="10"/>
    </row>
    <row r="184" spans="1:2" x14ac:dyDescent="0.2">
      <c r="A184" s="11"/>
      <c r="B184" s="10"/>
    </row>
    <row r="185" spans="1:2" x14ac:dyDescent="0.2">
      <c r="A185" s="11"/>
      <c r="B185" s="10"/>
    </row>
    <row r="186" spans="1:2" x14ac:dyDescent="0.2">
      <c r="A186" s="11"/>
      <c r="B186" s="10"/>
    </row>
    <row r="187" spans="1:2" x14ac:dyDescent="0.2">
      <c r="A187" s="11"/>
      <c r="B187" s="10"/>
    </row>
    <row r="188" spans="1:2" x14ac:dyDescent="0.2">
      <c r="A188" s="11"/>
      <c r="B188" s="10"/>
    </row>
    <row r="189" spans="1:2" x14ac:dyDescent="0.2">
      <c r="A189" s="11"/>
      <c r="B189" s="10"/>
    </row>
    <row r="190" spans="1:2" x14ac:dyDescent="0.2">
      <c r="A190" s="11"/>
      <c r="B190" s="10"/>
    </row>
    <row r="191" spans="1:2" x14ac:dyDescent="0.2">
      <c r="A191" s="11"/>
      <c r="B191" s="10"/>
    </row>
    <row r="192" spans="1:2" x14ac:dyDescent="0.2">
      <c r="A192" s="11"/>
      <c r="B192" s="10"/>
    </row>
    <row r="193" spans="1:2" x14ac:dyDescent="0.2">
      <c r="A193" s="11"/>
      <c r="B193" s="10"/>
    </row>
    <row r="194" spans="1:2" x14ac:dyDescent="0.2">
      <c r="A194" s="11"/>
      <c r="B194" s="10"/>
    </row>
    <row r="195" spans="1:2" x14ac:dyDescent="0.2">
      <c r="A195" s="11"/>
      <c r="B195" s="10"/>
    </row>
    <row r="196" spans="1:2" x14ac:dyDescent="0.2">
      <c r="A196" s="11"/>
      <c r="B196" s="10"/>
    </row>
    <row r="197" spans="1:2" x14ac:dyDescent="0.2">
      <c r="A197" s="11"/>
      <c r="B197" s="10"/>
    </row>
    <row r="198" spans="1:2" x14ac:dyDescent="0.2">
      <c r="A198" s="11"/>
      <c r="B198" s="10"/>
    </row>
    <row r="199" spans="1:2" x14ac:dyDescent="0.2">
      <c r="A199" s="11"/>
      <c r="B199" s="10"/>
    </row>
    <row r="200" spans="1:2" x14ac:dyDescent="0.2">
      <c r="A200" s="11"/>
      <c r="B200" s="10"/>
    </row>
    <row r="201" spans="1:2" x14ac:dyDescent="0.2">
      <c r="A201" s="11"/>
      <c r="B201" s="10"/>
    </row>
    <row r="202" spans="1:2" x14ac:dyDescent="0.2">
      <c r="A202" s="11"/>
      <c r="B202" s="10"/>
    </row>
    <row r="203" spans="1:2" x14ac:dyDescent="0.2">
      <c r="A203" s="11"/>
      <c r="B203" s="10"/>
    </row>
    <row r="204" spans="1:2" x14ac:dyDescent="0.2">
      <c r="A204" s="11"/>
      <c r="B204" s="10"/>
    </row>
    <row r="205" spans="1:2" x14ac:dyDescent="0.2">
      <c r="A205" s="11"/>
      <c r="B205" s="10"/>
    </row>
    <row r="206" spans="1:2" x14ac:dyDescent="0.2">
      <c r="A206" s="11"/>
      <c r="B206" s="10"/>
    </row>
    <row r="207" spans="1:2" x14ac:dyDescent="0.2">
      <c r="A207" s="11"/>
      <c r="B207" s="10"/>
    </row>
    <row r="208" spans="1:2" x14ac:dyDescent="0.2">
      <c r="A208" s="11"/>
      <c r="B208" s="10"/>
    </row>
    <row r="209" spans="1:2" x14ac:dyDescent="0.2">
      <c r="A209" s="11"/>
      <c r="B209" s="10"/>
    </row>
    <row r="210" spans="1:2" x14ac:dyDescent="0.2">
      <c r="A210" s="11"/>
      <c r="B210" s="10"/>
    </row>
    <row r="211" spans="1:2" x14ac:dyDescent="0.2">
      <c r="A211" s="11"/>
      <c r="B211" s="10"/>
    </row>
    <row r="212" spans="1:2" x14ac:dyDescent="0.2">
      <c r="A212" s="11"/>
      <c r="B212" s="10"/>
    </row>
    <row r="213" spans="1:2" x14ac:dyDescent="0.2">
      <c r="A213" s="11"/>
      <c r="B213" s="10"/>
    </row>
    <row r="214" spans="1:2" x14ac:dyDescent="0.2">
      <c r="A214" s="11"/>
      <c r="B214" s="10"/>
    </row>
    <row r="215" spans="1:2" x14ac:dyDescent="0.2">
      <c r="A215" s="11"/>
      <c r="B215" s="10"/>
    </row>
    <row r="216" spans="1:2" x14ac:dyDescent="0.2">
      <c r="A216" s="11"/>
      <c r="B216" s="10"/>
    </row>
    <row r="217" spans="1:2" x14ac:dyDescent="0.2">
      <c r="A217" s="11"/>
      <c r="B217" s="10"/>
    </row>
    <row r="218" spans="1:2" x14ac:dyDescent="0.2">
      <c r="A218" s="11"/>
      <c r="B218" s="10"/>
    </row>
    <row r="219" spans="1:2" x14ac:dyDescent="0.2">
      <c r="A219" s="11"/>
      <c r="B219" s="10"/>
    </row>
    <row r="220" spans="1:2" x14ac:dyDescent="0.2">
      <c r="A220" s="11"/>
      <c r="B220" s="10"/>
    </row>
    <row r="221" spans="1:2" x14ac:dyDescent="0.2">
      <c r="A221" s="11"/>
      <c r="B221" s="10"/>
    </row>
    <row r="222" spans="1:2" x14ac:dyDescent="0.2">
      <c r="A222" s="11"/>
      <c r="B222" s="10"/>
    </row>
    <row r="223" spans="1:2" x14ac:dyDescent="0.2">
      <c r="A223" s="11"/>
      <c r="B223" s="10"/>
    </row>
    <row r="224" spans="1:2" x14ac:dyDescent="0.2">
      <c r="A224" s="11"/>
      <c r="B224" s="10"/>
    </row>
    <row r="225" spans="1:2" x14ac:dyDescent="0.2">
      <c r="A225" s="11"/>
      <c r="B225" s="10"/>
    </row>
    <row r="226" spans="1:2" x14ac:dyDescent="0.2">
      <c r="A226" s="11"/>
      <c r="B226" s="10"/>
    </row>
    <row r="227" spans="1:2" x14ac:dyDescent="0.2">
      <c r="A227" s="11"/>
      <c r="B227" s="10"/>
    </row>
    <row r="228" spans="1:2" x14ac:dyDescent="0.2">
      <c r="A228" s="11"/>
      <c r="B228" s="10"/>
    </row>
    <row r="229" spans="1:2" x14ac:dyDescent="0.2">
      <c r="A229" s="11"/>
      <c r="B229" s="10"/>
    </row>
    <row r="230" spans="1:2" x14ac:dyDescent="0.2">
      <c r="A230" s="11"/>
      <c r="B230" s="10"/>
    </row>
    <row r="231" spans="1:2" x14ac:dyDescent="0.2">
      <c r="A231" s="11"/>
      <c r="B231" s="10"/>
    </row>
    <row r="232" spans="1:2" x14ac:dyDescent="0.2">
      <c r="A232" s="11"/>
      <c r="B232" s="10"/>
    </row>
    <row r="233" spans="1:2" x14ac:dyDescent="0.2">
      <c r="A233" s="11"/>
      <c r="B233" s="10"/>
    </row>
    <row r="234" spans="1:2" x14ac:dyDescent="0.2">
      <c r="A234" s="11"/>
      <c r="B234" s="10"/>
    </row>
    <row r="235" spans="1:2" x14ac:dyDescent="0.2">
      <c r="A235" s="11"/>
      <c r="B235" s="10"/>
    </row>
    <row r="236" spans="1:2" x14ac:dyDescent="0.2">
      <c r="A236" s="11"/>
      <c r="B236" s="10"/>
    </row>
    <row r="237" spans="1:2" x14ac:dyDescent="0.2">
      <c r="A237" s="11"/>
      <c r="B237" s="10"/>
    </row>
    <row r="238" spans="1:2" x14ac:dyDescent="0.2">
      <c r="A238" s="11"/>
      <c r="B238" s="10"/>
    </row>
    <row r="239" spans="1:2" x14ac:dyDescent="0.2">
      <c r="A239" s="11"/>
      <c r="B239" s="10"/>
    </row>
    <row r="240" spans="1:2" x14ac:dyDescent="0.2">
      <c r="A240" s="11"/>
      <c r="B240" s="10"/>
    </row>
    <row r="241" spans="1:2" x14ac:dyDescent="0.2">
      <c r="A241" s="11"/>
      <c r="B241" s="10"/>
    </row>
    <row r="242" spans="1:2" x14ac:dyDescent="0.2">
      <c r="A242" s="11"/>
      <c r="B242" s="10"/>
    </row>
    <row r="243" spans="1:2" x14ac:dyDescent="0.2">
      <c r="A243" s="11"/>
      <c r="B243" s="10"/>
    </row>
    <row r="244" spans="1:2" x14ac:dyDescent="0.2">
      <c r="A244" s="11"/>
      <c r="B244" s="10"/>
    </row>
    <row r="245" spans="1:2" x14ac:dyDescent="0.2">
      <c r="A245" s="11"/>
      <c r="B245" s="10"/>
    </row>
    <row r="246" spans="1:2" x14ac:dyDescent="0.2">
      <c r="A246" s="11"/>
      <c r="B246" s="10"/>
    </row>
    <row r="247" spans="1:2" x14ac:dyDescent="0.2">
      <c r="A247" s="11"/>
      <c r="B247" s="10"/>
    </row>
    <row r="248" spans="1:2" x14ac:dyDescent="0.2">
      <c r="A248" s="11"/>
      <c r="B248" s="10"/>
    </row>
    <row r="249" spans="1:2" x14ac:dyDescent="0.2">
      <c r="A249" s="11"/>
      <c r="B249" s="10"/>
    </row>
    <row r="250" spans="1:2" x14ac:dyDescent="0.2">
      <c r="A250" s="11"/>
      <c r="B250" s="10"/>
    </row>
    <row r="251" spans="1:2" x14ac:dyDescent="0.2">
      <c r="A251" s="11"/>
      <c r="B251" s="10"/>
    </row>
    <row r="252" spans="1:2" x14ac:dyDescent="0.2">
      <c r="A252" s="11"/>
      <c r="B252" s="10"/>
    </row>
    <row r="253" spans="1:2" x14ac:dyDescent="0.2">
      <c r="A253" s="11"/>
      <c r="B253" s="10"/>
    </row>
    <row r="254" spans="1:2" x14ac:dyDescent="0.2">
      <c r="A254" s="11"/>
      <c r="B254" s="10"/>
    </row>
    <row r="255" spans="1:2" x14ac:dyDescent="0.2">
      <c r="A255" s="11"/>
      <c r="B255" s="10"/>
    </row>
    <row r="256" spans="1:2" x14ac:dyDescent="0.2">
      <c r="A256" s="11"/>
      <c r="B256" s="10"/>
    </row>
    <row r="257" spans="1:2" x14ac:dyDescent="0.2">
      <c r="A257" s="11"/>
      <c r="B257" s="10"/>
    </row>
    <row r="258" spans="1:2" x14ac:dyDescent="0.2">
      <c r="A258" s="11"/>
      <c r="B258" s="10"/>
    </row>
    <row r="259" spans="1:2" x14ac:dyDescent="0.2">
      <c r="A259" s="11"/>
      <c r="B259" s="10"/>
    </row>
    <row r="260" spans="1:2" x14ac:dyDescent="0.2">
      <c r="A260" s="11"/>
      <c r="B260" s="10"/>
    </row>
    <row r="261" spans="1:2" x14ac:dyDescent="0.2">
      <c r="A261" s="11"/>
      <c r="B261" s="10"/>
    </row>
    <row r="262" spans="1:2" x14ac:dyDescent="0.2">
      <c r="A262" s="11"/>
      <c r="B262" s="10"/>
    </row>
    <row r="263" spans="1:2" x14ac:dyDescent="0.2">
      <c r="A263" s="11"/>
      <c r="B263" s="10"/>
    </row>
    <row r="264" spans="1:2" x14ac:dyDescent="0.2">
      <c r="A264" s="11"/>
      <c r="B264" s="10"/>
    </row>
    <row r="265" spans="1:2" x14ac:dyDescent="0.2">
      <c r="A265" s="11"/>
      <c r="B265" s="10"/>
    </row>
    <row r="266" spans="1:2" x14ac:dyDescent="0.2">
      <c r="A266" s="11"/>
      <c r="B266" s="10"/>
    </row>
    <row r="267" spans="1:2" x14ac:dyDescent="0.2">
      <c r="A267" s="11"/>
      <c r="B267" s="10"/>
    </row>
    <row r="268" spans="1:2" x14ac:dyDescent="0.2">
      <c r="A268" s="11"/>
      <c r="B268" s="10"/>
    </row>
    <row r="269" spans="1:2" x14ac:dyDescent="0.2">
      <c r="A269" s="11"/>
      <c r="B269" s="10"/>
    </row>
    <row r="270" spans="1:2" x14ac:dyDescent="0.2">
      <c r="A270" s="11"/>
      <c r="B270" s="10"/>
    </row>
    <row r="271" spans="1:2" x14ac:dyDescent="0.2">
      <c r="A271" s="11"/>
      <c r="B271" s="10"/>
    </row>
    <row r="272" spans="1:2" x14ac:dyDescent="0.2">
      <c r="A272" s="11"/>
      <c r="B272" s="10"/>
    </row>
    <row r="273" spans="1:2" x14ac:dyDescent="0.2">
      <c r="A273" s="11"/>
      <c r="B273" s="10"/>
    </row>
    <row r="274" spans="1:2" x14ac:dyDescent="0.2">
      <c r="A274" s="11"/>
      <c r="B274" s="10"/>
    </row>
    <row r="275" spans="1:2" x14ac:dyDescent="0.2">
      <c r="A275" s="11"/>
      <c r="B275" s="10"/>
    </row>
    <row r="276" spans="1:2" x14ac:dyDescent="0.2">
      <c r="A276" s="11"/>
      <c r="B276" s="10"/>
    </row>
    <row r="277" spans="1:2" x14ac:dyDescent="0.2">
      <c r="A277" s="11"/>
      <c r="B277" s="10"/>
    </row>
    <row r="278" spans="1:2" x14ac:dyDescent="0.2">
      <c r="A278" s="11"/>
      <c r="B278" s="10"/>
    </row>
    <row r="279" spans="1:2" x14ac:dyDescent="0.2">
      <c r="A279" s="11"/>
      <c r="B279" s="10"/>
    </row>
    <row r="280" spans="1:2" x14ac:dyDescent="0.2">
      <c r="A280" s="11"/>
      <c r="B280" s="10"/>
    </row>
    <row r="281" spans="1:2" x14ac:dyDescent="0.2">
      <c r="A281" s="11"/>
      <c r="B281" s="10"/>
    </row>
    <row r="282" spans="1:2" x14ac:dyDescent="0.2">
      <c r="A282" s="11"/>
      <c r="B282" s="10"/>
    </row>
    <row r="283" spans="1:2" x14ac:dyDescent="0.2">
      <c r="A283" s="11"/>
      <c r="B283" s="10"/>
    </row>
    <row r="284" spans="1:2" x14ac:dyDescent="0.2">
      <c r="A284" s="11"/>
      <c r="B284" s="10"/>
    </row>
    <row r="285" spans="1:2" x14ac:dyDescent="0.2">
      <c r="A285" s="11"/>
      <c r="B285" s="10"/>
    </row>
    <row r="286" spans="1:2" x14ac:dyDescent="0.2">
      <c r="A286" s="11"/>
      <c r="B286" s="10"/>
    </row>
    <row r="287" spans="1:2" x14ac:dyDescent="0.2">
      <c r="A287" s="11"/>
      <c r="B287" s="10"/>
    </row>
    <row r="288" spans="1:2" x14ac:dyDescent="0.2">
      <c r="A288" s="11"/>
      <c r="B288" s="10"/>
    </row>
    <row r="289" spans="1:2" x14ac:dyDescent="0.2">
      <c r="A289" s="11"/>
      <c r="B289" s="10"/>
    </row>
    <row r="290" spans="1:2" x14ac:dyDescent="0.2">
      <c r="A290" s="11"/>
      <c r="B290" s="10"/>
    </row>
    <row r="291" spans="1:2" x14ac:dyDescent="0.2">
      <c r="A291" s="11"/>
      <c r="B291" s="10"/>
    </row>
    <row r="292" spans="1:2" x14ac:dyDescent="0.2">
      <c r="A292" s="11"/>
      <c r="B292" s="10"/>
    </row>
    <row r="293" spans="1:2" x14ac:dyDescent="0.2">
      <c r="A293" s="11"/>
      <c r="B293" s="10"/>
    </row>
    <row r="294" spans="1:2" x14ac:dyDescent="0.2">
      <c r="A294" s="11"/>
      <c r="B294" s="10"/>
    </row>
    <row r="295" spans="1:2" x14ac:dyDescent="0.2">
      <c r="A295" s="11"/>
      <c r="B295" s="10"/>
    </row>
    <row r="296" spans="1:2" x14ac:dyDescent="0.2">
      <c r="A296" s="11"/>
      <c r="B296" s="10"/>
    </row>
    <row r="297" spans="1:2" x14ac:dyDescent="0.2">
      <c r="A297" s="11"/>
      <c r="B297" s="10"/>
    </row>
    <row r="298" spans="1:2" x14ac:dyDescent="0.2">
      <c r="A298" s="11"/>
      <c r="B298" s="10"/>
    </row>
    <row r="299" spans="1:2" x14ac:dyDescent="0.2">
      <c r="A299" s="11"/>
      <c r="B299" s="10"/>
    </row>
    <row r="300" spans="1:2" x14ac:dyDescent="0.2">
      <c r="A300" s="11"/>
      <c r="B300" s="10"/>
    </row>
    <row r="301" spans="1:2" x14ac:dyDescent="0.2">
      <c r="A301" s="11"/>
      <c r="B301" s="10"/>
    </row>
    <row r="302" spans="1:2" x14ac:dyDescent="0.2">
      <c r="A302" s="11"/>
      <c r="B302" s="10"/>
    </row>
    <row r="303" spans="1:2" x14ac:dyDescent="0.2">
      <c r="A303" s="11"/>
      <c r="B303" s="10"/>
    </row>
    <row r="304" spans="1:2" x14ac:dyDescent="0.2">
      <c r="A304" s="11"/>
      <c r="B304" s="10"/>
    </row>
    <row r="305" spans="1:2" x14ac:dyDescent="0.2">
      <c r="A305" s="11"/>
      <c r="B305" s="10"/>
    </row>
    <row r="306" spans="1:2" x14ac:dyDescent="0.2">
      <c r="A306" s="11"/>
      <c r="B306" s="10"/>
    </row>
    <row r="307" spans="1:2" x14ac:dyDescent="0.2">
      <c r="A307" s="11"/>
      <c r="B307" s="10"/>
    </row>
    <row r="308" spans="1:2" x14ac:dyDescent="0.2">
      <c r="A308" s="11"/>
      <c r="B308" s="10"/>
    </row>
    <row r="309" spans="1:2" x14ac:dyDescent="0.2">
      <c r="A309" s="11"/>
      <c r="B309" s="10"/>
    </row>
    <row r="310" spans="1:2" x14ac:dyDescent="0.2">
      <c r="A310" s="11"/>
      <c r="B310" s="10"/>
    </row>
    <row r="311" spans="1:2" x14ac:dyDescent="0.2">
      <c r="A311" s="11"/>
      <c r="B311" s="10"/>
    </row>
    <row r="312" spans="1:2" x14ac:dyDescent="0.2">
      <c r="A312" s="11"/>
      <c r="B312" s="10"/>
    </row>
    <row r="313" spans="1:2" x14ac:dyDescent="0.2">
      <c r="A313" s="11"/>
      <c r="B313" s="10"/>
    </row>
    <row r="314" spans="1:2" x14ac:dyDescent="0.2">
      <c r="A314" s="11"/>
      <c r="B314" s="10"/>
    </row>
    <row r="315" spans="1:2" x14ac:dyDescent="0.2">
      <c r="A315" s="11"/>
      <c r="B315" s="10"/>
    </row>
    <row r="316" spans="1:2" x14ac:dyDescent="0.2">
      <c r="A316" s="11"/>
      <c r="B316" s="10"/>
    </row>
    <row r="317" spans="1:2" x14ac:dyDescent="0.2">
      <c r="A317" s="11"/>
      <c r="B317" s="10"/>
    </row>
    <row r="318" spans="1:2" x14ac:dyDescent="0.2">
      <c r="A318" s="11"/>
      <c r="B318" s="10"/>
    </row>
    <row r="319" spans="1:2" x14ac:dyDescent="0.2">
      <c r="A319" s="11"/>
      <c r="B319" s="10"/>
    </row>
    <row r="320" spans="1:2" x14ac:dyDescent="0.2">
      <c r="A320" s="11"/>
      <c r="B320" s="10"/>
    </row>
    <row r="321" spans="1:2" x14ac:dyDescent="0.2">
      <c r="A321" s="11"/>
      <c r="B321" s="10"/>
    </row>
    <row r="322" spans="1:2" x14ac:dyDescent="0.2">
      <c r="A322" s="11"/>
      <c r="B322" s="10"/>
    </row>
    <row r="323" spans="1:2" x14ac:dyDescent="0.2">
      <c r="A323" s="11"/>
      <c r="B323" s="10"/>
    </row>
    <row r="324" spans="1:2" x14ac:dyDescent="0.2">
      <c r="A324" s="11"/>
      <c r="B324" s="10"/>
    </row>
    <row r="325" spans="1:2" x14ac:dyDescent="0.2">
      <c r="A325" s="11"/>
      <c r="B325" s="10"/>
    </row>
    <row r="326" spans="1:2" x14ac:dyDescent="0.2">
      <c r="A326" s="11"/>
      <c r="B326" s="10"/>
    </row>
    <row r="327" spans="1:2" x14ac:dyDescent="0.2">
      <c r="A327" s="11"/>
      <c r="B327" s="10"/>
    </row>
    <row r="328" spans="1:2" x14ac:dyDescent="0.2">
      <c r="A328" s="11"/>
      <c r="B328" s="10"/>
    </row>
    <row r="329" spans="1:2" x14ac:dyDescent="0.2">
      <c r="A329" s="11"/>
      <c r="B329" s="10"/>
    </row>
    <row r="330" spans="1:2" x14ac:dyDescent="0.2">
      <c r="A330" s="11"/>
      <c r="B330" s="10"/>
    </row>
    <row r="331" spans="1:2" x14ac:dyDescent="0.2">
      <c r="A331" s="11"/>
      <c r="B331" s="10"/>
    </row>
    <row r="332" spans="1:2" x14ac:dyDescent="0.2">
      <c r="A332" s="11"/>
      <c r="B332" s="10"/>
    </row>
    <row r="333" spans="1:2" x14ac:dyDescent="0.2">
      <c r="A333" s="11"/>
      <c r="B333" s="10"/>
    </row>
    <row r="334" spans="1:2" x14ac:dyDescent="0.2">
      <c r="A334" s="11"/>
      <c r="B334" s="10"/>
    </row>
    <row r="335" spans="1:2" x14ac:dyDescent="0.2">
      <c r="A335" s="11"/>
      <c r="B335" s="10"/>
    </row>
    <row r="336" spans="1:2" x14ac:dyDescent="0.2">
      <c r="A336" s="11"/>
      <c r="B336" s="10"/>
    </row>
    <row r="337" spans="1:2" x14ac:dyDescent="0.2">
      <c r="A337" s="11"/>
      <c r="B337" s="10"/>
    </row>
    <row r="338" spans="1:2" x14ac:dyDescent="0.2">
      <c r="A338" s="11"/>
      <c r="B338" s="10"/>
    </row>
    <row r="339" spans="1:2" x14ac:dyDescent="0.2">
      <c r="A339" s="11"/>
      <c r="B339" s="10"/>
    </row>
    <row r="340" spans="1:2" x14ac:dyDescent="0.2">
      <c r="A340" s="11"/>
      <c r="B340" s="10"/>
    </row>
    <row r="341" spans="1:2" x14ac:dyDescent="0.2">
      <c r="A341" s="11"/>
      <c r="B341" s="10"/>
    </row>
    <row r="342" spans="1:2" x14ac:dyDescent="0.2">
      <c r="A342" s="11"/>
      <c r="B342" s="10"/>
    </row>
    <row r="343" spans="1:2" x14ac:dyDescent="0.2">
      <c r="A343" s="11"/>
      <c r="B343" s="10"/>
    </row>
    <row r="344" spans="1:2" x14ac:dyDescent="0.2">
      <c r="A344" s="11"/>
      <c r="B344" s="10"/>
    </row>
    <row r="345" spans="1:2" x14ac:dyDescent="0.2">
      <c r="A345" s="11"/>
      <c r="B345" s="10"/>
    </row>
    <row r="346" spans="1:2" x14ac:dyDescent="0.2">
      <c r="A346" s="11"/>
      <c r="B346" s="10"/>
    </row>
    <row r="347" spans="1:2" x14ac:dyDescent="0.2">
      <c r="A347" s="11"/>
      <c r="B347" s="10"/>
    </row>
    <row r="348" spans="1:2" x14ac:dyDescent="0.2">
      <c r="A348" s="11"/>
      <c r="B348" s="10"/>
    </row>
    <row r="349" spans="1:2" x14ac:dyDescent="0.2">
      <c r="A349" s="11"/>
      <c r="B349" s="10"/>
    </row>
    <row r="350" spans="1:2" x14ac:dyDescent="0.2">
      <c r="A350" s="11"/>
      <c r="B350" s="10"/>
    </row>
    <row r="351" spans="1:2" x14ac:dyDescent="0.2">
      <c r="A351" s="11"/>
      <c r="B351" s="10"/>
    </row>
    <row r="352" spans="1:2" x14ac:dyDescent="0.2">
      <c r="A352" s="11"/>
      <c r="B352" s="10"/>
    </row>
    <row r="353" spans="1:2" x14ac:dyDescent="0.2">
      <c r="A353" s="11"/>
      <c r="B353" s="10"/>
    </row>
    <row r="354" spans="1:2" x14ac:dyDescent="0.2">
      <c r="A354" s="11"/>
      <c r="B354" s="10"/>
    </row>
    <row r="355" spans="1:2" x14ac:dyDescent="0.2">
      <c r="A355" s="11"/>
      <c r="B355" s="10"/>
    </row>
    <row r="356" spans="1:2" x14ac:dyDescent="0.2">
      <c r="A356" s="11"/>
      <c r="B356" s="10"/>
    </row>
    <row r="357" spans="1:2" x14ac:dyDescent="0.2">
      <c r="A357" s="11"/>
      <c r="B357" s="10"/>
    </row>
    <row r="358" spans="1:2" x14ac:dyDescent="0.2">
      <c r="A358" s="11"/>
      <c r="B358" s="10"/>
    </row>
    <row r="359" spans="1:2" x14ac:dyDescent="0.2">
      <c r="A359" s="11"/>
      <c r="B359" s="10"/>
    </row>
    <row r="360" spans="1:2" x14ac:dyDescent="0.2">
      <c r="A360" s="11"/>
      <c r="B360" s="10"/>
    </row>
    <row r="361" spans="1:2" x14ac:dyDescent="0.2">
      <c r="A361" s="11"/>
      <c r="B361" s="10"/>
    </row>
    <row r="362" spans="1:2" x14ac:dyDescent="0.2">
      <c r="A362" s="11"/>
      <c r="B362" s="10"/>
    </row>
    <row r="363" spans="1:2" x14ac:dyDescent="0.2">
      <c r="A363" s="11"/>
      <c r="B363" s="10"/>
    </row>
    <row r="364" spans="1:2" x14ac:dyDescent="0.2">
      <c r="A364" s="11"/>
      <c r="B364" s="10"/>
    </row>
    <row r="365" spans="1:2" x14ac:dyDescent="0.2">
      <c r="A365" s="11"/>
      <c r="B365" s="10"/>
    </row>
    <row r="366" spans="1:2" x14ac:dyDescent="0.2">
      <c r="A366" s="11"/>
      <c r="B366" s="10"/>
    </row>
    <row r="367" spans="1:2" x14ac:dyDescent="0.2">
      <c r="A367" s="11"/>
      <c r="B367" s="10"/>
    </row>
    <row r="368" spans="1:2" x14ac:dyDescent="0.2">
      <c r="A368" s="11"/>
      <c r="B368" s="10"/>
    </row>
    <row r="369" spans="1:2" x14ac:dyDescent="0.2">
      <c r="A369" s="11"/>
      <c r="B369" s="10"/>
    </row>
    <row r="370" spans="1:2" x14ac:dyDescent="0.2">
      <c r="A370" s="11"/>
      <c r="B370" s="10"/>
    </row>
    <row r="371" spans="1:2" x14ac:dyDescent="0.2">
      <c r="A371" s="11"/>
      <c r="B371" s="10"/>
    </row>
    <row r="372" spans="1:2" x14ac:dyDescent="0.2">
      <c r="A372" s="11"/>
      <c r="B372" s="10"/>
    </row>
    <row r="373" spans="1:2" x14ac:dyDescent="0.2">
      <c r="A373" s="11"/>
      <c r="B373" s="10"/>
    </row>
    <row r="374" spans="1:2" x14ac:dyDescent="0.2">
      <c r="A374" s="11"/>
      <c r="B374" s="10"/>
    </row>
    <row r="375" spans="1:2" x14ac:dyDescent="0.2">
      <c r="A375" s="11"/>
      <c r="B375" s="10"/>
    </row>
    <row r="376" spans="1:2" x14ac:dyDescent="0.2">
      <c r="A376" s="11"/>
      <c r="B376" s="10"/>
    </row>
    <row r="377" spans="1:2" x14ac:dyDescent="0.2">
      <c r="A377" s="11"/>
      <c r="B377" s="10"/>
    </row>
    <row r="378" spans="1:2" x14ac:dyDescent="0.2">
      <c r="A378" s="11"/>
      <c r="B378" s="10"/>
    </row>
    <row r="379" spans="1:2" x14ac:dyDescent="0.2">
      <c r="A379" s="11"/>
      <c r="B379" s="10"/>
    </row>
    <row r="380" spans="1:2" x14ac:dyDescent="0.2">
      <c r="A380" s="11"/>
      <c r="B380" s="10"/>
    </row>
    <row r="381" spans="1:2" x14ac:dyDescent="0.2">
      <c r="A381" s="11"/>
      <c r="B381" s="10"/>
    </row>
    <row r="382" spans="1:2" x14ac:dyDescent="0.2">
      <c r="A382" s="11"/>
      <c r="B382" s="10"/>
    </row>
    <row r="383" spans="1:2" x14ac:dyDescent="0.2">
      <c r="A383" s="11"/>
      <c r="B383" s="10"/>
    </row>
    <row r="384" spans="1:2" x14ac:dyDescent="0.2">
      <c r="A384" s="11"/>
      <c r="B384" s="10"/>
    </row>
    <row r="385" spans="1:2" x14ac:dyDescent="0.2">
      <c r="A385" s="11"/>
      <c r="B385" s="10"/>
    </row>
    <row r="386" spans="1:2" x14ac:dyDescent="0.2">
      <c r="A386" s="11"/>
      <c r="B386" s="10"/>
    </row>
    <row r="387" spans="1:2" x14ac:dyDescent="0.2">
      <c r="A387" s="11"/>
      <c r="B387" s="10"/>
    </row>
    <row r="388" spans="1:2" x14ac:dyDescent="0.2">
      <c r="A388" s="11"/>
      <c r="B388" s="10"/>
    </row>
    <row r="389" spans="1:2" x14ac:dyDescent="0.2">
      <c r="A389" s="11"/>
      <c r="B389" s="10"/>
    </row>
    <row r="390" spans="1:2" x14ac:dyDescent="0.2">
      <c r="A390" s="11"/>
      <c r="B390" s="10"/>
    </row>
    <row r="391" spans="1:2" x14ac:dyDescent="0.2">
      <c r="A391" s="11"/>
      <c r="B391" s="10"/>
    </row>
    <row r="392" spans="1:2" x14ac:dyDescent="0.2">
      <c r="A392" s="11"/>
      <c r="B392" s="10"/>
    </row>
    <row r="393" spans="1:2" x14ac:dyDescent="0.2">
      <c r="A393" s="11"/>
      <c r="B393" s="10"/>
    </row>
    <row r="394" spans="1:2" x14ac:dyDescent="0.2">
      <c r="A394" s="11"/>
      <c r="B394" s="10"/>
    </row>
    <row r="395" spans="1:2" x14ac:dyDescent="0.2">
      <c r="A395" s="11"/>
      <c r="B395" s="10"/>
    </row>
    <row r="396" spans="1:2" x14ac:dyDescent="0.2">
      <c r="A396" s="11"/>
      <c r="B396" s="10"/>
    </row>
    <row r="397" spans="1:2" x14ac:dyDescent="0.2">
      <c r="A397" s="11"/>
      <c r="B397" s="10"/>
    </row>
    <row r="398" spans="1:2" x14ac:dyDescent="0.2">
      <c r="A398" s="11"/>
      <c r="B398" s="10"/>
    </row>
    <row r="399" spans="1:2" x14ac:dyDescent="0.2">
      <c r="A399" s="11"/>
      <c r="B399" s="10"/>
    </row>
    <row r="400" spans="1:2" x14ac:dyDescent="0.2">
      <c r="A400" s="11"/>
      <c r="B400" s="10"/>
    </row>
    <row r="401" spans="1:2" x14ac:dyDescent="0.2">
      <c r="A401" s="11"/>
      <c r="B401" s="10"/>
    </row>
    <row r="402" spans="1:2" x14ac:dyDescent="0.2">
      <c r="A402" s="11"/>
      <c r="B402" s="10"/>
    </row>
    <row r="403" spans="1:2" x14ac:dyDescent="0.2">
      <c r="A403" s="11"/>
      <c r="B403" s="10"/>
    </row>
    <row r="404" spans="1:2" x14ac:dyDescent="0.2">
      <c r="A404" s="11"/>
      <c r="B404" s="10"/>
    </row>
    <row r="405" spans="1:2" x14ac:dyDescent="0.2">
      <c r="A405" s="11"/>
      <c r="B405" s="10"/>
    </row>
    <row r="406" spans="1:2" x14ac:dyDescent="0.2">
      <c r="A406" s="11"/>
      <c r="B406" s="10"/>
    </row>
    <row r="407" spans="1:2" x14ac:dyDescent="0.2">
      <c r="A407" s="11"/>
      <c r="B407" s="10"/>
    </row>
    <row r="408" spans="1:2" x14ac:dyDescent="0.2">
      <c r="A408" s="11"/>
      <c r="B408" s="10"/>
    </row>
    <row r="409" spans="1:2" x14ac:dyDescent="0.2">
      <c r="A409" s="11"/>
      <c r="B409" s="10"/>
    </row>
    <row r="410" spans="1:2" x14ac:dyDescent="0.2">
      <c r="A410" s="11"/>
      <c r="B410" s="10"/>
    </row>
    <row r="411" spans="1:2" x14ac:dyDescent="0.2">
      <c r="A411" s="11"/>
      <c r="B411" s="10"/>
    </row>
    <row r="412" spans="1:2" x14ac:dyDescent="0.2">
      <c r="A412" s="11"/>
      <c r="B412" s="10"/>
    </row>
    <row r="413" spans="1:2" x14ac:dyDescent="0.2">
      <c r="A413" s="11"/>
      <c r="B413" s="10"/>
    </row>
    <row r="414" spans="1:2" x14ac:dyDescent="0.2">
      <c r="A414" s="11"/>
      <c r="B414" s="10"/>
    </row>
    <row r="415" spans="1:2" x14ac:dyDescent="0.2">
      <c r="A415" s="11"/>
      <c r="B415" s="10"/>
    </row>
    <row r="416" spans="1:2" x14ac:dyDescent="0.2">
      <c r="A416" s="11"/>
      <c r="B416" s="10"/>
    </row>
    <row r="417" spans="1:2" x14ac:dyDescent="0.2">
      <c r="A417" s="11"/>
      <c r="B417" s="10"/>
    </row>
    <row r="418" spans="1:2" x14ac:dyDescent="0.2">
      <c r="A418" s="11"/>
      <c r="B418" s="10"/>
    </row>
    <row r="419" spans="1:2" x14ac:dyDescent="0.2">
      <c r="A419" s="11"/>
      <c r="B419" s="10"/>
    </row>
    <row r="420" spans="1:2" x14ac:dyDescent="0.2">
      <c r="A420" s="11"/>
      <c r="B420" s="10"/>
    </row>
    <row r="421" spans="1:2" x14ac:dyDescent="0.2">
      <c r="A421" s="11"/>
      <c r="B421" s="10"/>
    </row>
    <row r="422" spans="1:2" x14ac:dyDescent="0.2">
      <c r="A422" s="11"/>
      <c r="B422" s="10"/>
    </row>
    <row r="423" spans="1:2" x14ac:dyDescent="0.2">
      <c r="A423" s="11"/>
      <c r="B423" s="10"/>
    </row>
    <row r="424" spans="1:2" x14ac:dyDescent="0.2">
      <c r="A424" s="11"/>
      <c r="B424" s="10"/>
    </row>
    <row r="425" spans="1:2" x14ac:dyDescent="0.2">
      <c r="A425" s="11"/>
      <c r="B425" s="10"/>
    </row>
    <row r="426" spans="1:2" x14ac:dyDescent="0.2">
      <c r="A426" s="11"/>
      <c r="B426" s="10"/>
    </row>
    <row r="427" spans="1:2" x14ac:dyDescent="0.2">
      <c r="A427" s="11"/>
      <c r="B427" s="10"/>
    </row>
    <row r="428" spans="1:2" x14ac:dyDescent="0.2">
      <c r="A428" s="11"/>
      <c r="B428" s="10"/>
    </row>
    <row r="429" spans="1:2" x14ac:dyDescent="0.2">
      <c r="A429" s="11"/>
      <c r="B429" s="10"/>
    </row>
    <row r="430" spans="1:2" x14ac:dyDescent="0.2">
      <c r="A430" s="11"/>
      <c r="B430" s="10"/>
    </row>
    <row r="431" spans="1:2" x14ac:dyDescent="0.2">
      <c r="A431" s="11"/>
      <c r="B431" s="10"/>
    </row>
    <row r="432" spans="1:2" x14ac:dyDescent="0.2">
      <c r="A432" s="11"/>
      <c r="B432" s="10"/>
    </row>
    <row r="433" spans="1:2" x14ac:dyDescent="0.2">
      <c r="A433" s="11"/>
      <c r="B433" s="10"/>
    </row>
    <row r="434" spans="1:2" x14ac:dyDescent="0.2">
      <c r="A434" s="11"/>
      <c r="B434" s="10"/>
    </row>
    <row r="435" spans="1:2" x14ac:dyDescent="0.2">
      <c r="A435" s="11"/>
      <c r="B435" s="10"/>
    </row>
    <row r="436" spans="1:2" x14ac:dyDescent="0.2">
      <c r="A436" s="11"/>
      <c r="B436" s="10"/>
    </row>
    <row r="437" spans="1:2" x14ac:dyDescent="0.2">
      <c r="A437" s="11"/>
      <c r="B437" s="10"/>
    </row>
    <row r="438" spans="1:2" x14ac:dyDescent="0.2">
      <c r="A438" s="11"/>
      <c r="B438" s="10"/>
    </row>
    <row r="439" spans="1:2" x14ac:dyDescent="0.2">
      <c r="A439" s="11"/>
      <c r="B439" s="10"/>
    </row>
    <row r="440" spans="1:2" x14ac:dyDescent="0.2">
      <c r="A440" s="11"/>
      <c r="B440" s="10"/>
    </row>
    <row r="441" spans="1:2" x14ac:dyDescent="0.2">
      <c r="A441" s="11"/>
      <c r="B441" s="10"/>
    </row>
    <row r="442" spans="1:2" x14ac:dyDescent="0.2">
      <c r="A442" s="11"/>
      <c r="B442" s="10"/>
    </row>
    <row r="443" spans="1:2" x14ac:dyDescent="0.2">
      <c r="A443" s="11"/>
      <c r="B443" s="10"/>
    </row>
    <row r="444" spans="1:2" x14ac:dyDescent="0.2">
      <c r="A444" s="11"/>
      <c r="B444" s="10"/>
    </row>
    <row r="445" spans="1:2" x14ac:dyDescent="0.2">
      <c r="A445" s="11"/>
      <c r="B445" s="10"/>
    </row>
    <row r="446" spans="1:2" x14ac:dyDescent="0.2">
      <c r="A446" s="11"/>
      <c r="B446" s="10"/>
    </row>
    <row r="447" spans="1:2" x14ac:dyDescent="0.2">
      <c r="A447" s="11"/>
      <c r="B447" s="10"/>
    </row>
    <row r="448" spans="1:2" x14ac:dyDescent="0.2">
      <c r="A448" s="11"/>
      <c r="B448" s="10"/>
    </row>
    <row r="449" spans="1:2" x14ac:dyDescent="0.2">
      <c r="A449" s="11"/>
      <c r="B449" s="10"/>
    </row>
    <row r="450" spans="1:2" x14ac:dyDescent="0.2">
      <c r="A450" s="11"/>
      <c r="B450" s="10"/>
    </row>
    <row r="451" spans="1:2" x14ac:dyDescent="0.2">
      <c r="A451" s="11"/>
      <c r="B451" s="10"/>
    </row>
    <row r="452" spans="1:2" x14ac:dyDescent="0.2">
      <c r="A452" s="11"/>
      <c r="B452" s="10"/>
    </row>
    <row r="453" spans="1:2" x14ac:dyDescent="0.2">
      <c r="A453" s="11"/>
      <c r="B453" s="10"/>
    </row>
    <row r="454" spans="1:2" x14ac:dyDescent="0.2">
      <c r="A454" s="11"/>
      <c r="B454" s="10"/>
    </row>
    <row r="455" spans="1:2" x14ac:dyDescent="0.2">
      <c r="A455" s="11"/>
      <c r="B455" s="10"/>
    </row>
    <row r="456" spans="1:2" x14ac:dyDescent="0.2">
      <c r="A456" s="11"/>
      <c r="B456" s="10"/>
    </row>
    <row r="457" spans="1:2" x14ac:dyDescent="0.2">
      <c r="A457" s="11"/>
      <c r="B457" s="10"/>
    </row>
    <row r="458" spans="1:2" x14ac:dyDescent="0.2">
      <c r="A458" s="11"/>
      <c r="B458" s="10"/>
    </row>
    <row r="459" spans="1:2" x14ac:dyDescent="0.2">
      <c r="A459" s="11"/>
      <c r="B459" s="10"/>
    </row>
    <row r="460" spans="1:2" x14ac:dyDescent="0.2">
      <c r="A460" s="11"/>
      <c r="B460" s="10"/>
    </row>
    <row r="461" spans="1:2" x14ac:dyDescent="0.2">
      <c r="A461" s="11"/>
      <c r="B461" s="10"/>
    </row>
    <row r="462" spans="1:2" x14ac:dyDescent="0.2">
      <c r="A462" s="11"/>
      <c r="B462" s="10"/>
    </row>
    <row r="463" spans="1:2" x14ac:dyDescent="0.2">
      <c r="A463" s="11"/>
      <c r="B463" s="10"/>
    </row>
    <row r="464" spans="1:2" x14ac:dyDescent="0.2">
      <c r="A464" s="11"/>
      <c r="B464" s="10"/>
    </row>
    <row r="465" spans="1:2" x14ac:dyDescent="0.2">
      <c r="A465" s="11"/>
      <c r="B465" s="10"/>
    </row>
    <row r="466" spans="1:2" x14ac:dyDescent="0.2">
      <c r="A466" s="11"/>
      <c r="B466" s="10"/>
    </row>
    <row r="467" spans="1:2" x14ac:dyDescent="0.2">
      <c r="A467" s="11"/>
      <c r="B467" s="10"/>
    </row>
    <row r="468" spans="1:2" x14ac:dyDescent="0.2">
      <c r="A468" s="11"/>
      <c r="B468" s="10"/>
    </row>
    <row r="469" spans="1:2" x14ac:dyDescent="0.2">
      <c r="A469" s="11"/>
      <c r="B469" s="10"/>
    </row>
    <row r="470" spans="1:2" x14ac:dyDescent="0.2">
      <c r="A470" s="11"/>
      <c r="B470" s="10"/>
    </row>
    <row r="471" spans="1:2" x14ac:dyDescent="0.2">
      <c r="A471" s="11"/>
      <c r="B471" s="10"/>
    </row>
    <row r="472" spans="1:2" x14ac:dyDescent="0.2">
      <c r="A472" s="11"/>
      <c r="B472" s="10"/>
    </row>
    <row r="473" spans="1:2" x14ac:dyDescent="0.2">
      <c r="A473" s="11"/>
      <c r="B473" s="10"/>
    </row>
    <row r="474" spans="1:2" x14ac:dyDescent="0.2">
      <c r="A474" s="11"/>
      <c r="B474" s="10"/>
    </row>
    <row r="475" spans="1:2" x14ac:dyDescent="0.2">
      <c r="A475" s="11"/>
      <c r="B475" s="10"/>
    </row>
    <row r="476" spans="1:2" x14ac:dyDescent="0.2">
      <c r="A476" s="11"/>
      <c r="B476" s="10"/>
    </row>
    <row r="477" spans="1:2" x14ac:dyDescent="0.2">
      <c r="A477" s="11"/>
      <c r="B477" s="10"/>
    </row>
    <row r="478" spans="1:2" x14ac:dyDescent="0.2">
      <c r="A478" s="11"/>
      <c r="B478" s="10"/>
    </row>
    <row r="479" spans="1:2" x14ac:dyDescent="0.2">
      <c r="A479" s="11"/>
      <c r="B479" s="10"/>
    </row>
    <row r="480" spans="1:2" x14ac:dyDescent="0.2">
      <c r="A480" s="11"/>
      <c r="B480" s="10"/>
    </row>
    <row r="481" spans="1:2" x14ac:dyDescent="0.2">
      <c r="A481" s="11"/>
      <c r="B481" s="10"/>
    </row>
    <row r="482" spans="1:2" x14ac:dyDescent="0.2">
      <c r="A482" s="11"/>
      <c r="B482" s="10"/>
    </row>
    <row r="483" spans="1:2" x14ac:dyDescent="0.2">
      <c r="A483" s="11"/>
      <c r="B483" s="10"/>
    </row>
    <row r="484" spans="1:2" x14ac:dyDescent="0.2">
      <c r="A484" s="11"/>
      <c r="B484" s="10"/>
    </row>
    <row r="485" spans="1:2" x14ac:dyDescent="0.2">
      <c r="A485" s="11"/>
      <c r="B485" s="10"/>
    </row>
    <row r="486" spans="1:2" x14ac:dyDescent="0.2">
      <c r="A486" s="11"/>
      <c r="B486" s="10"/>
    </row>
    <row r="487" spans="1:2" x14ac:dyDescent="0.2">
      <c r="A487" s="11"/>
      <c r="B487" s="10"/>
    </row>
    <row r="488" spans="1:2" x14ac:dyDescent="0.2">
      <c r="A488" s="11"/>
      <c r="B488" s="10"/>
    </row>
    <row r="489" spans="1:2" x14ac:dyDescent="0.2">
      <c r="A489" s="11"/>
      <c r="B489" s="10"/>
    </row>
    <row r="490" spans="1:2" x14ac:dyDescent="0.2">
      <c r="A490" s="11"/>
      <c r="B490" s="10"/>
    </row>
    <row r="491" spans="1:2" x14ac:dyDescent="0.2">
      <c r="A491" s="11"/>
      <c r="B491" s="10"/>
    </row>
    <row r="492" spans="1:2" x14ac:dyDescent="0.2">
      <c r="A492" s="11"/>
      <c r="B492" s="10"/>
    </row>
    <row r="493" spans="1:2" x14ac:dyDescent="0.2">
      <c r="A493" s="11"/>
      <c r="B493" s="10"/>
    </row>
    <row r="494" spans="1:2" x14ac:dyDescent="0.2">
      <c r="A494" s="11"/>
      <c r="B494" s="10"/>
    </row>
    <row r="495" spans="1:2" x14ac:dyDescent="0.2">
      <c r="A495" s="11"/>
      <c r="B495" s="10"/>
    </row>
    <row r="496" spans="1:2" x14ac:dyDescent="0.2">
      <c r="A496" s="11"/>
      <c r="B496" s="10"/>
    </row>
    <row r="497" spans="1:2" x14ac:dyDescent="0.2">
      <c r="A497" s="11"/>
      <c r="B497" s="10"/>
    </row>
    <row r="498" spans="1:2" x14ac:dyDescent="0.2">
      <c r="A498" s="11"/>
      <c r="B498" s="10"/>
    </row>
    <row r="499" spans="1:2" x14ac:dyDescent="0.2">
      <c r="A499" s="11"/>
      <c r="B499" s="10"/>
    </row>
    <row r="500" spans="1:2" x14ac:dyDescent="0.2">
      <c r="A500" s="11"/>
      <c r="B500" s="10"/>
    </row>
    <row r="501" spans="1:2" x14ac:dyDescent="0.2">
      <c r="A501" s="11"/>
      <c r="B501" s="10"/>
    </row>
    <row r="502" spans="1:2" x14ac:dyDescent="0.2">
      <c r="A502" s="11"/>
      <c r="B502" s="10"/>
    </row>
    <row r="503" spans="1:2" x14ac:dyDescent="0.2">
      <c r="A503" s="11"/>
      <c r="B503" s="10"/>
    </row>
    <row r="504" spans="1:2" x14ac:dyDescent="0.2">
      <c r="A504" s="11"/>
      <c r="B504" s="10"/>
    </row>
    <row r="505" spans="1:2" x14ac:dyDescent="0.2">
      <c r="A505" s="11"/>
      <c r="B505" s="10"/>
    </row>
    <row r="506" spans="1:2" x14ac:dyDescent="0.2">
      <c r="A506" s="11"/>
      <c r="B506" s="10"/>
    </row>
    <row r="507" spans="1:2" x14ac:dyDescent="0.2">
      <c r="A507" s="11"/>
      <c r="B507" s="10"/>
    </row>
    <row r="508" spans="1:2" x14ac:dyDescent="0.2">
      <c r="A508" s="11"/>
      <c r="B508" s="10"/>
    </row>
    <row r="509" spans="1:2" x14ac:dyDescent="0.2">
      <c r="A509" s="11"/>
      <c r="B509" s="10"/>
    </row>
    <row r="510" spans="1:2" x14ac:dyDescent="0.2">
      <c r="A510" s="11"/>
      <c r="B510" s="10"/>
    </row>
    <row r="511" spans="1:2" x14ac:dyDescent="0.2">
      <c r="A511" s="11"/>
      <c r="B511" s="10"/>
    </row>
    <row r="512" spans="1:2" x14ac:dyDescent="0.2">
      <c r="A512" s="11"/>
      <c r="B512" s="10"/>
    </row>
    <row r="513" spans="1:2" x14ac:dyDescent="0.2">
      <c r="A513" s="11"/>
      <c r="B513" s="10"/>
    </row>
    <row r="514" spans="1:2" x14ac:dyDescent="0.2">
      <c r="A514" s="11"/>
      <c r="B514" s="10"/>
    </row>
    <row r="515" spans="1:2" x14ac:dyDescent="0.2">
      <c r="A515" s="11"/>
      <c r="B515" s="10"/>
    </row>
    <row r="516" spans="1:2" x14ac:dyDescent="0.2">
      <c r="A516" s="11"/>
      <c r="B516" s="10"/>
    </row>
    <row r="517" spans="1:2" x14ac:dyDescent="0.2">
      <c r="A517" s="11"/>
      <c r="B517" s="10"/>
    </row>
    <row r="518" spans="1:2" x14ac:dyDescent="0.2">
      <c r="A518" s="11"/>
      <c r="B518" s="10"/>
    </row>
    <row r="519" spans="1:2" x14ac:dyDescent="0.2">
      <c r="A519" s="11"/>
      <c r="B519" s="10"/>
    </row>
    <row r="520" spans="1:2" x14ac:dyDescent="0.2">
      <c r="A520" s="11"/>
      <c r="B520" s="10"/>
    </row>
    <row r="521" spans="1:2" x14ac:dyDescent="0.2">
      <c r="A521" s="11"/>
      <c r="B521" s="10"/>
    </row>
    <row r="522" spans="1:2" x14ac:dyDescent="0.2">
      <c r="A522" s="11"/>
      <c r="B522" s="10"/>
    </row>
    <row r="523" spans="1:2" x14ac:dyDescent="0.2">
      <c r="A523" s="11"/>
      <c r="B523" s="10"/>
    </row>
    <row r="524" spans="1:2" x14ac:dyDescent="0.2">
      <c r="A524" s="11"/>
      <c r="B524" s="10"/>
    </row>
    <row r="525" spans="1:2" x14ac:dyDescent="0.2">
      <c r="A525" s="11"/>
      <c r="B525" s="10"/>
    </row>
    <row r="526" spans="1:2" x14ac:dyDescent="0.2">
      <c r="A526" s="11"/>
      <c r="B526" s="10"/>
    </row>
    <row r="527" spans="1:2" x14ac:dyDescent="0.2">
      <c r="A527" s="11"/>
      <c r="B527" s="10"/>
    </row>
    <row r="528" spans="1:2" x14ac:dyDescent="0.2">
      <c r="A528" s="11"/>
      <c r="B528" s="10"/>
    </row>
    <row r="529" spans="1:2" x14ac:dyDescent="0.2">
      <c r="A529" s="11"/>
      <c r="B529" s="10"/>
    </row>
    <row r="530" spans="1:2" x14ac:dyDescent="0.2">
      <c r="A530" s="11"/>
      <c r="B530" s="10"/>
    </row>
    <row r="531" spans="1:2" x14ac:dyDescent="0.2">
      <c r="A531" s="11"/>
      <c r="B531" s="10"/>
    </row>
    <row r="532" spans="1:2" x14ac:dyDescent="0.2">
      <c r="A532" s="11"/>
      <c r="B532" s="10"/>
    </row>
    <row r="533" spans="1:2" x14ac:dyDescent="0.2">
      <c r="A533" s="11"/>
      <c r="B533" s="10"/>
    </row>
    <row r="534" spans="1:2" x14ac:dyDescent="0.2">
      <c r="A534" s="11"/>
      <c r="B534" s="10"/>
    </row>
    <row r="535" spans="1:2" x14ac:dyDescent="0.2">
      <c r="A535" s="11"/>
      <c r="B535" s="10"/>
    </row>
    <row r="536" spans="1:2" x14ac:dyDescent="0.2">
      <c r="A536" s="11"/>
      <c r="B536" s="10"/>
    </row>
    <row r="537" spans="1:2" x14ac:dyDescent="0.2">
      <c r="A537" s="11"/>
      <c r="B537" s="10"/>
    </row>
    <row r="538" spans="1:2" x14ac:dyDescent="0.2">
      <c r="A538" s="11"/>
      <c r="B538" s="10"/>
    </row>
    <row r="539" spans="1:2" x14ac:dyDescent="0.2">
      <c r="A539" s="11"/>
      <c r="B539" s="10"/>
    </row>
    <row r="540" spans="1:2" x14ac:dyDescent="0.2">
      <c r="A540" s="11"/>
      <c r="B540" s="10"/>
    </row>
    <row r="541" spans="1:2" x14ac:dyDescent="0.2">
      <c r="A541" s="11"/>
      <c r="B541" s="10"/>
    </row>
    <row r="542" spans="1:2" x14ac:dyDescent="0.2">
      <c r="A542" s="11"/>
      <c r="B542" s="10"/>
    </row>
    <row r="543" spans="1:2" x14ac:dyDescent="0.2">
      <c r="A543" s="11"/>
      <c r="B543" s="10"/>
    </row>
    <row r="544" spans="1:2" x14ac:dyDescent="0.2">
      <c r="A544" s="11"/>
      <c r="B544" s="10"/>
    </row>
    <row r="545" spans="1:2" x14ac:dyDescent="0.2">
      <c r="A545" s="11"/>
      <c r="B545" s="10"/>
    </row>
    <row r="546" spans="1:2" x14ac:dyDescent="0.2">
      <c r="A546" s="11"/>
      <c r="B546" s="10"/>
    </row>
    <row r="547" spans="1:2" x14ac:dyDescent="0.2">
      <c r="A547" s="11"/>
      <c r="B547" s="10"/>
    </row>
    <row r="548" spans="1:2" x14ac:dyDescent="0.2">
      <c r="A548" s="11"/>
      <c r="B548" s="10"/>
    </row>
    <row r="549" spans="1:2" x14ac:dyDescent="0.2">
      <c r="A549" s="11"/>
      <c r="B549" s="10"/>
    </row>
    <row r="550" spans="1:2" x14ac:dyDescent="0.2">
      <c r="A550" s="11"/>
      <c r="B550" s="10"/>
    </row>
    <row r="551" spans="1:2" x14ac:dyDescent="0.2">
      <c r="A551" s="11"/>
      <c r="B551" s="10"/>
    </row>
    <row r="552" spans="1:2" x14ac:dyDescent="0.2">
      <c r="A552" s="11"/>
      <c r="B552" s="10"/>
    </row>
    <row r="553" spans="1:2" x14ac:dyDescent="0.2">
      <c r="A553" s="11"/>
      <c r="B553" s="10"/>
    </row>
    <row r="554" spans="1:2" x14ac:dyDescent="0.2">
      <c r="A554" s="11"/>
      <c r="B554" s="10"/>
    </row>
    <row r="555" spans="1:2" x14ac:dyDescent="0.2">
      <c r="A555" s="11"/>
      <c r="B555" s="10"/>
    </row>
    <row r="556" spans="1:2" x14ac:dyDescent="0.2">
      <c r="A556" s="11"/>
      <c r="B556" s="10"/>
    </row>
    <row r="557" spans="1:2" x14ac:dyDescent="0.2">
      <c r="A557" s="11"/>
      <c r="B557" s="10"/>
    </row>
    <row r="558" spans="1:2" x14ac:dyDescent="0.2">
      <c r="A558" s="11"/>
      <c r="B558" s="10"/>
    </row>
    <row r="559" spans="1:2" x14ac:dyDescent="0.2">
      <c r="A559" s="11"/>
      <c r="B559" s="10"/>
    </row>
    <row r="560" spans="1:2" x14ac:dyDescent="0.2">
      <c r="A560" s="11"/>
      <c r="B560" s="10"/>
    </row>
    <row r="561" spans="1:2" x14ac:dyDescent="0.2">
      <c r="A561" s="11"/>
      <c r="B561" s="10"/>
    </row>
    <row r="562" spans="1:2" x14ac:dyDescent="0.2">
      <c r="A562" s="11"/>
      <c r="B562" s="10"/>
    </row>
    <row r="563" spans="1:2" x14ac:dyDescent="0.2">
      <c r="A563" s="11"/>
      <c r="B563" s="10"/>
    </row>
    <row r="564" spans="1:2" x14ac:dyDescent="0.2">
      <c r="A564" s="11"/>
      <c r="B564" s="10"/>
    </row>
    <row r="565" spans="1:2" x14ac:dyDescent="0.2">
      <c r="A565" s="11"/>
      <c r="B565" s="10"/>
    </row>
    <row r="566" spans="1:2" x14ac:dyDescent="0.2">
      <c r="A566" s="11"/>
      <c r="B566" s="10"/>
    </row>
    <row r="567" spans="1:2" x14ac:dyDescent="0.2">
      <c r="A567" s="11"/>
      <c r="B567" s="10"/>
    </row>
    <row r="568" spans="1:2" x14ac:dyDescent="0.2">
      <c r="A568" s="11"/>
      <c r="B568" s="10"/>
    </row>
    <row r="569" spans="1:2" x14ac:dyDescent="0.2">
      <c r="A569" s="11"/>
      <c r="B569" s="10"/>
    </row>
    <row r="570" spans="1:2" x14ac:dyDescent="0.2">
      <c r="A570" s="11"/>
      <c r="B570" s="10"/>
    </row>
    <row r="571" spans="1:2" x14ac:dyDescent="0.2">
      <c r="A571" s="11"/>
      <c r="B571" s="10"/>
    </row>
    <row r="572" spans="1:2" x14ac:dyDescent="0.2">
      <c r="A572" s="11"/>
      <c r="B572" s="10"/>
    </row>
    <row r="573" spans="1:2" x14ac:dyDescent="0.2">
      <c r="A573" s="11"/>
      <c r="B573" s="10"/>
    </row>
    <row r="574" spans="1:2" x14ac:dyDescent="0.2">
      <c r="A574" s="11"/>
      <c r="B574" s="10"/>
    </row>
    <row r="575" spans="1:2" x14ac:dyDescent="0.2">
      <c r="A575" s="11"/>
      <c r="B575" s="10"/>
    </row>
    <row r="576" spans="1:2" x14ac:dyDescent="0.2">
      <c r="A576" s="11"/>
      <c r="B576" s="10"/>
    </row>
    <row r="577" spans="1:2" x14ac:dyDescent="0.2">
      <c r="A577" s="11"/>
      <c r="B577" s="10"/>
    </row>
    <row r="578" spans="1:2" x14ac:dyDescent="0.2">
      <c r="A578" s="11"/>
      <c r="B578" s="10"/>
    </row>
    <row r="579" spans="1:2" x14ac:dyDescent="0.2">
      <c r="A579" s="11"/>
      <c r="B579" s="10"/>
    </row>
    <row r="580" spans="1:2" x14ac:dyDescent="0.2">
      <c r="A580" s="11"/>
      <c r="B580" s="10"/>
    </row>
    <row r="581" spans="1:2" x14ac:dyDescent="0.2">
      <c r="A581" s="11"/>
      <c r="B581" s="10"/>
    </row>
    <row r="582" spans="1:2" x14ac:dyDescent="0.2">
      <c r="A582" s="11"/>
      <c r="B582" s="10"/>
    </row>
    <row r="583" spans="1:2" x14ac:dyDescent="0.2">
      <c r="A583" s="11"/>
      <c r="B583" s="10"/>
    </row>
    <row r="584" spans="1:2" x14ac:dyDescent="0.2">
      <c r="A584" s="11"/>
      <c r="B584" s="10"/>
    </row>
    <row r="585" spans="1:2" x14ac:dyDescent="0.2">
      <c r="A585" s="11"/>
      <c r="B585" s="10"/>
    </row>
    <row r="586" spans="1:2" x14ac:dyDescent="0.2">
      <c r="A586" s="11"/>
      <c r="B586" s="10"/>
    </row>
    <row r="587" spans="1:2" x14ac:dyDescent="0.2">
      <c r="A587" s="11"/>
      <c r="B587" s="10"/>
    </row>
    <row r="588" spans="1:2" x14ac:dyDescent="0.2">
      <c r="A588" s="11"/>
      <c r="B588" s="10"/>
    </row>
    <row r="589" spans="1:2" x14ac:dyDescent="0.2">
      <c r="A589" s="11"/>
      <c r="B589" s="10"/>
    </row>
    <row r="590" spans="1:2" x14ac:dyDescent="0.2">
      <c r="A590" s="11"/>
      <c r="B590" s="10"/>
    </row>
    <row r="591" spans="1:2" x14ac:dyDescent="0.2">
      <c r="A591" s="11"/>
      <c r="B591" s="10"/>
    </row>
    <row r="592" spans="1:2" x14ac:dyDescent="0.2">
      <c r="A592" s="11"/>
      <c r="B592" s="10"/>
    </row>
    <row r="593" spans="1:2" x14ac:dyDescent="0.2">
      <c r="A593" s="11"/>
      <c r="B593" s="10"/>
    </row>
    <row r="594" spans="1:2" x14ac:dyDescent="0.2">
      <c r="A594" s="11"/>
      <c r="B594" s="10"/>
    </row>
    <row r="595" spans="1:2" x14ac:dyDescent="0.2">
      <c r="A595" s="11"/>
      <c r="B595" s="10"/>
    </row>
    <row r="596" spans="1:2" x14ac:dyDescent="0.2">
      <c r="A596" s="11"/>
      <c r="B596" s="10"/>
    </row>
    <row r="597" spans="1:2" x14ac:dyDescent="0.2">
      <c r="A597" s="11"/>
      <c r="B597" s="10"/>
    </row>
    <row r="598" spans="1:2" x14ac:dyDescent="0.2">
      <c r="A598" s="11"/>
      <c r="B598" s="10"/>
    </row>
    <row r="599" spans="1:2" x14ac:dyDescent="0.2">
      <c r="A599" s="11"/>
      <c r="B599" s="10"/>
    </row>
    <row r="600" spans="1:2" x14ac:dyDescent="0.2">
      <c r="A600" s="11"/>
      <c r="B600" s="10"/>
    </row>
    <row r="601" spans="1:2" x14ac:dyDescent="0.2">
      <c r="A601" s="11"/>
      <c r="B601" s="10"/>
    </row>
    <row r="602" spans="1:2" x14ac:dyDescent="0.2">
      <c r="A602" s="11"/>
      <c r="B602" s="10"/>
    </row>
    <row r="603" spans="1:2" x14ac:dyDescent="0.2">
      <c r="A603" s="11"/>
      <c r="B603" s="10"/>
    </row>
    <row r="604" spans="1:2" x14ac:dyDescent="0.2">
      <c r="A604" s="11"/>
      <c r="B604" s="10"/>
    </row>
    <row r="605" spans="1:2" x14ac:dyDescent="0.2">
      <c r="A605" s="11"/>
      <c r="B605" s="10"/>
    </row>
    <row r="606" spans="1:2" x14ac:dyDescent="0.2">
      <c r="A606" s="11"/>
      <c r="B606" s="10"/>
    </row>
    <row r="607" spans="1:2" x14ac:dyDescent="0.2">
      <c r="A607" s="11"/>
      <c r="B607" s="10"/>
    </row>
    <row r="608" spans="1:2" x14ac:dyDescent="0.2">
      <c r="A608" s="11"/>
      <c r="B608" s="10"/>
    </row>
    <row r="609" spans="1:2" x14ac:dyDescent="0.2">
      <c r="A609" s="11"/>
      <c r="B609" s="10"/>
    </row>
    <row r="610" spans="1:2" x14ac:dyDescent="0.2">
      <c r="A610" s="11"/>
      <c r="B610" s="10"/>
    </row>
    <row r="611" spans="1:2" x14ac:dyDescent="0.2">
      <c r="A611" s="11"/>
      <c r="B611" s="10"/>
    </row>
    <row r="612" spans="1:2" x14ac:dyDescent="0.2">
      <c r="A612" s="11"/>
      <c r="B612" s="10"/>
    </row>
    <row r="613" spans="1:2" x14ac:dyDescent="0.2">
      <c r="A613" s="11"/>
      <c r="B613" s="10"/>
    </row>
    <row r="614" spans="1:2" x14ac:dyDescent="0.2">
      <c r="A614" s="11"/>
      <c r="B614" s="10"/>
    </row>
    <row r="615" spans="1:2" x14ac:dyDescent="0.2">
      <c r="A615" s="11"/>
      <c r="B615" s="10"/>
    </row>
    <row r="616" spans="1:2" x14ac:dyDescent="0.2">
      <c r="A616" s="11"/>
      <c r="B616" s="10"/>
    </row>
    <row r="617" spans="1:2" x14ac:dyDescent="0.2">
      <c r="A617" s="11"/>
      <c r="B617" s="10"/>
    </row>
    <row r="618" spans="1:2" x14ac:dyDescent="0.2">
      <c r="A618" s="11"/>
      <c r="B618" s="10"/>
    </row>
    <row r="619" spans="1:2" x14ac:dyDescent="0.2">
      <c r="A619" s="11"/>
      <c r="B619" s="10"/>
    </row>
    <row r="620" spans="1:2" x14ac:dyDescent="0.2">
      <c r="A620" s="11"/>
      <c r="B620" s="10"/>
    </row>
    <row r="621" spans="1:2" x14ac:dyDescent="0.2">
      <c r="A621" s="11"/>
      <c r="B621" s="10"/>
    </row>
    <row r="622" spans="1:2" x14ac:dyDescent="0.2">
      <c r="A622" s="11"/>
      <c r="B622" s="10"/>
    </row>
    <row r="623" spans="1:2" x14ac:dyDescent="0.2">
      <c r="A623" s="11"/>
      <c r="B623" s="10"/>
    </row>
    <row r="624" spans="1:2" x14ac:dyDescent="0.2">
      <c r="A624" s="11"/>
      <c r="B624" s="10"/>
    </row>
    <row r="625" spans="1:2" x14ac:dyDescent="0.2">
      <c r="A625" s="11"/>
      <c r="B625" s="10"/>
    </row>
    <row r="626" spans="1:2" x14ac:dyDescent="0.2">
      <c r="A626" s="11"/>
      <c r="B626" s="10"/>
    </row>
    <row r="627" spans="1:2" x14ac:dyDescent="0.2">
      <c r="A627" s="11"/>
      <c r="B627" s="10"/>
    </row>
    <row r="628" spans="1:2" x14ac:dyDescent="0.2">
      <c r="A628" s="11"/>
      <c r="B628" s="10"/>
    </row>
    <row r="629" spans="1:2" x14ac:dyDescent="0.2">
      <c r="A629" s="11"/>
      <c r="B629" s="10"/>
    </row>
    <row r="630" spans="1:2" x14ac:dyDescent="0.2">
      <c r="A630" s="11"/>
      <c r="B630" s="10"/>
    </row>
    <row r="631" spans="1:2" x14ac:dyDescent="0.2">
      <c r="A631" s="11"/>
      <c r="B631" s="10"/>
    </row>
    <row r="632" spans="1:2" x14ac:dyDescent="0.2">
      <c r="A632" s="11"/>
      <c r="B632" s="10"/>
    </row>
    <row r="633" spans="1:2" x14ac:dyDescent="0.2">
      <c r="A633" s="11"/>
      <c r="B633" s="10"/>
    </row>
    <row r="634" spans="1:2" x14ac:dyDescent="0.2">
      <c r="A634" s="11"/>
      <c r="B634" s="10"/>
    </row>
    <row r="635" spans="1:2" x14ac:dyDescent="0.2">
      <c r="A635" s="11"/>
      <c r="B635" s="10"/>
    </row>
    <row r="636" spans="1:2" x14ac:dyDescent="0.2">
      <c r="A636" s="11"/>
      <c r="B636" s="10"/>
    </row>
    <row r="637" spans="1:2" x14ac:dyDescent="0.2">
      <c r="A637" s="11"/>
      <c r="B637" s="10"/>
    </row>
    <row r="638" spans="1:2" x14ac:dyDescent="0.2">
      <c r="A638" s="11"/>
      <c r="B638" s="10"/>
    </row>
    <row r="639" spans="1:2" x14ac:dyDescent="0.2">
      <c r="A639" s="11"/>
      <c r="B639" s="10"/>
    </row>
    <row r="640" spans="1:2" x14ac:dyDescent="0.2">
      <c r="A640" s="11"/>
      <c r="B640" s="10"/>
    </row>
    <row r="641" spans="1:2" x14ac:dyDescent="0.2">
      <c r="A641" s="11"/>
      <c r="B641" s="10"/>
    </row>
    <row r="642" spans="1:2" x14ac:dyDescent="0.2">
      <c r="A642" s="11"/>
      <c r="B642" s="10"/>
    </row>
    <row r="643" spans="1:2" x14ac:dyDescent="0.2">
      <c r="A643" s="11"/>
      <c r="B643" s="10"/>
    </row>
    <row r="644" spans="1:2" x14ac:dyDescent="0.2">
      <c r="A644" s="11"/>
      <c r="B644" s="10"/>
    </row>
    <row r="645" spans="1:2" x14ac:dyDescent="0.2">
      <c r="A645" s="11"/>
      <c r="B645" s="10"/>
    </row>
    <row r="646" spans="1:2" x14ac:dyDescent="0.2">
      <c r="A646" s="11"/>
      <c r="B646" s="10"/>
    </row>
    <row r="647" spans="1:2" x14ac:dyDescent="0.2">
      <c r="A647" s="11"/>
      <c r="B647" s="10"/>
    </row>
    <row r="648" spans="1:2" x14ac:dyDescent="0.2">
      <c r="A648" s="11"/>
      <c r="B648" s="10"/>
    </row>
    <row r="649" spans="1:2" x14ac:dyDescent="0.2">
      <c r="A649" s="11"/>
      <c r="B649" s="10"/>
    </row>
    <row r="650" spans="1:2" x14ac:dyDescent="0.2">
      <c r="A650" s="11"/>
      <c r="B650" s="10"/>
    </row>
    <row r="651" spans="1:2" x14ac:dyDescent="0.2">
      <c r="A651" s="11"/>
      <c r="B651" s="10"/>
    </row>
    <row r="652" spans="1:2" x14ac:dyDescent="0.2">
      <c r="A652" s="11"/>
      <c r="B652" s="10"/>
    </row>
    <row r="653" spans="1:2" x14ac:dyDescent="0.2">
      <c r="A653" s="11"/>
      <c r="B653" s="10"/>
    </row>
    <row r="654" spans="1:2" x14ac:dyDescent="0.2">
      <c r="A654" s="11"/>
      <c r="B654" s="10"/>
    </row>
    <row r="655" spans="1:2" x14ac:dyDescent="0.2">
      <c r="A655" s="11"/>
      <c r="B655" s="10"/>
    </row>
    <row r="656" spans="1:2" x14ac:dyDescent="0.2">
      <c r="A656" s="11"/>
      <c r="B656" s="10"/>
    </row>
    <row r="657" spans="1:2" x14ac:dyDescent="0.2">
      <c r="A657" s="11"/>
      <c r="B657" s="10"/>
    </row>
    <row r="658" spans="1:2" x14ac:dyDescent="0.2">
      <c r="A658" s="11"/>
      <c r="B658" s="10"/>
    </row>
    <row r="659" spans="1:2" x14ac:dyDescent="0.2">
      <c r="A659" s="11"/>
      <c r="B659" s="10"/>
    </row>
    <row r="660" spans="1:2" x14ac:dyDescent="0.2">
      <c r="A660" s="11"/>
      <c r="B660" s="10"/>
    </row>
    <row r="661" spans="1:2" x14ac:dyDescent="0.2">
      <c r="A661" s="11"/>
      <c r="B661" s="10"/>
    </row>
    <row r="662" spans="1:2" x14ac:dyDescent="0.2">
      <c r="A662" s="11"/>
      <c r="B662" s="10"/>
    </row>
    <row r="663" spans="1:2" x14ac:dyDescent="0.2">
      <c r="A663" s="11"/>
      <c r="B663" s="10"/>
    </row>
    <row r="664" spans="1:2" x14ac:dyDescent="0.2">
      <c r="A664" s="11"/>
      <c r="B664" s="10"/>
    </row>
    <row r="665" spans="1:2" x14ac:dyDescent="0.2">
      <c r="A665" s="11"/>
      <c r="B665" s="10"/>
    </row>
    <row r="666" spans="1:2" x14ac:dyDescent="0.2">
      <c r="A666" s="11"/>
      <c r="B666" s="10"/>
    </row>
    <row r="667" spans="1:2" x14ac:dyDescent="0.2">
      <c r="A667" s="11"/>
      <c r="B667" s="10"/>
    </row>
    <row r="668" spans="1:2" x14ac:dyDescent="0.2">
      <c r="A668" s="11"/>
      <c r="B668" s="10"/>
    </row>
    <row r="669" spans="1:2" x14ac:dyDescent="0.2">
      <c r="A669" s="11"/>
      <c r="B669" s="10"/>
    </row>
    <row r="670" spans="1:2" x14ac:dyDescent="0.2">
      <c r="A670" s="11"/>
      <c r="B670" s="10"/>
    </row>
    <row r="671" spans="1:2" x14ac:dyDescent="0.2">
      <c r="A671" s="11"/>
      <c r="B671" s="10"/>
    </row>
    <row r="672" spans="1:2" x14ac:dyDescent="0.2">
      <c r="A672" s="11"/>
      <c r="B672" s="10"/>
    </row>
    <row r="673" spans="1:2" x14ac:dyDescent="0.2">
      <c r="A673" s="11"/>
      <c r="B673" s="10"/>
    </row>
    <row r="674" spans="1:2" x14ac:dyDescent="0.2">
      <c r="A674" s="11"/>
      <c r="B674" s="10"/>
    </row>
    <row r="675" spans="1:2" x14ac:dyDescent="0.2">
      <c r="A675" s="11"/>
      <c r="B675" s="10"/>
    </row>
    <row r="676" spans="1:2" x14ac:dyDescent="0.2">
      <c r="A676" s="11"/>
      <c r="B676" s="10"/>
    </row>
    <row r="677" spans="1:2" x14ac:dyDescent="0.2">
      <c r="A677" s="11"/>
      <c r="B677" s="10"/>
    </row>
    <row r="678" spans="1:2" x14ac:dyDescent="0.2">
      <c r="A678" s="11"/>
      <c r="B678" s="10"/>
    </row>
    <row r="679" spans="1:2" x14ac:dyDescent="0.2">
      <c r="A679" s="11"/>
      <c r="B679" s="10"/>
    </row>
    <row r="680" spans="1:2" x14ac:dyDescent="0.2">
      <c r="A680" s="11"/>
      <c r="B680" s="10"/>
    </row>
    <row r="681" spans="1:2" x14ac:dyDescent="0.2">
      <c r="A681" s="11"/>
      <c r="B681" s="10"/>
    </row>
    <row r="682" spans="1:2" x14ac:dyDescent="0.2">
      <c r="A682" s="11"/>
      <c r="B682" s="10"/>
    </row>
    <row r="683" spans="1:2" x14ac:dyDescent="0.2">
      <c r="A683" s="11"/>
      <c r="B683" s="10"/>
    </row>
    <row r="684" spans="1:2" x14ac:dyDescent="0.2">
      <c r="A684" s="11"/>
      <c r="B684" s="10"/>
    </row>
    <row r="685" spans="1:2" x14ac:dyDescent="0.2">
      <c r="A685" s="11"/>
      <c r="B685" s="10"/>
    </row>
    <row r="686" spans="1:2" x14ac:dyDescent="0.2">
      <c r="A686" s="11"/>
      <c r="B686" s="10"/>
    </row>
    <row r="687" spans="1:2" x14ac:dyDescent="0.2">
      <c r="A687" s="11"/>
      <c r="B687" s="10"/>
    </row>
    <row r="688" spans="1:2" x14ac:dyDescent="0.2">
      <c r="A688" s="11"/>
      <c r="B688" s="10"/>
    </row>
    <row r="689" spans="1:2" x14ac:dyDescent="0.2">
      <c r="A689" s="11"/>
      <c r="B689" s="10"/>
    </row>
    <row r="690" spans="1:2" x14ac:dyDescent="0.2">
      <c r="A690" s="11"/>
      <c r="B690" s="10"/>
    </row>
    <row r="691" spans="1:2" x14ac:dyDescent="0.2">
      <c r="A691" s="11"/>
      <c r="B691" s="10"/>
    </row>
    <row r="692" spans="1:2" x14ac:dyDescent="0.2">
      <c r="A692" s="11"/>
      <c r="B692" s="10"/>
    </row>
    <row r="693" spans="1:2" x14ac:dyDescent="0.2">
      <c r="A693" s="11"/>
      <c r="B693" s="10"/>
    </row>
    <row r="694" spans="1:2" x14ac:dyDescent="0.2">
      <c r="A694" s="11"/>
      <c r="B694" s="10"/>
    </row>
    <row r="695" spans="1:2" x14ac:dyDescent="0.2">
      <c r="A695" s="11"/>
      <c r="B695" s="10"/>
    </row>
    <row r="696" spans="1:2" x14ac:dyDescent="0.2">
      <c r="A696" s="11"/>
      <c r="B696" s="10"/>
    </row>
    <row r="697" spans="1:2" x14ac:dyDescent="0.2">
      <c r="A697" s="11"/>
      <c r="B697" s="10"/>
    </row>
    <row r="698" spans="1:2" x14ac:dyDescent="0.2">
      <c r="A698" s="11"/>
      <c r="B698" s="10"/>
    </row>
    <row r="699" spans="1:2" x14ac:dyDescent="0.2">
      <c r="A699" s="11"/>
      <c r="B699" s="10"/>
    </row>
    <row r="700" spans="1:2" x14ac:dyDescent="0.2">
      <c r="A700" s="11"/>
      <c r="B700" s="10"/>
    </row>
    <row r="701" spans="1:2" x14ac:dyDescent="0.2">
      <c r="A701" s="11"/>
      <c r="B701" s="10"/>
    </row>
    <row r="702" spans="1:2" x14ac:dyDescent="0.2">
      <c r="A702" s="11"/>
      <c r="B702" s="10"/>
    </row>
    <row r="703" spans="1:2" x14ac:dyDescent="0.2">
      <c r="A703" s="11"/>
      <c r="B703" s="10"/>
    </row>
    <row r="704" spans="1:2" x14ac:dyDescent="0.2">
      <c r="A704" s="11"/>
      <c r="B704" s="10"/>
    </row>
    <row r="705" spans="1:2" x14ac:dyDescent="0.2">
      <c r="A705" s="11"/>
      <c r="B705" s="10"/>
    </row>
    <row r="706" spans="1:2" x14ac:dyDescent="0.2">
      <c r="A706" s="11"/>
      <c r="B706" s="10"/>
    </row>
    <row r="707" spans="1:2" x14ac:dyDescent="0.2">
      <c r="A707" s="11"/>
      <c r="B707" s="10"/>
    </row>
    <row r="708" spans="1:2" x14ac:dyDescent="0.2">
      <c r="A708" s="11"/>
      <c r="B708" s="10"/>
    </row>
    <row r="709" spans="1:2" x14ac:dyDescent="0.2">
      <c r="A709" s="11"/>
      <c r="B709" s="10"/>
    </row>
    <row r="710" spans="1:2" x14ac:dyDescent="0.2">
      <c r="A710" s="11"/>
      <c r="B710" s="10"/>
    </row>
    <row r="711" spans="1:2" x14ac:dyDescent="0.2">
      <c r="A711" s="11"/>
      <c r="B711" s="10"/>
    </row>
    <row r="712" spans="1:2" x14ac:dyDescent="0.2">
      <c r="A712" s="11"/>
      <c r="B712" s="10"/>
    </row>
    <row r="713" spans="1:2" x14ac:dyDescent="0.2">
      <c r="A713" s="11"/>
      <c r="B713" s="10"/>
    </row>
    <row r="714" spans="1:2" x14ac:dyDescent="0.2">
      <c r="A714" s="11"/>
      <c r="B714" s="10"/>
    </row>
    <row r="715" spans="1:2" x14ac:dyDescent="0.2">
      <c r="A715" s="11"/>
      <c r="B715" s="10"/>
    </row>
    <row r="716" spans="1:2" x14ac:dyDescent="0.2">
      <c r="A716" s="11"/>
      <c r="B716" s="10"/>
    </row>
    <row r="717" spans="1:2" x14ac:dyDescent="0.2">
      <c r="A717" s="11"/>
      <c r="B717" s="10"/>
    </row>
    <row r="718" spans="1:2" x14ac:dyDescent="0.2">
      <c r="A718" s="11"/>
      <c r="B718" s="10"/>
    </row>
    <row r="719" spans="1:2" x14ac:dyDescent="0.2">
      <c r="A719" s="11"/>
      <c r="B719" s="10"/>
    </row>
    <row r="720" spans="1:2" x14ac:dyDescent="0.2">
      <c r="A720" s="11"/>
      <c r="B720" s="10"/>
    </row>
    <row r="721" spans="1:2" x14ac:dyDescent="0.2">
      <c r="A721" s="11"/>
      <c r="B721" s="10"/>
    </row>
    <row r="722" spans="1:2" x14ac:dyDescent="0.2">
      <c r="A722" s="11"/>
      <c r="B722" s="10"/>
    </row>
    <row r="723" spans="1:2" x14ac:dyDescent="0.2">
      <c r="A723" s="11"/>
      <c r="B723" s="10"/>
    </row>
    <row r="724" spans="1:2" x14ac:dyDescent="0.2">
      <c r="A724" s="11"/>
      <c r="B724" s="10"/>
    </row>
    <row r="725" spans="1:2" x14ac:dyDescent="0.2">
      <c r="A725" s="11"/>
      <c r="B725" s="10"/>
    </row>
    <row r="726" spans="1:2" x14ac:dyDescent="0.2">
      <c r="A726" s="11"/>
      <c r="B726" s="10"/>
    </row>
    <row r="727" spans="1:2" x14ac:dyDescent="0.2">
      <c r="A727" s="11"/>
      <c r="B727" s="10"/>
    </row>
    <row r="728" spans="1:2" x14ac:dyDescent="0.2">
      <c r="A728" s="11"/>
      <c r="B728" s="10"/>
    </row>
    <row r="729" spans="1:2" x14ac:dyDescent="0.2">
      <c r="A729" s="11"/>
      <c r="B729" s="10"/>
    </row>
    <row r="730" spans="1:2" x14ac:dyDescent="0.2">
      <c r="A730" s="11"/>
      <c r="B730" s="10"/>
    </row>
    <row r="731" spans="1:2" x14ac:dyDescent="0.2">
      <c r="A731" s="11"/>
      <c r="B731" s="10"/>
    </row>
    <row r="732" spans="1:2" x14ac:dyDescent="0.2">
      <c r="A732" s="11"/>
      <c r="B732" s="10"/>
    </row>
    <row r="733" spans="1:2" x14ac:dyDescent="0.2">
      <c r="A733" s="11"/>
      <c r="B733" s="10"/>
    </row>
    <row r="734" spans="1:2" x14ac:dyDescent="0.2">
      <c r="A734" s="11"/>
      <c r="B734" s="10"/>
    </row>
    <row r="735" spans="1:2" x14ac:dyDescent="0.2">
      <c r="A735" s="11"/>
      <c r="B735" s="10"/>
    </row>
    <row r="736" spans="1:2" x14ac:dyDescent="0.2">
      <c r="A736" s="11"/>
      <c r="B736" s="10"/>
    </row>
    <row r="737" spans="1:2" x14ac:dyDescent="0.2">
      <c r="A737" s="11"/>
      <c r="B737" s="10"/>
    </row>
    <row r="738" spans="1:2" x14ac:dyDescent="0.2">
      <c r="A738" s="11"/>
      <c r="B738" s="10"/>
    </row>
    <row r="739" spans="1:2" x14ac:dyDescent="0.2">
      <c r="A739" s="11"/>
      <c r="B739" s="10"/>
    </row>
    <row r="740" spans="1:2" x14ac:dyDescent="0.2">
      <c r="A740" s="11"/>
      <c r="B740" s="10"/>
    </row>
    <row r="741" spans="1:2" x14ac:dyDescent="0.2">
      <c r="A741" s="11"/>
      <c r="B741" s="10"/>
    </row>
    <row r="742" spans="1:2" x14ac:dyDescent="0.2">
      <c r="A742" s="11"/>
      <c r="B742" s="10"/>
    </row>
    <row r="743" spans="1:2" x14ac:dyDescent="0.2">
      <c r="A743" s="11"/>
      <c r="B743" s="10"/>
    </row>
    <row r="744" spans="1:2" x14ac:dyDescent="0.2">
      <c r="A744" s="11"/>
      <c r="B744" s="10"/>
    </row>
    <row r="745" spans="1:2" x14ac:dyDescent="0.2">
      <c r="A745" s="11"/>
      <c r="B745" s="10"/>
    </row>
    <row r="746" spans="1:2" x14ac:dyDescent="0.2">
      <c r="A746" s="11"/>
      <c r="B746" s="10"/>
    </row>
    <row r="747" spans="1:2" x14ac:dyDescent="0.2">
      <c r="A747" s="11"/>
      <c r="B747" s="10"/>
    </row>
    <row r="748" spans="1:2" x14ac:dyDescent="0.2">
      <c r="A748" s="11"/>
      <c r="B748" s="10"/>
    </row>
    <row r="749" spans="1:2" x14ac:dyDescent="0.2">
      <c r="A749" s="11"/>
      <c r="B749" s="10"/>
    </row>
    <row r="750" spans="1:2" x14ac:dyDescent="0.2">
      <c r="A750" s="11"/>
      <c r="B750" s="10"/>
    </row>
    <row r="751" spans="1:2" x14ac:dyDescent="0.2">
      <c r="A751" s="11"/>
      <c r="B751" s="10"/>
    </row>
    <row r="752" spans="1:2" x14ac:dyDescent="0.2">
      <c r="A752" s="11"/>
      <c r="B752" s="10"/>
    </row>
    <row r="753" spans="1:2" x14ac:dyDescent="0.2">
      <c r="A753" s="11"/>
      <c r="B753" s="10"/>
    </row>
    <row r="754" spans="1:2" x14ac:dyDescent="0.2">
      <c r="A754" s="11"/>
      <c r="B754" s="10"/>
    </row>
    <row r="755" spans="1:2" x14ac:dyDescent="0.2">
      <c r="A755" s="11"/>
      <c r="B755" s="10"/>
    </row>
    <row r="756" spans="1:2" x14ac:dyDescent="0.2">
      <c r="A756" s="11"/>
      <c r="B756" s="10"/>
    </row>
    <row r="757" spans="1:2" x14ac:dyDescent="0.2">
      <c r="A757" s="11"/>
      <c r="B757" s="10"/>
    </row>
    <row r="758" spans="1:2" x14ac:dyDescent="0.2">
      <c r="A758" s="11"/>
      <c r="B758" s="10"/>
    </row>
    <row r="759" spans="1:2" x14ac:dyDescent="0.2">
      <c r="A759" s="11"/>
      <c r="B759" s="10"/>
    </row>
    <row r="760" spans="1:2" x14ac:dyDescent="0.2">
      <c r="A760" s="11"/>
      <c r="B760" s="10"/>
    </row>
    <row r="761" spans="1:2" x14ac:dyDescent="0.2">
      <c r="A761" s="11"/>
      <c r="B761" s="10"/>
    </row>
    <row r="762" spans="1:2" x14ac:dyDescent="0.2">
      <c r="A762" s="11"/>
      <c r="B762" s="10"/>
    </row>
    <row r="763" spans="1:2" x14ac:dyDescent="0.2">
      <c r="A763" s="11"/>
      <c r="B763" s="10"/>
    </row>
    <row r="764" spans="1:2" x14ac:dyDescent="0.2">
      <c r="A764" s="11"/>
      <c r="B764" s="10"/>
    </row>
    <row r="765" spans="1:2" x14ac:dyDescent="0.2">
      <c r="A765" s="11"/>
      <c r="B765" s="10"/>
    </row>
    <row r="766" spans="1:2" x14ac:dyDescent="0.2">
      <c r="A766" s="11"/>
      <c r="B766" s="10"/>
    </row>
    <row r="767" spans="1:2" x14ac:dyDescent="0.2">
      <c r="A767" s="11"/>
      <c r="B767" s="10"/>
    </row>
    <row r="768" spans="1:2" x14ac:dyDescent="0.2">
      <c r="A768" s="11"/>
      <c r="B768" s="10"/>
    </row>
    <row r="769" spans="1:2" x14ac:dyDescent="0.2">
      <c r="A769" s="11"/>
      <c r="B769" s="10"/>
    </row>
    <row r="770" spans="1:2" x14ac:dyDescent="0.2">
      <c r="A770" s="11"/>
      <c r="B770" s="10"/>
    </row>
    <row r="771" spans="1:2" x14ac:dyDescent="0.2">
      <c r="A771" s="11"/>
      <c r="B771" s="10"/>
    </row>
    <row r="772" spans="1:2" x14ac:dyDescent="0.2">
      <c r="A772" s="11"/>
      <c r="B772" s="10"/>
    </row>
    <row r="773" spans="1:2" x14ac:dyDescent="0.2">
      <c r="A773" s="11"/>
      <c r="B773" s="10"/>
    </row>
    <row r="774" spans="1:2" x14ac:dyDescent="0.2">
      <c r="A774" s="11"/>
      <c r="B774" s="10"/>
    </row>
    <row r="775" spans="1:2" x14ac:dyDescent="0.2">
      <c r="A775" s="11"/>
      <c r="B775" s="10"/>
    </row>
    <row r="776" spans="1:2" x14ac:dyDescent="0.2">
      <c r="A776" s="11"/>
      <c r="B776" s="10"/>
    </row>
    <row r="777" spans="1:2" x14ac:dyDescent="0.2">
      <c r="A777" s="11"/>
      <c r="B777" s="10"/>
    </row>
    <row r="778" spans="1:2" x14ac:dyDescent="0.2">
      <c r="A778" s="11"/>
      <c r="B778" s="10"/>
    </row>
    <row r="779" spans="1:2" x14ac:dyDescent="0.2">
      <c r="A779" s="11"/>
      <c r="B779" s="10"/>
    </row>
    <row r="780" spans="1:2" x14ac:dyDescent="0.2">
      <c r="A780" s="11"/>
      <c r="B780" s="10"/>
    </row>
    <row r="781" spans="1:2" x14ac:dyDescent="0.2">
      <c r="A781" s="11"/>
      <c r="B781" s="10"/>
    </row>
    <row r="782" spans="1:2" x14ac:dyDescent="0.2">
      <c r="A782" s="11"/>
      <c r="B782" s="10"/>
    </row>
    <row r="783" spans="1:2" x14ac:dyDescent="0.2">
      <c r="A783" s="11"/>
      <c r="B783" s="10"/>
    </row>
    <row r="784" spans="1:2" x14ac:dyDescent="0.2">
      <c r="A784" s="11"/>
      <c r="B784" s="10"/>
    </row>
    <row r="785" spans="1:2" x14ac:dyDescent="0.2">
      <c r="A785" s="11"/>
      <c r="B785" s="10"/>
    </row>
    <row r="786" spans="1:2" x14ac:dyDescent="0.2">
      <c r="A786" s="11"/>
      <c r="B786" s="10"/>
    </row>
    <row r="787" spans="1:2" x14ac:dyDescent="0.2">
      <c r="A787" s="11"/>
      <c r="B787" s="10"/>
    </row>
    <row r="788" spans="1:2" x14ac:dyDescent="0.2">
      <c r="A788" s="11"/>
      <c r="B788" s="10"/>
    </row>
    <row r="789" spans="1:2" x14ac:dyDescent="0.2">
      <c r="A789" s="11"/>
      <c r="B789" s="10"/>
    </row>
    <row r="790" spans="1:2" x14ac:dyDescent="0.2">
      <c r="A790" s="11"/>
      <c r="B790" s="10"/>
    </row>
    <row r="791" spans="1:2" x14ac:dyDescent="0.2">
      <c r="A791" s="11"/>
      <c r="B791" s="10"/>
    </row>
    <row r="792" spans="1:2" x14ac:dyDescent="0.2">
      <c r="A792" s="11"/>
      <c r="B792" s="10"/>
    </row>
    <row r="793" spans="1:2" x14ac:dyDescent="0.2">
      <c r="A793" s="11"/>
      <c r="B793" s="10"/>
    </row>
    <row r="794" spans="1:2" x14ac:dyDescent="0.2">
      <c r="A794" s="11"/>
      <c r="B794" s="10"/>
    </row>
    <row r="795" spans="1:2" x14ac:dyDescent="0.2">
      <c r="A795" s="11"/>
      <c r="B795" s="10"/>
    </row>
    <row r="796" spans="1:2" x14ac:dyDescent="0.2">
      <c r="A796" s="11"/>
      <c r="B796" s="10"/>
    </row>
    <row r="797" spans="1:2" x14ac:dyDescent="0.2">
      <c r="A797" s="11"/>
      <c r="B797" s="10"/>
    </row>
    <row r="798" spans="1:2" x14ac:dyDescent="0.2">
      <c r="A798" s="11"/>
      <c r="B798" s="10"/>
    </row>
    <row r="799" spans="1:2" x14ac:dyDescent="0.2">
      <c r="A799" s="11"/>
      <c r="B799" s="10"/>
    </row>
    <row r="800" spans="1:2" x14ac:dyDescent="0.2">
      <c r="A800" s="11"/>
      <c r="B800" s="10"/>
    </row>
    <row r="801" spans="1:2" x14ac:dyDescent="0.2">
      <c r="A801" s="11"/>
      <c r="B801" s="10"/>
    </row>
    <row r="802" spans="1:2" x14ac:dyDescent="0.2">
      <c r="A802" s="11"/>
      <c r="B802" s="10"/>
    </row>
    <row r="803" spans="1:2" x14ac:dyDescent="0.2">
      <c r="A803" s="11"/>
      <c r="B803" s="10"/>
    </row>
    <row r="804" spans="1:2" x14ac:dyDescent="0.2">
      <c r="A804" s="11"/>
      <c r="B804" s="10"/>
    </row>
    <row r="805" spans="1:2" x14ac:dyDescent="0.2">
      <c r="A805" s="11"/>
      <c r="B805" s="10"/>
    </row>
    <row r="806" spans="1:2" x14ac:dyDescent="0.2">
      <c r="A806" s="11"/>
      <c r="B806" s="10"/>
    </row>
    <row r="807" spans="1:2" x14ac:dyDescent="0.2">
      <c r="A807" s="11"/>
      <c r="B807" s="10"/>
    </row>
    <row r="808" spans="1:2" x14ac:dyDescent="0.2">
      <c r="A808" s="11"/>
      <c r="B808" s="10"/>
    </row>
    <row r="809" spans="1:2" x14ac:dyDescent="0.2">
      <c r="A809" s="11"/>
      <c r="B809" s="10"/>
    </row>
    <row r="810" spans="1:2" x14ac:dyDescent="0.2">
      <c r="A810" s="11"/>
      <c r="B810" s="10"/>
    </row>
    <row r="811" spans="1:2" x14ac:dyDescent="0.2">
      <c r="A811" s="11"/>
      <c r="B811" s="10"/>
    </row>
    <row r="812" spans="1:2" x14ac:dyDescent="0.2">
      <c r="A812" s="11"/>
      <c r="B812" s="10"/>
    </row>
    <row r="813" spans="1:2" x14ac:dyDescent="0.2">
      <c r="A813" s="11"/>
      <c r="B813" s="10"/>
    </row>
    <row r="814" spans="1:2" x14ac:dyDescent="0.2">
      <c r="A814" s="11"/>
      <c r="B814" s="10"/>
    </row>
    <row r="815" spans="1:2" x14ac:dyDescent="0.2">
      <c r="A815" s="11"/>
      <c r="B815" s="10"/>
    </row>
    <row r="816" spans="1:2" x14ac:dyDescent="0.2">
      <c r="A816" s="11"/>
      <c r="B816" s="10"/>
    </row>
    <row r="817" spans="1:2" x14ac:dyDescent="0.2">
      <c r="A817" s="11"/>
      <c r="B817" s="10"/>
    </row>
    <row r="818" spans="1:2" x14ac:dyDescent="0.2">
      <c r="A818" s="11"/>
      <c r="B818" s="10"/>
    </row>
    <row r="819" spans="1:2" x14ac:dyDescent="0.2">
      <c r="A819" s="11"/>
      <c r="B819" s="10"/>
    </row>
    <row r="820" spans="1:2" x14ac:dyDescent="0.2">
      <c r="A820" s="11"/>
      <c r="B820" s="10"/>
    </row>
    <row r="821" spans="1:2" x14ac:dyDescent="0.2">
      <c r="A821" s="11"/>
      <c r="B821" s="10"/>
    </row>
    <row r="822" spans="1:2" x14ac:dyDescent="0.2">
      <c r="A822" s="11"/>
      <c r="B822" s="10"/>
    </row>
    <row r="823" spans="1:2" x14ac:dyDescent="0.2">
      <c r="A823" s="11"/>
      <c r="B823" s="10"/>
    </row>
    <row r="824" spans="1:2" x14ac:dyDescent="0.2">
      <c r="A824" s="11"/>
      <c r="B824" s="10"/>
    </row>
    <row r="825" spans="1:2" x14ac:dyDescent="0.2">
      <c r="A825" s="11"/>
      <c r="B825" s="10"/>
    </row>
    <row r="826" spans="1:2" x14ac:dyDescent="0.2">
      <c r="A826" s="11"/>
      <c r="B826" s="10"/>
    </row>
    <row r="827" spans="1:2" x14ac:dyDescent="0.2">
      <c r="A827" s="11"/>
      <c r="B827" s="10"/>
    </row>
    <row r="828" spans="1:2" x14ac:dyDescent="0.2">
      <c r="A828" s="11"/>
      <c r="B828" s="10"/>
    </row>
    <row r="829" spans="1:2" x14ac:dyDescent="0.2">
      <c r="A829" s="11"/>
      <c r="B829" s="10"/>
    </row>
    <row r="830" spans="1:2" x14ac:dyDescent="0.2">
      <c r="A830" s="11"/>
      <c r="B830" s="10"/>
    </row>
    <row r="831" spans="1:2" x14ac:dyDescent="0.2">
      <c r="A831" s="11"/>
      <c r="B831" s="10"/>
    </row>
    <row r="832" spans="1:2" x14ac:dyDescent="0.2">
      <c r="A832" s="11"/>
      <c r="B832" s="10"/>
    </row>
    <row r="833" spans="1:2" x14ac:dyDescent="0.2">
      <c r="A833" s="11"/>
      <c r="B833" s="10"/>
    </row>
    <row r="834" spans="1:2" x14ac:dyDescent="0.2">
      <c r="A834" s="11"/>
      <c r="B834" s="10"/>
    </row>
    <row r="835" spans="1:2" x14ac:dyDescent="0.2">
      <c r="A835" s="11" t="str">
        <f t="array" ref="A835">IF(ISERROR(INDEX(List,MATCH(0,COUNTIF(List,"&lt;"&amp;List)-SUM(COUNTIF(List,$A$24:A834)),0))),"",INDEX(List,MATCH(0,COUNTIF(List,"&lt;"&amp;List)-SUM(COUNTIF(List,$A$24:A834),0))))</f>
        <v>[Account (Name)]</v>
      </c>
      <c r="B835" s="10">
        <f>IF(A835="","",MAX(B$24:B834)+1)</f>
        <v>1</v>
      </c>
    </row>
    <row r="836" spans="1:2" x14ac:dyDescent="0.2">
      <c r="A836" s="11" t="str">
        <f t="array" ref="A836">IF(ISERROR(INDEX(List,MATCH(0,COUNTIF(List,"&lt;"&amp;List)-SUM(COUNTIF(List,$A$24:A835)),0))),"",INDEX(List,MATCH(0,COUNTIF(List,"&lt;"&amp;List)-SUM(COUNTIF(List,$A$24:A835),0))))</f>
        <v>[Account (Name)]</v>
      </c>
      <c r="B836" s="10">
        <f>IF(A836="","",MAX(B$24:B835)+1)</f>
        <v>2</v>
      </c>
    </row>
    <row r="837" spans="1:2" x14ac:dyDescent="0.2">
      <c r="A837" s="11" t="str">
        <f t="array" ref="A837">IF(ISERROR(INDEX(List,MATCH(0,COUNTIF(List,"&lt;"&amp;List)-SUM(COUNTIF(List,$A$24:A836)),0))),"",INDEX(List,MATCH(0,COUNTIF(List,"&lt;"&amp;List)-SUM(COUNTIF(List,$A$24:A836),0))))</f>
        <v>Ministry of Health of the Lao People's Democratic Republic</v>
      </c>
      <c r="B837" s="10">
        <f>IF(A837="","",MAX(B$24:B836)+1)</f>
        <v>3</v>
      </c>
    </row>
    <row r="838" spans="1:2" x14ac:dyDescent="0.2">
      <c r="A838" s="11" t="str">
        <f t="array" ref="A838">IF(ISERROR(INDEX(List,MATCH(0,COUNTIF(List,"&lt;"&amp;List)-SUM(COUNTIF(List,$A$24:A837)),0))),"",INDEX(List,MATCH(0,COUNTIF(List,"&lt;"&amp;List)-SUM(COUNTIF(List,$A$24:A837),0))))</f>
        <v/>
      </c>
      <c r="B838" s="10" t="str">
        <f>IF(A838="","",MAX(B$24:B837)+1)</f>
        <v/>
      </c>
    </row>
  </sheetData>
  <sheetProtection selectLockedCells="1" selectUnlockedCells="1"/>
  <mergeCells count="2">
    <mergeCell ref="A1:D1"/>
    <mergeCell ref="A17:D17"/>
  </mergeCells>
  <dataValidations count="1">
    <dataValidation type="custom" allowBlank="1" showInputMessage="1" showErrorMessage="1" errorTitle="X-Author for Excel" error="Id and Lookup fields are not editable." promptTitle="X-Author for Excel" sqref="D3:D10 D19:D21">
      <formula1>""</formula1>
    </dataValidation>
  </dataValidations>
  <pageMargins left="0.75" right="0.75" top="1" bottom="1" header="0.5" footer="0.5"/>
  <pageSetup orientation="portrait" r:id="rId1"/>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AR25"/>
  <sheetViews>
    <sheetView workbookViewId="0"/>
  </sheetViews>
  <sheetFormatPr defaultRowHeight="15.75" x14ac:dyDescent="0.25"/>
  <sheetData>
    <row r="1" spans="1:44" x14ac:dyDescent="0.25">
      <c r="A1" t="s">
        <v>389</v>
      </c>
      <c r="B1" t="s">
        <v>391</v>
      </c>
      <c r="Y1" s="334" t="s">
        <v>445</v>
      </c>
      <c r="Z1" s="334" t="s">
        <v>446</v>
      </c>
      <c r="AA1" t="s">
        <v>392</v>
      </c>
      <c r="AB1" t="s">
        <v>394</v>
      </c>
      <c r="AC1" t="s">
        <v>397</v>
      </c>
      <c r="AD1" t="s">
        <v>402</v>
      </c>
      <c r="AE1" t="s">
        <v>427</v>
      </c>
      <c r="AF1" t="s">
        <v>428</v>
      </c>
      <c r="AG1" t="s">
        <v>430</v>
      </c>
      <c r="AH1" t="s">
        <v>431</v>
      </c>
      <c r="AI1" t="s">
        <v>432</v>
      </c>
      <c r="AJ1" t="s">
        <v>433</v>
      </c>
      <c r="AK1" t="s">
        <v>434</v>
      </c>
      <c r="AL1" t="s">
        <v>435</v>
      </c>
      <c r="AM1" t="s">
        <v>436</v>
      </c>
      <c r="AN1" t="s">
        <v>437</v>
      </c>
      <c r="AO1" t="s">
        <v>438</v>
      </c>
      <c r="AP1" t="s">
        <v>439</v>
      </c>
      <c r="AQ1" t="s">
        <v>440</v>
      </c>
      <c r="AR1" t="s">
        <v>441</v>
      </c>
    </row>
    <row r="2" spans="1:44" x14ac:dyDescent="0.25">
      <c r="Y2" s="334"/>
      <c r="Z2" s="334"/>
      <c r="AA2" s="334" t="s">
        <v>393</v>
      </c>
      <c r="AB2" s="334" t="s">
        <v>395</v>
      </c>
      <c r="AC2" s="334" t="s">
        <v>398</v>
      </c>
      <c r="AD2" s="334" t="s">
        <v>403</v>
      </c>
      <c r="AE2" s="334" t="s">
        <v>393</v>
      </c>
      <c r="AF2" s="334" t="s">
        <v>429</v>
      </c>
      <c r="AG2" s="334" t="s">
        <v>403</v>
      </c>
      <c r="AH2" s="334" t="s">
        <v>403</v>
      </c>
      <c r="AI2" s="334" t="s">
        <v>393</v>
      </c>
      <c r="AJ2" s="334" t="s">
        <v>403</v>
      </c>
      <c r="AK2" s="334" t="s">
        <v>429</v>
      </c>
      <c r="AL2" s="334" t="s">
        <v>403</v>
      </c>
      <c r="AM2" s="334" t="s">
        <v>403</v>
      </c>
      <c r="AN2" s="334" t="s">
        <v>393</v>
      </c>
      <c r="AO2" s="334" t="s">
        <v>403</v>
      </c>
      <c r="AP2" s="334" t="s">
        <v>403</v>
      </c>
      <c r="AQ2" s="334" t="s">
        <v>429</v>
      </c>
      <c r="AR2" s="334" t="s">
        <v>442</v>
      </c>
    </row>
    <row r="3" spans="1:44" x14ac:dyDescent="0.25">
      <c r="AB3" s="334" t="s">
        <v>396</v>
      </c>
      <c r="AC3" s="334" t="s">
        <v>399</v>
      </c>
      <c r="AD3" s="334" t="s">
        <v>404</v>
      </c>
      <c r="AG3" s="334" t="s">
        <v>404</v>
      </c>
      <c r="AH3" s="334" t="s">
        <v>404</v>
      </c>
      <c r="AJ3" s="334" t="s">
        <v>404</v>
      </c>
      <c r="AL3" s="334" t="s">
        <v>404</v>
      </c>
      <c r="AM3" s="334" t="s">
        <v>404</v>
      </c>
      <c r="AO3" s="334" t="s">
        <v>404</v>
      </c>
      <c r="AP3" s="334" t="s">
        <v>404</v>
      </c>
      <c r="AR3" s="334" t="s">
        <v>443</v>
      </c>
    </row>
    <row r="4" spans="1:44" x14ac:dyDescent="0.25">
      <c r="AC4" s="334" t="s">
        <v>400</v>
      </c>
      <c r="AD4" s="334" t="s">
        <v>405</v>
      </c>
      <c r="AG4" s="334" t="s">
        <v>405</v>
      </c>
      <c r="AH4" s="334" t="s">
        <v>405</v>
      </c>
      <c r="AJ4" s="334" t="s">
        <v>405</v>
      </c>
      <c r="AL4" s="334" t="s">
        <v>405</v>
      </c>
      <c r="AM4" s="334" t="s">
        <v>405</v>
      </c>
      <c r="AO4" s="334" t="s">
        <v>405</v>
      </c>
      <c r="AP4" s="334" t="s">
        <v>405</v>
      </c>
      <c r="AR4" s="334" t="s">
        <v>447</v>
      </c>
    </row>
    <row r="5" spans="1:44" x14ac:dyDescent="0.25">
      <c r="AC5" s="334" t="s">
        <v>401</v>
      </c>
      <c r="AD5" s="334" t="s">
        <v>406</v>
      </c>
      <c r="AG5" s="334" t="s">
        <v>406</v>
      </c>
      <c r="AH5" s="334" t="s">
        <v>406</v>
      </c>
      <c r="AJ5" s="334" t="s">
        <v>406</v>
      </c>
      <c r="AL5" s="334" t="s">
        <v>406</v>
      </c>
      <c r="AM5" s="334" t="s">
        <v>406</v>
      </c>
      <c r="AO5" s="334" t="s">
        <v>406</v>
      </c>
      <c r="AP5" s="334" t="s">
        <v>406</v>
      </c>
      <c r="AR5" s="334" t="s">
        <v>444</v>
      </c>
    </row>
    <row r="6" spans="1:44" x14ac:dyDescent="0.25">
      <c r="AD6" s="334" t="s">
        <v>407</v>
      </c>
      <c r="AG6" s="334" t="s">
        <v>407</v>
      </c>
      <c r="AH6" s="334" t="s">
        <v>407</v>
      </c>
      <c r="AJ6" s="334" t="s">
        <v>407</v>
      </c>
      <c r="AL6" s="334" t="s">
        <v>407</v>
      </c>
      <c r="AM6" s="334" t="s">
        <v>407</v>
      </c>
      <c r="AO6" s="334" t="s">
        <v>407</v>
      </c>
      <c r="AP6" s="334" t="s">
        <v>407</v>
      </c>
    </row>
    <row r="7" spans="1:44" x14ac:dyDescent="0.25">
      <c r="AD7" s="334" t="s">
        <v>408</v>
      </c>
      <c r="AG7" s="334" t="s">
        <v>408</v>
      </c>
      <c r="AH7" s="334" t="s">
        <v>408</v>
      </c>
      <c r="AJ7" s="334" t="s">
        <v>408</v>
      </c>
      <c r="AL7" s="334" t="s">
        <v>408</v>
      </c>
      <c r="AM7" s="334" t="s">
        <v>408</v>
      </c>
      <c r="AO7" s="334" t="s">
        <v>408</v>
      </c>
      <c r="AP7" s="334" t="s">
        <v>408</v>
      </c>
    </row>
    <row r="8" spans="1:44" x14ac:dyDescent="0.25">
      <c r="AD8" s="334" t="s">
        <v>409</v>
      </c>
      <c r="AG8" s="334" t="s">
        <v>409</v>
      </c>
      <c r="AH8" s="334" t="s">
        <v>409</v>
      </c>
      <c r="AJ8" s="334" t="s">
        <v>409</v>
      </c>
      <c r="AL8" s="334" t="s">
        <v>409</v>
      </c>
      <c r="AM8" s="334" t="s">
        <v>409</v>
      </c>
      <c r="AO8" s="334" t="s">
        <v>409</v>
      </c>
      <c r="AP8" s="334" t="s">
        <v>409</v>
      </c>
    </row>
    <row r="9" spans="1:44" x14ac:dyDescent="0.25">
      <c r="AD9" s="334" t="s">
        <v>410</v>
      </c>
      <c r="AG9" s="334" t="s">
        <v>410</v>
      </c>
      <c r="AH9" s="334" t="s">
        <v>410</v>
      </c>
      <c r="AJ9" s="334" t="s">
        <v>410</v>
      </c>
      <c r="AL9" s="334" t="s">
        <v>410</v>
      </c>
      <c r="AM9" s="334" t="s">
        <v>410</v>
      </c>
      <c r="AO9" s="334" t="s">
        <v>410</v>
      </c>
      <c r="AP9" s="334" t="s">
        <v>410</v>
      </c>
    </row>
    <row r="10" spans="1:44" x14ac:dyDescent="0.25">
      <c r="AD10" s="334" t="s">
        <v>411</v>
      </c>
      <c r="AG10" s="334" t="s">
        <v>411</v>
      </c>
      <c r="AH10" s="334" t="s">
        <v>411</v>
      </c>
      <c r="AJ10" s="334" t="s">
        <v>411</v>
      </c>
      <c r="AL10" s="334" t="s">
        <v>411</v>
      </c>
      <c r="AM10" s="334" t="s">
        <v>411</v>
      </c>
      <c r="AO10" s="334" t="s">
        <v>411</v>
      </c>
      <c r="AP10" s="334" t="s">
        <v>411</v>
      </c>
    </row>
    <row r="11" spans="1:44" x14ac:dyDescent="0.25">
      <c r="AD11" s="334" t="s">
        <v>412</v>
      </c>
      <c r="AG11" s="334" t="s">
        <v>412</v>
      </c>
      <c r="AH11" s="334" t="s">
        <v>412</v>
      </c>
      <c r="AJ11" s="334" t="s">
        <v>412</v>
      </c>
      <c r="AL11" s="334" t="s">
        <v>412</v>
      </c>
      <c r="AM11" s="334" t="s">
        <v>412</v>
      </c>
      <c r="AO11" s="334" t="s">
        <v>412</v>
      </c>
      <c r="AP11" s="334" t="s">
        <v>412</v>
      </c>
    </row>
    <row r="12" spans="1:44" x14ac:dyDescent="0.25">
      <c r="AD12" s="334" t="s">
        <v>413</v>
      </c>
      <c r="AG12" s="334" t="s">
        <v>413</v>
      </c>
      <c r="AH12" s="334" t="s">
        <v>413</v>
      </c>
      <c r="AJ12" s="334" t="s">
        <v>413</v>
      </c>
      <c r="AL12" s="334" t="s">
        <v>413</v>
      </c>
      <c r="AM12" s="334" t="s">
        <v>413</v>
      </c>
      <c r="AO12" s="334" t="s">
        <v>413</v>
      </c>
      <c r="AP12" s="334" t="s">
        <v>413</v>
      </c>
    </row>
    <row r="13" spans="1:44" x14ac:dyDescent="0.25">
      <c r="AD13" s="334" t="s">
        <v>414</v>
      </c>
      <c r="AG13" s="334" t="s">
        <v>414</v>
      </c>
      <c r="AH13" s="334" t="s">
        <v>414</v>
      </c>
      <c r="AJ13" s="334" t="s">
        <v>414</v>
      </c>
      <c r="AL13" s="334" t="s">
        <v>414</v>
      </c>
      <c r="AM13" s="334" t="s">
        <v>414</v>
      </c>
      <c r="AO13" s="334" t="s">
        <v>414</v>
      </c>
      <c r="AP13" s="334" t="s">
        <v>414</v>
      </c>
    </row>
    <row r="14" spans="1:44" x14ac:dyDescent="0.25">
      <c r="AD14" s="334" t="s">
        <v>415</v>
      </c>
      <c r="AG14" s="334" t="s">
        <v>415</v>
      </c>
      <c r="AH14" s="334" t="s">
        <v>415</v>
      </c>
      <c r="AJ14" s="334" t="s">
        <v>415</v>
      </c>
      <c r="AL14" s="334" t="s">
        <v>415</v>
      </c>
      <c r="AM14" s="334" t="s">
        <v>415</v>
      </c>
      <c r="AO14" s="334" t="s">
        <v>415</v>
      </c>
      <c r="AP14" s="334" t="s">
        <v>415</v>
      </c>
    </row>
    <row r="15" spans="1:44" x14ac:dyDescent="0.25">
      <c r="AD15" s="334" t="s">
        <v>416</v>
      </c>
      <c r="AG15" s="334" t="s">
        <v>416</v>
      </c>
      <c r="AH15" s="334" t="s">
        <v>416</v>
      </c>
      <c r="AJ15" s="334" t="s">
        <v>416</v>
      </c>
      <c r="AL15" s="334" t="s">
        <v>416</v>
      </c>
      <c r="AM15" s="334" t="s">
        <v>416</v>
      </c>
      <c r="AO15" s="334" t="s">
        <v>416</v>
      </c>
      <c r="AP15" s="334" t="s">
        <v>416</v>
      </c>
    </row>
    <row r="16" spans="1:44" x14ac:dyDescent="0.25">
      <c r="AD16" s="334" t="s">
        <v>417</v>
      </c>
      <c r="AG16" s="334" t="s">
        <v>417</v>
      </c>
      <c r="AH16" s="334" t="s">
        <v>417</v>
      </c>
      <c r="AJ16" s="334" t="s">
        <v>417</v>
      </c>
      <c r="AL16" s="334" t="s">
        <v>417</v>
      </c>
      <c r="AM16" s="334" t="s">
        <v>417</v>
      </c>
      <c r="AO16" s="334" t="s">
        <v>417</v>
      </c>
      <c r="AP16" s="334" t="s">
        <v>417</v>
      </c>
    </row>
    <row r="17" spans="30:42" x14ac:dyDescent="0.25">
      <c r="AD17" s="334" t="s">
        <v>418</v>
      </c>
      <c r="AG17" s="334" t="s">
        <v>418</v>
      </c>
      <c r="AH17" s="334" t="s">
        <v>418</v>
      </c>
      <c r="AJ17" s="334" t="s">
        <v>418</v>
      </c>
      <c r="AL17" s="334" t="s">
        <v>418</v>
      </c>
      <c r="AM17" s="334" t="s">
        <v>418</v>
      </c>
      <c r="AO17" s="334" t="s">
        <v>418</v>
      </c>
      <c r="AP17" s="334" t="s">
        <v>418</v>
      </c>
    </row>
    <row r="18" spans="30:42" x14ac:dyDescent="0.25">
      <c r="AD18" s="334" t="s">
        <v>419</v>
      </c>
      <c r="AG18" s="334" t="s">
        <v>419</v>
      </c>
      <c r="AH18" s="334" t="s">
        <v>419</v>
      </c>
      <c r="AJ18" s="334" t="s">
        <v>419</v>
      </c>
      <c r="AL18" s="334" t="s">
        <v>419</v>
      </c>
      <c r="AM18" s="334" t="s">
        <v>419</v>
      </c>
      <c r="AO18" s="334" t="s">
        <v>419</v>
      </c>
      <c r="AP18" s="334" t="s">
        <v>419</v>
      </c>
    </row>
    <row r="19" spans="30:42" x14ac:dyDescent="0.25">
      <c r="AD19" s="334" t="s">
        <v>420</v>
      </c>
      <c r="AG19" s="334" t="s">
        <v>420</v>
      </c>
      <c r="AH19" s="334" t="s">
        <v>420</v>
      </c>
      <c r="AJ19" s="334" t="s">
        <v>420</v>
      </c>
      <c r="AL19" s="334" t="s">
        <v>420</v>
      </c>
      <c r="AM19" s="334" t="s">
        <v>420</v>
      </c>
      <c r="AO19" s="334" t="s">
        <v>420</v>
      </c>
      <c r="AP19" s="334" t="s">
        <v>420</v>
      </c>
    </row>
    <row r="20" spans="30:42" x14ac:dyDescent="0.25">
      <c r="AD20" s="334" t="s">
        <v>421</v>
      </c>
      <c r="AG20" s="334" t="s">
        <v>421</v>
      </c>
      <c r="AH20" s="334" t="s">
        <v>421</v>
      </c>
      <c r="AJ20" s="334" t="s">
        <v>421</v>
      </c>
      <c r="AL20" s="334" t="s">
        <v>421</v>
      </c>
      <c r="AM20" s="334" t="s">
        <v>421</v>
      </c>
      <c r="AO20" s="334" t="s">
        <v>421</v>
      </c>
      <c r="AP20" s="334" t="s">
        <v>421</v>
      </c>
    </row>
    <row r="21" spans="30:42" x14ac:dyDescent="0.25">
      <c r="AD21" s="334" t="s">
        <v>422</v>
      </c>
      <c r="AG21" s="334" t="s">
        <v>422</v>
      </c>
      <c r="AH21" s="334" t="s">
        <v>422</v>
      </c>
      <c r="AJ21" s="334" t="s">
        <v>422</v>
      </c>
      <c r="AL21" s="334" t="s">
        <v>422</v>
      </c>
      <c r="AM21" s="334" t="s">
        <v>422</v>
      </c>
      <c r="AO21" s="334" t="s">
        <v>422</v>
      </c>
      <c r="AP21" s="334" t="s">
        <v>422</v>
      </c>
    </row>
    <row r="22" spans="30:42" x14ac:dyDescent="0.25">
      <c r="AD22" s="334" t="s">
        <v>423</v>
      </c>
      <c r="AG22" s="334" t="s">
        <v>423</v>
      </c>
      <c r="AH22" s="334" t="s">
        <v>423</v>
      </c>
      <c r="AJ22" s="334" t="s">
        <v>423</v>
      </c>
      <c r="AL22" s="334" t="s">
        <v>423</v>
      </c>
      <c r="AM22" s="334" t="s">
        <v>423</v>
      </c>
      <c r="AO22" s="334" t="s">
        <v>423</v>
      </c>
      <c r="AP22" s="334" t="s">
        <v>423</v>
      </c>
    </row>
    <row r="23" spans="30:42" x14ac:dyDescent="0.25">
      <c r="AD23" s="334" t="s">
        <v>424</v>
      </c>
      <c r="AG23" s="334" t="s">
        <v>424</v>
      </c>
      <c r="AH23" s="334" t="s">
        <v>424</v>
      </c>
      <c r="AJ23" s="334" t="s">
        <v>424</v>
      </c>
      <c r="AL23" s="334" t="s">
        <v>424</v>
      </c>
      <c r="AM23" s="334" t="s">
        <v>424</v>
      </c>
      <c r="AO23" s="334" t="s">
        <v>424</v>
      </c>
      <c r="AP23" s="334" t="s">
        <v>424</v>
      </c>
    </row>
    <row r="24" spans="30:42" x14ac:dyDescent="0.25">
      <c r="AD24" s="334" t="s">
        <v>425</v>
      </c>
      <c r="AG24" s="334" t="s">
        <v>425</v>
      </c>
      <c r="AH24" s="334" t="s">
        <v>425</v>
      </c>
      <c r="AJ24" s="334" t="s">
        <v>425</v>
      </c>
      <c r="AL24" s="334" t="s">
        <v>425</v>
      </c>
      <c r="AM24" s="334" t="s">
        <v>425</v>
      </c>
      <c r="AO24" s="334" t="s">
        <v>425</v>
      </c>
      <c r="AP24" s="334" t="s">
        <v>425</v>
      </c>
    </row>
    <row r="25" spans="30:42" x14ac:dyDescent="0.25">
      <c r="AD25" s="334" t="s">
        <v>426</v>
      </c>
      <c r="AG25" s="334" t="s">
        <v>426</v>
      </c>
      <c r="AH25" s="334" t="s">
        <v>426</v>
      </c>
      <c r="AJ25" s="334" t="s">
        <v>426</v>
      </c>
      <c r="AL25" s="334" t="s">
        <v>426</v>
      </c>
      <c r="AM25" s="334" t="s">
        <v>426</v>
      </c>
      <c r="AO25" s="334" t="s">
        <v>426</v>
      </c>
      <c r="AP25" s="334" t="s">
        <v>426</v>
      </c>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Packager Shell Object" dvAspect="DVASPECT_ICON" shapeId="11265" r:id="rId4">
          <objectPr defaultSize="0" r:id="rId5">
            <anchor moveWithCells="1">
              <from>
                <xdr:col>0</xdr:col>
                <xdr:colOff>0</xdr:colOff>
                <xdr:row>0</xdr:row>
                <xdr:rowOff>0</xdr:rowOff>
              </from>
              <to>
                <xdr:col>6</xdr:col>
                <xdr:colOff>171450</xdr:colOff>
                <xdr:row>2</xdr:row>
                <xdr:rowOff>114300</xdr:rowOff>
              </to>
            </anchor>
          </objectPr>
        </oleObject>
      </mc:Choice>
      <mc:Fallback>
        <oleObject progId="Packager Shell Object" dvAspect="DVASPECT_ICON" shapeId="11265" r:id="rId4"/>
      </mc:Fallback>
    </mc:AlternateContent>
    <mc:AlternateContent xmlns:mc="http://schemas.openxmlformats.org/markup-compatibility/2006">
      <mc:Choice Requires="x14">
        <oleObject progId="Packager Shell Object" dvAspect="DVASPECT_ICON" shapeId="11270" r:id="rId6">
          <objectPr defaultSize="0" r:id="rId7">
            <anchor moveWithCells="1">
              <from>
                <xdr:col>0</xdr:col>
                <xdr:colOff>0</xdr:colOff>
                <xdr:row>0</xdr:row>
                <xdr:rowOff>0</xdr:rowOff>
              </from>
              <to>
                <xdr:col>0</xdr:col>
                <xdr:colOff>552450</xdr:colOff>
                <xdr:row>2</xdr:row>
                <xdr:rowOff>114300</xdr:rowOff>
              </to>
            </anchor>
          </objectPr>
        </oleObject>
      </mc:Choice>
      <mc:Fallback>
        <oleObject progId="Packager Shell Object" dvAspect="DVASPECT_ICON" shapeId="11270" r:id="rId6"/>
      </mc:Fallback>
    </mc:AlternateContent>
    <mc:AlternateContent xmlns:mc="http://schemas.openxmlformats.org/markup-compatibility/2006">
      <mc:Choice Requires="x14">
        <oleObject progId="Packager Shell Object" dvAspect="DVASPECT_ICON" shapeId="11271" r:id="rId8">
          <objectPr defaultSize="0" r:id="rId9">
            <anchor moveWithCells="1">
              <from>
                <xdr:col>0</xdr:col>
                <xdr:colOff>0</xdr:colOff>
                <xdr:row>0</xdr:row>
                <xdr:rowOff>0</xdr:rowOff>
              </from>
              <to>
                <xdr:col>1</xdr:col>
                <xdr:colOff>333375</xdr:colOff>
                <xdr:row>2</xdr:row>
                <xdr:rowOff>114300</xdr:rowOff>
              </to>
            </anchor>
          </objectPr>
        </oleObject>
      </mc:Choice>
      <mc:Fallback>
        <oleObject progId="Packager Shell Object" dvAspect="DVASPECT_ICON" shapeId="11271" r:id="rId8"/>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S125"/>
  <sheetViews>
    <sheetView showGridLines="0" topLeftCell="A64" zoomScale="80" zoomScaleNormal="80" zoomScaleSheetLayoutView="75" workbookViewId="0">
      <selection activeCell="D72" sqref="D72"/>
    </sheetView>
  </sheetViews>
  <sheetFormatPr defaultColWidth="11" defaultRowHeight="12" x14ac:dyDescent="0.2"/>
  <cols>
    <col min="1" max="1" width="11.75" style="15" customWidth="1"/>
    <col min="2" max="2" width="44.125" style="15" customWidth="1"/>
    <col min="3" max="3" width="43.75" style="15" customWidth="1"/>
    <col min="4" max="4" width="33.75" style="15" customWidth="1"/>
    <col min="5" max="5" width="23.5" style="15" customWidth="1"/>
    <col min="6" max="6" width="19.625" style="15" customWidth="1"/>
    <col min="7" max="7" width="20.125" style="15" customWidth="1"/>
    <col min="8" max="8" width="21.75" style="15" customWidth="1"/>
    <col min="9" max="9" width="22.625" style="15" hidden="1" customWidth="1"/>
    <col min="10" max="10" width="23.75" style="15" hidden="1" customWidth="1"/>
    <col min="11" max="11" width="25.25" style="15" hidden="1" customWidth="1"/>
    <col min="12" max="12" width="22" style="15" hidden="1" customWidth="1"/>
    <col min="13" max="13" width="23.25" style="15" hidden="1" customWidth="1"/>
    <col min="14" max="14" width="8.875" style="15" hidden="1" customWidth="1"/>
    <col min="15" max="15" width="13.875" style="15" hidden="1" customWidth="1"/>
    <col min="16" max="16" width="0.625" style="15" customWidth="1"/>
    <col min="17" max="17" width="37" style="15" customWidth="1"/>
    <col min="18" max="18" width="93.75" style="15" customWidth="1"/>
    <col min="19" max="29" width="10.125" style="15" hidden="1" customWidth="1"/>
    <col min="30" max="30" width="38.375" style="15" customWidth="1"/>
    <col min="31" max="31" width="0.375" style="15" customWidth="1"/>
    <col min="32" max="32" width="36" style="15" customWidth="1"/>
    <col min="33" max="33" width="26.625" style="15" customWidth="1"/>
    <col min="34" max="34" width="0.75" style="15" customWidth="1"/>
    <col min="35" max="35" width="13.625" style="15" customWidth="1"/>
    <col min="36" max="36" width="12" style="16" customWidth="1"/>
    <col min="37" max="37" width="18.25" style="16" customWidth="1"/>
    <col min="38" max="39" width="15.75" style="16" customWidth="1"/>
    <col min="40" max="41" width="11" style="16" customWidth="1"/>
    <col min="42" max="45" width="11" style="16"/>
    <col min="46" max="16384" width="11" style="15"/>
  </cols>
  <sheetData>
    <row r="1" spans="1:33" ht="21" customHeight="1" x14ac:dyDescent="0.2">
      <c r="A1" s="519" t="s">
        <v>44</v>
      </c>
      <c r="B1" s="520"/>
      <c r="C1" s="520"/>
      <c r="D1" s="520"/>
      <c r="E1" s="520"/>
      <c r="F1" s="520"/>
      <c r="G1" s="520"/>
      <c r="H1" s="520"/>
      <c r="I1" s="520"/>
      <c r="J1" s="520"/>
      <c r="K1" s="520"/>
      <c r="L1" s="520"/>
      <c r="M1" s="520"/>
      <c r="N1" s="520"/>
      <c r="O1" s="520"/>
      <c r="P1" s="520"/>
      <c r="Q1" s="521"/>
      <c r="R1" s="20"/>
      <c r="S1" s="19"/>
      <c r="T1" s="19"/>
      <c r="U1" s="19"/>
      <c r="V1" s="19"/>
      <c r="W1" s="19"/>
      <c r="X1" s="19"/>
      <c r="Y1" s="19"/>
      <c r="Z1" s="19"/>
      <c r="AA1" s="19"/>
      <c r="AB1" s="19"/>
      <c r="AC1" s="19"/>
      <c r="AD1" s="19"/>
    </row>
    <row r="2" spans="1:33" ht="41.25" customHeight="1" thickBot="1" x14ac:dyDescent="0.25">
      <c r="A2" s="522"/>
      <c r="B2" s="523"/>
      <c r="C2" s="523"/>
      <c r="D2" s="523"/>
      <c r="E2" s="523"/>
      <c r="F2" s="523"/>
      <c r="G2" s="523"/>
      <c r="H2" s="523"/>
      <c r="I2" s="523"/>
      <c r="J2" s="523"/>
      <c r="K2" s="523"/>
      <c r="L2" s="523"/>
      <c r="M2" s="523"/>
      <c r="N2" s="523"/>
      <c r="O2" s="523"/>
      <c r="P2" s="523"/>
      <c r="Q2" s="524"/>
      <c r="R2" s="19"/>
      <c r="S2" s="19"/>
      <c r="T2" s="19"/>
      <c r="U2" s="19"/>
      <c r="V2" s="19"/>
      <c r="W2" s="19"/>
      <c r="X2" s="19"/>
      <c r="Y2" s="19"/>
      <c r="Z2" s="19"/>
      <c r="AA2" s="19"/>
      <c r="AB2" s="19"/>
      <c r="AC2" s="19"/>
      <c r="AD2" s="19"/>
    </row>
    <row r="3" spans="1:33" ht="12.75" thickBot="1" x14ac:dyDescent="0.25"/>
    <row r="4" spans="1:33" ht="51" customHeight="1" thickBot="1" x14ac:dyDescent="0.25">
      <c r="A4" s="43" t="s">
        <v>37</v>
      </c>
      <c r="B4" s="33" t="s">
        <v>15</v>
      </c>
      <c r="C4" s="42" t="s">
        <v>28</v>
      </c>
      <c r="Q4" s="16"/>
    </row>
    <row r="5" spans="1:33" x14ac:dyDescent="0.2">
      <c r="Q5" s="16"/>
    </row>
    <row r="6" spans="1:33" ht="12.75" thickBot="1" x14ac:dyDescent="0.25">
      <c r="Q6" s="16"/>
    </row>
    <row r="7" spans="1:33" ht="28.5" customHeight="1" thickBot="1" x14ac:dyDescent="0.25">
      <c r="A7" s="505" t="s">
        <v>15</v>
      </c>
      <c r="B7" s="506"/>
      <c r="C7" s="506"/>
      <c r="D7" s="506"/>
      <c r="E7" s="506"/>
      <c r="F7" s="506"/>
      <c r="G7" s="506"/>
      <c r="H7" s="506"/>
      <c r="I7" s="506"/>
      <c r="J7" s="506"/>
      <c r="K7" s="506"/>
      <c r="L7" s="506"/>
      <c r="M7" s="506"/>
      <c r="N7" s="506"/>
      <c r="O7" s="506"/>
      <c r="P7" s="506"/>
      <c r="Q7" s="506"/>
      <c r="R7" s="506"/>
      <c r="S7" s="506"/>
      <c r="T7" s="506"/>
      <c r="U7" s="506"/>
      <c r="V7" s="506"/>
      <c r="W7" s="506"/>
      <c r="X7" s="506"/>
      <c r="Y7" s="506"/>
      <c r="Z7" s="506"/>
      <c r="AA7" s="506"/>
      <c r="AB7" s="506"/>
      <c r="AC7" s="506"/>
      <c r="AD7" s="506"/>
      <c r="AE7" s="238"/>
    </row>
    <row r="8" spans="1:33" ht="50.25" customHeight="1" x14ac:dyDescent="0.2">
      <c r="A8" s="339" t="s">
        <v>21</v>
      </c>
      <c r="B8" s="339" t="s">
        <v>77</v>
      </c>
      <c r="C8" s="339" t="s">
        <v>10</v>
      </c>
      <c r="D8" s="339" t="s">
        <v>32</v>
      </c>
      <c r="E8" s="339" t="s">
        <v>33</v>
      </c>
      <c r="F8" s="339" t="s">
        <v>18</v>
      </c>
      <c r="G8" s="339" t="s">
        <v>19</v>
      </c>
      <c r="H8" s="340" t="s">
        <v>259</v>
      </c>
      <c r="I8" s="341" t="s">
        <v>263</v>
      </c>
      <c r="J8" s="339"/>
      <c r="K8" s="339"/>
      <c r="L8" s="339"/>
      <c r="M8" s="339"/>
      <c r="N8" s="339"/>
      <c r="O8" s="340"/>
      <c r="P8" s="340"/>
      <c r="Q8" s="340" t="s">
        <v>11</v>
      </c>
      <c r="R8" s="340" t="s">
        <v>9</v>
      </c>
      <c r="S8" s="342" t="s">
        <v>151</v>
      </c>
      <c r="T8" s="342" t="s">
        <v>60</v>
      </c>
      <c r="U8" s="342" t="s">
        <v>259</v>
      </c>
      <c r="V8" s="343" t="s">
        <v>152</v>
      </c>
      <c r="W8" s="343" t="s">
        <v>62</v>
      </c>
      <c r="X8" s="343" t="s">
        <v>163</v>
      </c>
      <c r="Y8" s="344" t="s">
        <v>178</v>
      </c>
      <c r="Z8" s="344" t="s">
        <v>198</v>
      </c>
      <c r="AA8" s="344" t="s">
        <v>48</v>
      </c>
      <c r="AB8" s="344" t="s">
        <v>261</v>
      </c>
      <c r="AC8" s="344" t="s">
        <v>276</v>
      </c>
      <c r="AD8" s="340" t="s">
        <v>285</v>
      </c>
      <c r="AE8" s="133"/>
      <c r="AF8" s="139"/>
      <c r="AG8" s="140"/>
    </row>
    <row r="9" spans="1:33" ht="47.1" hidden="1" customHeight="1" x14ac:dyDescent="0.2">
      <c r="A9" s="345" t="s">
        <v>82</v>
      </c>
      <c r="B9" s="346" t="str">
        <f>IFERROR(VLOOKUP(Z9,'Reference records(soft deleted)'!$B$6:$D$29,3,FALSE),"")</f>
        <v/>
      </c>
      <c r="C9" s="347" t="s">
        <v>49</v>
      </c>
      <c r="D9" s="348" t="s">
        <v>50</v>
      </c>
      <c r="E9" s="348" t="s">
        <v>51</v>
      </c>
      <c r="F9" s="348" t="s">
        <v>52</v>
      </c>
      <c r="G9" s="349" t="str">
        <f t="array" ref="G9">IFERROR(IF(INDEX('Reference Records'!$D$4:$D$21,MATCH(LEFT(B9,255),LEFT('Reference Records'!$C$4:$C$21,255),0))=0,"",INDEX('Reference Records'!$D$4:$D$21,MATCH(LEFT(B9,255),LEFT('Reference Records'!$C$4:$C$21,255),0))),"")</f>
        <v/>
      </c>
      <c r="H9" s="350" t="str">
        <f>IF('Overview - Section A'!$AN$5="Funding Request",IF(I9="Funding Request Place Holder","",I9),"")</f>
        <v/>
      </c>
      <c r="I9" s="351" t="str">
        <f>IFERROR(IF(AB9="","",VLOOKUP(AB9,'Overview - Section A'!$P$30:$Q$31,2,FALSE)),"")</f>
        <v/>
      </c>
      <c r="J9" s="350"/>
      <c r="K9" s="350"/>
      <c r="L9" s="350"/>
      <c r="M9" s="350"/>
      <c r="N9" s="350"/>
      <c r="O9" s="352"/>
      <c r="P9" s="353"/>
      <c r="Q9" s="352" t="str">
        <f>IFERROR(IF(AA9="","",AA9),"")</f>
        <v>[Country (Name)]</v>
      </c>
      <c r="R9" s="354" t="s">
        <v>53</v>
      </c>
      <c r="S9" s="342" t="str">
        <f>IF(G9&lt;&gt;"",B9&amp;C9,"")</f>
        <v/>
      </c>
      <c r="T9" s="342" t="b">
        <f>IFERROR(IF(OR(B9&lt;&gt;"",C9&lt;&gt;""),TRUE,FALSE),FALSE)</f>
        <v>1</v>
      </c>
      <c r="U9" s="342" t="str">
        <f>IFERROR(IF('Overview - Section A'!$AN$5="Funding Request",VLOOKUP(H9,'Overview - Section A'!$M$30:$P$31,4,FALSE),IF(AB9="","",AB9)),"")</f>
        <v>[Responsible PR]</v>
      </c>
      <c r="V9" s="343" t="str">
        <f>B9&amp;C9</f>
        <v>[Custom Impact Indicator]</v>
      </c>
      <c r="W9" s="343" t="s">
        <v>61</v>
      </c>
      <c r="X9" s="343" t="str">
        <f t="array" ref="X9">IFERROR(IF(INDEX('Reference Records'!$G$4:$G$21,MATCH(LEFT(B9,255),LEFT('Reference Records'!$C$4:$C$21,255),0))=0,"",INDEX('Reference Records'!$G$4:$G$21,MATCH(LEFT(B9,255),LEFT('Reference Records'!$C$4:$C$21,255),0))),"")</f>
        <v/>
      </c>
      <c r="Y9" s="343" t="str">
        <f>IFERROR(IF('Overview - Section A'!$AN$5="Funding Request",IF('Reference Records'!$B$276&lt;&gt;"",VLOOKUP(Q9,'Reference Records'!$B$276:$C$277,2,FALSE),VLOOKUP(Q9,'Reference Records'!$A$289:$C$290,3,FALSE)),VLOOKUP(Q9,'Reference Records'!$A$293:$C$295,3,FALSE)),"")</f>
        <v>[Record ID]</v>
      </c>
      <c r="Z9" s="343" t="s">
        <v>197</v>
      </c>
      <c r="AA9" s="343" t="s">
        <v>199</v>
      </c>
      <c r="AB9" s="355" t="s">
        <v>258</v>
      </c>
      <c r="AC9" s="343" t="s">
        <v>61</v>
      </c>
      <c r="AD9" s="356" t="s">
        <v>284</v>
      </c>
      <c r="AE9" s="133"/>
      <c r="AF9" s="139"/>
      <c r="AG9" s="140"/>
    </row>
    <row r="10" spans="1:33" ht="114" customHeight="1" x14ac:dyDescent="0.2">
      <c r="A10" s="345">
        <v>1</v>
      </c>
      <c r="B10" s="346" t="s">
        <v>2144</v>
      </c>
      <c r="C10" s="347"/>
      <c r="D10" s="348" t="s">
        <v>4091</v>
      </c>
      <c r="E10" s="348" t="s">
        <v>415</v>
      </c>
      <c r="F10" s="348" t="s">
        <v>4092</v>
      </c>
      <c r="G10" s="349" t="str">
        <f t="array" ref="G10">IFERROR(IF(INDEX('Reference Records'!$D$4:$D$21,MATCH(LEFT(B10,255),LEFT('Reference Records'!$C$4:$C$21,255),0))=0,"",INDEX('Reference Records'!$D$4:$D$21,MATCH(LEFT(B10,255),LEFT('Reference Records'!$C$4:$C$21,255),0))),"")</f>
        <v>Age</v>
      </c>
      <c r="H10" s="350" t="s">
        <v>565</v>
      </c>
      <c r="I10" s="351" t="str">
        <f>IFERROR(IF(AB10="","",VLOOKUP(AB10,'Overview - Section A'!$P$30:$Q$31,2,FALSE)),"")</f>
        <v/>
      </c>
      <c r="J10" s="350"/>
      <c r="K10" s="350"/>
      <c r="L10" s="350"/>
      <c r="M10" s="350"/>
      <c r="N10" s="350"/>
      <c r="O10" s="352"/>
      <c r="P10" s="353"/>
      <c r="Q10" s="352" t="s">
        <v>451</v>
      </c>
      <c r="R10" s="354" t="s">
        <v>4093</v>
      </c>
      <c r="S10" s="342" t="str">
        <f t="shared" ref="S10:S24" si="0">IF(G10&lt;&gt;"",B10&amp;C10,"")</f>
        <v>HIV I-10(M): Percentage of sex workers who are living with HIV</v>
      </c>
      <c r="T10" s="342" t="b">
        <f t="shared" ref="T10:T24" si="1">IFERROR(IF(OR(B10&lt;&gt;"",C10&lt;&gt;""),TRUE,FALSE),FALSE)</f>
        <v>1</v>
      </c>
      <c r="U10" s="342" t="str">
        <f>IFERROR(IF('Overview - Section A'!$AN$5="Funding Request",VLOOKUP(H10,'Overview - Section A'!$M$30:$P$31,4,FALSE),IF(AB10="","",AB10)),"")</f>
        <v/>
      </c>
      <c r="V10" s="343" t="str">
        <f t="shared" ref="V10:V24" si="2">B10&amp;C10</f>
        <v>HIV I-10(M): Percentage of sex workers who are living with HIV</v>
      </c>
      <c r="W10" s="343" t="s">
        <v>454</v>
      </c>
      <c r="X10" s="343" t="str">
        <f t="array" ref="X10">IFERROR(IF(INDEX('Reference Records'!$G$4:$G$21,MATCH(LEFT(B10,255),LEFT('Reference Records'!$C$4:$C$21,255),0))=0,"",INDEX('Reference Records'!$G$4:$G$21,MATCH(LEFT(B10,255),LEFT('Reference Records'!$C$4:$C$21,255),0))),"")</f>
        <v>a1J36000002m4EYEAY</v>
      </c>
      <c r="Y10" s="343" t="str">
        <f>IFERROR(IF('Overview - Section A'!$AN$5="Funding Request",IF('Reference Records'!$B$276&lt;&gt;"",VLOOKUP(Q10,'Reference Records'!$B$276:$C$277,2,FALSE),VLOOKUP(Q10,'Reference Records'!$A$289:$C$290,3,FALSE)),VLOOKUP(Q10,'Reference Records'!$A$293:$C$295,3,FALSE)),"")</f>
        <v>a1A360000013M0HEAU</v>
      </c>
      <c r="Z10" s="343"/>
      <c r="AA10" s="343"/>
      <c r="AB10" s="355"/>
      <c r="AC10" s="343" t="s">
        <v>449</v>
      </c>
      <c r="AD10" s="356"/>
      <c r="AE10" s="133"/>
      <c r="AF10" s="139"/>
      <c r="AG10" s="140"/>
    </row>
    <row r="11" spans="1:33" ht="80.25" customHeight="1" x14ac:dyDescent="0.2">
      <c r="A11" s="345">
        <v>2</v>
      </c>
      <c r="B11" s="346" t="s">
        <v>2133</v>
      </c>
      <c r="C11" s="347"/>
      <c r="D11" s="348" t="s">
        <v>4094</v>
      </c>
      <c r="E11" s="348" t="s">
        <v>415</v>
      </c>
      <c r="F11" s="348" t="s">
        <v>4092</v>
      </c>
      <c r="G11" s="349" t="str">
        <f t="array" ref="G11">IFERROR(IF(INDEX('Reference Records'!$D$4:$D$21,MATCH(LEFT(B11,255),LEFT('Reference Records'!$C$4:$C$21,255),0))=0,"",INDEX('Reference Records'!$D$4:$D$21,MATCH(LEFT(B11,255),LEFT('Reference Records'!$C$4:$C$21,255),0))),"")</f>
        <v>Age</v>
      </c>
      <c r="H11" s="350" t="str">
        <f>IF('Overview - Section A'!$AN$5="Funding Request",IF(I11="Funding Request Place Holder","",I11),"")</f>
        <v/>
      </c>
      <c r="I11" s="351" t="str">
        <f>IFERROR(IF(AB11="","",VLOOKUP(AB11,'Overview - Section A'!$P$30:$Q$31,2,FALSE)),"")</f>
        <v/>
      </c>
      <c r="J11" s="350"/>
      <c r="K11" s="350"/>
      <c r="L11" s="350"/>
      <c r="M11" s="350"/>
      <c r="N11" s="350"/>
      <c r="O11" s="352"/>
      <c r="P11" s="353"/>
      <c r="Q11" s="352" t="s">
        <v>451</v>
      </c>
      <c r="R11" s="354" t="s">
        <v>4095</v>
      </c>
      <c r="S11" s="342" t="str">
        <f t="shared" si="0"/>
        <v>HIV I-9a(M): Percentage of men who have sex with men who are living with HIV</v>
      </c>
      <c r="T11" s="342" t="b">
        <f t="shared" si="1"/>
        <v>1</v>
      </c>
      <c r="U11" s="342" t="str">
        <f>IFERROR(IF('Overview - Section A'!$AN$5="Funding Request",VLOOKUP(H11,'Overview - Section A'!$M$30:$P$31,4,FALSE),IF(AB11="","",AB11)),"")</f>
        <v/>
      </c>
      <c r="V11" s="343" t="str">
        <f t="shared" si="2"/>
        <v>HIV I-9a(M): Percentage of men who have sex with men who are living with HIV</v>
      </c>
      <c r="W11" s="343" t="s">
        <v>455</v>
      </c>
      <c r="X11" s="343" t="str">
        <f t="array" ref="X11">IFERROR(IF(INDEX('Reference Records'!$G$4:$G$21,MATCH(LEFT(B11,255),LEFT('Reference Records'!$C$4:$C$21,255),0))=0,"",INDEX('Reference Records'!$G$4:$G$21,MATCH(LEFT(B11,255),LEFT('Reference Records'!$C$4:$C$21,255),0))),"")</f>
        <v>a1J36000002m4EWEAY</v>
      </c>
      <c r="Y11" s="343" t="str">
        <f>IFERROR(IF('Overview - Section A'!$AN$5="Funding Request",IF('Reference Records'!$B$276&lt;&gt;"",VLOOKUP(Q11,'Reference Records'!$B$276:$C$277,2,FALSE),VLOOKUP(Q11,'Reference Records'!$A$289:$C$290,3,FALSE)),VLOOKUP(Q11,'Reference Records'!$A$293:$C$295,3,FALSE)),"")</f>
        <v>a1A360000013M0HEAU</v>
      </c>
      <c r="Z11" s="343"/>
      <c r="AA11" s="343"/>
      <c r="AB11" s="355"/>
      <c r="AC11" s="343" t="s">
        <v>449</v>
      </c>
      <c r="AD11" s="356"/>
      <c r="AE11" s="133"/>
      <c r="AF11" s="139"/>
      <c r="AG11" s="140"/>
    </row>
    <row r="12" spans="1:33" ht="47.1" customHeight="1" x14ac:dyDescent="0.2">
      <c r="A12" s="345">
        <v>3</v>
      </c>
      <c r="B12" s="346" t="str">
        <f>IFERROR(VLOOKUP(Z12,'Reference records(soft deleted)'!$B$6:$D$29,3,FALSE),"")</f>
        <v/>
      </c>
      <c r="C12" s="347"/>
      <c r="D12" s="348"/>
      <c r="E12" s="348"/>
      <c r="F12" s="348"/>
      <c r="G12" s="349" t="str">
        <f t="array" ref="G12">IFERROR(IF(INDEX('Reference Records'!$D$4:$D$21,MATCH(LEFT(B12,255),LEFT('Reference Records'!$C$4:$C$21,255),0))=0,"",INDEX('Reference Records'!$D$4:$D$21,MATCH(LEFT(B12,255),LEFT('Reference Records'!$C$4:$C$21,255),0))),"")</f>
        <v/>
      </c>
      <c r="H12" s="350" t="str">
        <f>IF('Overview - Section A'!$AN$5="Funding Request",IF(I12="Funding Request Place Holder","",I12),"")</f>
        <v/>
      </c>
      <c r="I12" s="351" t="str">
        <f>IFERROR(IF(AB12="","",VLOOKUP(AB12,'Overview - Section A'!$P$30:$Q$31,2,FALSE)),"")</f>
        <v/>
      </c>
      <c r="J12" s="350"/>
      <c r="K12" s="350"/>
      <c r="L12" s="350"/>
      <c r="M12" s="350"/>
      <c r="N12" s="350"/>
      <c r="O12" s="352"/>
      <c r="P12" s="353"/>
      <c r="Q12" s="352" t="str">
        <f t="shared" ref="Q12:Q24" si="3">IFERROR(IF(AA12="","",AA12),"")</f>
        <v/>
      </c>
      <c r="R12" s="354"/>
      <c r="S12" s="342" t="str">
        <f t="shared" si="0"/>
        <v/>
      </c>
      <c r="T12" s="342" t="b">
        <f t="shared" si="1"/>
        <v>0</v>
      </c>
      <c r="U12" s="342" t="str">
        <f>IFERROR(IF('Overview - Section A'!$AN$5="Funding Request",VLOOKUP(H12,'Overview - Section A'!$M$30:$P$31,4,FALSE),IF(AB12="","",AB12)),"")</f>
        <v/>
      </c>
      <c r="V12" s="343" t="str">
        <f t="shared" si="2"/>
        <v/>
      </c>
      <c r="W12" s="343" t="s">
        <v>456</v>
      </c>
      <c r="X12" s="343" t="str">
        <f t="array" ref="X12">IFERROR(IF(INDEX('Reference Records'!$G$4:$G$21,MATCH(LEFT(B12,255),LEFT('Reference Records'!$C$4:$C$21,255),0))=0,"",INDEX('Reference Records'!$G$4:$G$21,MATCH(LEFT(B12,255),LEFT('Reference Records'!$C$4:$C$21,255),0))),"")</f>
        <v/>
      </c>
      <c r="Y12" s="343" t="str">
        <f>IFERROR(IF('Overview - Section A'!$AN$5="Funding Request",IF('Reference Records'!$B$276&lt;&gt;"",VLOOKUP(Q12,'Reference Records'!$B$276:$C$277,2,FALSE),VLOOKUP(Q12,'Reference Records'!$A$289:$C$290,3,FALSE)),VLOOKUP(Q12,'Reference Records'!$A$293:$C$295,3,FALSE)),"")</f>
        <v/>
      </c>
      <c r="Z12" s="343"/>
      <c r="AA12" s="343"/>
      <c r="AB12" s="355"/>
      <c r="AC12" s="343" t="s">
        <v>449</v>
      </c>
      <c r="AD12" s="356"/>
      <c r="AE12" s="133"/>
      <c r="AF12" s="139"/>
      <c r="AG12" s="140"/>
    </row>
    <row r="13" spans="1:33" ht="47.1" customHeight="1" x14ac:dyDescent="0.2">
      <c r="A13" s="345">
        <v>4</v>
      </c>
      <c r="B13" s="346" t="str">
        <f>IFERROR(VLOOKUP(Z13,'Reference records(soft deleted)'!$B$6:$D$29,3,FALSE),"")</f>
        <v/>
      </c>
      <c r="C13" s="347"/>
      <c r="D13" s="348"/>
      <c r="E13" s="348"/>
      <c r="F13" s="348"/>
      <c r="G13" s="349" t="str">
        <f t="array" ref="G13">IFERROR(IF(INDEX('Reference Records'!$D$4:$D$21,MATCH(LEFT(B13,255),LEFT('Reference Records'!$C$4:$C$21,255),0))=0,"",INDEX('Reference Records'!$D$4:$D$21,MATCH(LEFT(B13,255),LEFT('Reference Records'!$C$4:$C$21,255),0))),"")</f>
        <v/>
      </c>
      <c r="H13" s="350" t="str">
        <f>IF('Overview - Section A'!$AN$5="Funding Request",IF(I13="Funding Request Place Holder","",I13),"")</f>
        <v/>
      </c>
      <c r="I13" s="351" t="str">
        <f>IFERROR(IF(AB13="","",VLOOKUP(AB13,'Overview - Section A'!$P$30:$Q$31,2,FALSE)),"")</f>
        <v/>
      </c>
      <c r="J13" s="350"/>
      <c r="K13" s="350"/>
      <c r="L13" s="350"/>
      <c r="M13" s="350"/>
      <c r="N13" s="350"/>
      <c r="O13" s="352"/>
      <c r="P13" s="353"/>
      <c r="Q13" s="352" t="str">
        <f t="shared" si="3"/>
        <v/>
      </c>
      <c r="R13" s="354"/>
      <c r="S13" s="342" t="str">
        <f t="shared" si="0"/>
        <v/>
      </c>
      <c r="T13" s="342" t="b">
        <f t="shared" si="1"/>
        <v>0</v>
      </c>
      <c r="U13" s="342" t="str">
        <f>IFERROR(IF('Overview - Section A'!$AN$5="Funding Request",VLOOKUP(H13,'Overview - Section A'!$M$30:$P$31,4,FALSE),IF(AB13="","",AB13)),"")</f>
        <v/>
      </c>
      <c r="V13" s="343" t="str">
        <f t="shared" si="2"/>
        <v/>
      </c>
      <c r="W13" s="343" t="s">
        <v>457</v>
      </c>
      <c r="X13" s="343" t="str">
        <f t="array" ref="X13">IFERROR(IF(INDEX('Reference Records'!$G$4:$G$21,MATCH(LEFT(B13,255),LEFT('Reference Records'!$C$4:$C$21,255),0))=0,"",INDEX('Reference Records'!$G$4:$G$21,MATCH(LEFT(B13,255),LEFT('Reference Records'!$C$4:$C$21,255),0))),"")</f>
        <v/>
      </c>
      <c r="Y13" s="343" t="str">
        <f>IFERROR(IF('Overview - Section A'!$AN$5="Funding Request",IF('Reference Records'!$B$276&lt;&gt;"",VLOOKUP(Q13,'Reference Records'!$B$276:$C$277,2,FALSE),VLOOKUP(Q13,'Reference Records'!$A$289:$C$290,3,FALSE)),VLOOKUP(Q13,'Reference Records'!$A$293:$C$295,3,FALSE)),"")</f>
        <v/>
      </c>
      <c r="Z13" s="343"/>
      <c r="AA13" s="343"/>
      <c r="AB13" s="355"/>
      <c r="AC13" s="343" t="s">
        <v>449</v>
      </c>
      <c r="AD13" s="356"/>
      <c r="AE13" s="133"/>
      <c r="AF13" s="139"/>
      <c r="AG13" s="140"/>
    </row>
    <row r="14" spans="1:33" ht="47.1" customHeight="1" x14ac:dyDescent="0.2">
      <c r="A14" s="345">
        <v>5</v>
      </c>
      <c r="B14" s="346" t="str">
        <f>IFERROR(VLOOKUP(Z14,'Reference records(soft deleted)'!$B$6:$D$29,3,FALSE),"")</f>
        <v/>
      </c>
      <c r="C14" s="347"/>
      <c r="D14" s="348"/>
      <c r="E14" s="348"/>
      <c r="F14" s="348"/>
      <c r="G14" s="349" t="str">
        <f t="array" ref="G14">IFERROR(IF(INDEX('Reference Records'!$D$4:$D$21,MATCH(LEFT(B14,255),LEFT('Reference Records'!$C$4:$C$21,255),0))=0,"",INDEX('Reference Records'!$D$4:$D$21,MATCH(LEFT(B14,255),LEFT('Reference Records'!$C$4:$C$21,255),0))),"")</f>
        <v/>
      </c>
      <c r="H14" s="350" t="str">
        <f>IF('Overview - Section A'!$AN$5="Funding Request",IF(I14="Funding Request Place Holder","",I14),"")</f>
        <v/>
      </c>
      <c r="I14" s="351" t="str">
        <f>IFERROR(IF(AB14="","",VLOOKUP(AB14,'Overview - Section A'!$P$30:$Q$31,2,FALSE)),"")</f>
        <v/>
      </c>
      <c r="J14" s="350"/>
      <c r="K14" s="350"/>
      <c r="L14" s="350"/>
      <c r="M14" s="350"/>
      <c r="N14" s="350"/>
      <c r="O14" s="352"/>
      <c r="P14" s="353"/>
      <c r="Q14" s="352" t="str">
        <f t="shared" si="3"/>
        <v/>
      </c>
      <c r="R14" s="354"/>
      <c r="S14" s="342" t="str">
        <f t="shared" si="0"/>
        <v/>
      </c>
      <c r="T14" s="342" t="b">
        <f t="shared" si="1"/>
        <v>0</v>
      </c>
      <c r="U14" s="342" t="str">
        <f>IFERROR(IF('Overview - Section A'!$AN$5="Funding Request",VLOOKUP(H14,'Overview - Section A'!$M$30:$P$31,4,FALSE),IF(AB14="","",AB14)),"")</f>
        <v/>
      </c>
      <c r="V14" s="343" t="str">
        <f t="shared" si="2"/>
        <v/>
      </c>
      <c r="W14" s="343" t="s">
        <v>458</v>
      </c>
      <c r="X14" s="343" t="str">
        <f t="array" ref="X14">IFERROR(IF(INDEX('Reference Records'!$G$4:$G$21,MATCH(LEFT(B14,255),LEFT('Reference Records'!$C$4:$C$21,255),0))=0,"",INDEX('Reference Records'!$G$4:$G$21,MATCH(LEFT(B14,255),LEFT('Reference Records'!$C$4:$C$21,255),0))),"")</f>
        <v/>
      </c>
      <c r="Y14" s="343" t="str">
        <f>IFERROR(IF('Overview - Section A'!$AN$5="Funding Request",IF('Reference Records'!$B$276&lt;&gt;"",VLOOKUP(Q14,'Reference Records'!$B$276:$C$277,2,FALSE),VLOOKUP(Q14,'Reference Records'!$A$289:$C$290,3,FALSE)),VLOOKUP(Q14,'Reference Records'!$A$293:$C$295,3,FALSE)),"")</f>
        <v/>
      </c>
      <c r="Z14" s="343"/>
      <c r="AA14" s="343"/>
      <c r="AB14" s="355"/>
      <c r="AC14" s="343" t="s">
        <v>449</v>
      </c>
      <c r="AD14" s="356"/>
      <c r="AE14" s="133"/>
      <c r="AF14" s="139"/>
      <c r="AG14" s="140"/>
    </row>
    <row r="15" spans="1:33" ht="47.1" customHeight="1" x14ac:dyDescent="0.2">
      <c r="A15" s="345">
        <v>6</v>
      </c>
      <c r="B15" s="346" t="str">
        <f>IFERROR(VLOOKUP(Z15,'Reference records(soft deleted)'!$B$6:$D$29,3,FALSE),"")</f>
        <v/>
      </c>
      <c r="C15" s="347"/>
      <c r="D15" s="348"/>
      <c r="E15" s="348"/>
      <c r="F15" s="348"/>
      <c r="G15" s="349" t="str">
        <f t="array" ref="G15">IFERROR(IF(INDEX('Reference Records'!$D$4:$D$21,MATCH(LEFT(B15,255),LEFT('Reference Records'!$C$4:$C$21,255),0))=0,"",INDEX('Reference Records'!$D$4:$D$21,MATCH(LEFT(B15,255),LEFT('Reference Records'!$C$4:$C$21,255),0))),"")</f>
        <v/>
      </c>
      <c r="H15" s="350" t="str">
        <f>IF('Overview - Section A'!$AN$5="Funding Request",IF(I15="Funding Request Place Holder","",I15),"")</f>
        <v/>
      </c>
      <c r="I15" s="351" t="str">
        <f>IFERROR(IF(AB15="","",VLOOKUP(AB15,'Overview - Section A'!$P$30:$Q$31,2,FALSE)),"")</f>
        <v/>
      </c>
      <c r="J15" s="350"/>
      <c r="K15" s="350"/>
      <c r="L15" s="350"/>
      <c r="M15" s="350"/>
      <c r="N15" s="350"/>
      <c r="O15" s="352"/>
      <c r="P15" s="353"/>
      <c r="Q15" s="352" t="str">
        <f t="shared" si="3"/>
        <v/>
      </c>
      <c r="R15" s="354"/>
      <c r="S15" s="342" t="str">
        <f t="shared" si="0"/>
        <v/>
      </c>
      <c r="T15" s="342" t="b">
        <f t="shared" si="1"/>
        <v>0</v>
      </c>
      <c r="U15" s="342" t="str">
        <f>IFERROR(IF('Overview - Section A'!$AN$5="Funding Request",VLOOKUP(H15,'Overview - Section A'!$M$30:$P$31,4,FALSE),IF(AB15="","",AB15)),"")</f>
        <v/>
      </c>
      <c r="V15" s="343" t="str">
        <f t="shared" si="2"/>
        <v/>
      </c>
      <c r="W15" s="343" t="s">
        <v>459</v>
      </c>
      <c r="X15" s="343" t="str">
        <f t="array" ref="X15">IFERROR(IF(INDEX('Reference Records'!$G$4:$G$21,MATCH(LEFT(B15,255),LEFT('Reference Records'!$C$4:$C$21,255),0))=0,"",INDEX('Reference Records'!$G$4:$G$21,MATCH(LEFT(B15,255),LEFT('Reference Records'!$C$4:$C$21,255),0))),"")</f>
        <v/>
      </c>
      <c r="Y15" s="343" t="str">
        <f>IFERROR(IF('Overview - Section A'!$AN$5="Funding Request",IF('Reference Records'!$B$276&lt;&gt;"",VLOOKUP(Q15,'Reference Records'!$B$276:$C$277,2,FALSE),VLOOKUP(Q15,'Reference Records'!$A$289:$C$290,3,FALSE)),VLOOKUP(Q15,'Reference Records'!$A$293:$C$295,3,FALSE)),"")</f>
        <v/>
      </c>
      <c r="Z15" s="343"/>
      <c r="AA15" s="343"/>
      <c r="AB15" s="355"/>
      <c r="AC15" s="343" t="s">
        <v>449</v>
      </c>
      <c r="AD15" s="356"/>
      <c r="AE15" s="133"/>
      <c r="AF15" s="139"/>
      <c r="AG15" s="140"/>
    </row>
    <row r="16" spans="1:33" ht="47.1" customHeight="1" x14ac:dyDescent="0.2">
      <c r="A16" s="345">
        <v>7</v>
      </c>
      <c r="B16" s="346" t="str">
        <f>IFERROR(VLOOKUP(Z16,'Reference records(soft deleted)'!$B$6:$D$29,3,FALSE),"")</f>
        <v/>
      </c>
      <c r="C16" s="347"/>
      <c r="D16" s="348"/>
      <c r="E16" s="348"/>
      <c r="F16" s="348"/>
      <c r="G16" s="349" t="str">
        <f t="array" ref="G16">IFERROR(IF(INDEX('Reference Records'!$D$4:$D$21,MATCH(LEFT(B16,255),LEFT('Reference Records'!$C$4:$C$21,255),0))=0,"",INDEX('Reference Records'!$D$4:$D$21,MATCH(LEFT(B16,255),LEFT('Reference Records'!$C$4:$C$21,255),0))),"")</f>
        <v/>
      </c>
      <c r="H16" s="350" t="str">
        <f>IF('Overview - Section A'!$AN$5="Funding Request",IF(I16="Funding Request Place Holder","",I16),"")</f>
        <v/>
      </c>
      <c r="I16" s="351" t="str">
        <f>IFERROR(IF(AB16="","",VLOOKUP(AB16,'Overview - Section A'!$P$30:$Q$31,2,FALSE)),"")</f>
        <v/>
      </c>
      <c r="J16" s="350"/>
      <c r="K16" s="350"/>
      <c r="L16" s="350"/>
      <c r="M16" s="350"/>
      <c r="N16" s="350"/>
      <c r="O16" s="352"/>
      <c r="P16" s="353"/>
      <c r="Q16" s="352" t="str">
        <f t="shared" si="3"/>
        <v/>
      </c>
      <c r="R16" s="354"/>
      <c r="S16" s="342" t="str">
        <f t="shared" si="0"/>
        <v/>
      </c>
      <c r="T16" s="342" t="b">
        <f t="shared" si="1"/>
        <v>0</v>
      </c>
      <c r="U16" s="342" t="str">
        <f>IFERROR(IF('Overview - Section A'!$AN$5="Funding Request",VLOOKUP(H16,'Overview - Section A'!$M$30:$P$31,4,FALSE),IF(AB16="","",AB16)),"")</f>
        <v/>
      </c>
      <c r="V16" s="343" t="str">
        <f t="shared" si="2"/>
        <v/>
      </c>
      <c r="W16" s="343" t="s">
        <v>460</v>
      </c>
      <c r="X16" s="343" t="str">
        <f t="array" ref="X16">IFERROR(IF(INDEX('Reference Records'!$G$4:$G$21,MATCH(LEFT(B16,255),LEFT('Reference Records'!$C$4:$C$21,255),0))=0,"",INDEX('Reference Records'!$G$4:$G$21,MATCH(LEFT(B16,255),LEFT('Reference Records'!$C$4:$C$21,255),0))),"")</f>
        <v/>
      </c>
      <c r="Y16" s="343" t="str">
        <f>IFERROR(IF('Overview - Section A'!$AN$5="Funding Request",IF('Reference Records'!$B$276&lt;&gt;"",VLOOKUP(Q16,'Reference Records'!$B$276:$C$277,2,FALSE),VLOOKUP(Q16,'Reference Records'!$A$289:$C$290,3,FALSE)),VLOOKUP(Q16,'Reference Records'!$A$293:$C$295,3,FALSE)),"")</f>
        <v/>
      </c>
      <c r="Z16" s="343"/>
      <c r="AA16" s="343"/>
      <c r="AB16" s="355"/>
      <c r="AC16" s="343" t="s">
        <v>449</v>
      </c>
      <c r="AD16" s="356"/>
      <c r="AE16" s="133"/>
      <c r="AF16" s="139"/>
      <c r="AG16" s="140"/>
    </row>
    <row r="17" spans="1:33" ht="47.1" customHeight="1" x14ac:dyDescent="0.2">
      <c r="A17" s="345">
        <v>8</v>
      </c>
      <c r="B17" s="346" t="str">
        <f>IFERROR(VLOOKUP(Z17,'Reference records(soft deleted)'!$B$6:$D$29,3,FALSE),"")</f>
        <v/>
      </c>
      <c r="C17" s="347"/>
      <c r="D17" s="348"/>
      <c r="E17" s="348"/>
      <c r="F17" s="348"/>
      <c r="G17" s="349" t="str">
        <f t="array" ref="G17">IFERROR(IF(INDEX('Reference Records'!$D$4:$D$21,MATCH(LEFT(B17,255),LEFT('Reference Records'!$C$4:$C$21,255),0))=0,"",INDEX('Reference Records'!$D$4:$D$21,MATCH(LEFT(B17,255),LEFT('Reference Records'!$C$4:$C$21,255),0))),"")</f>
        <v/>
      </c>
      <c r="H17" s="350" t="str">
        <f>IF('Overview - Section A'!$AN$5="Funding Request",IF(I17="Funding Request Place Holder","",I17),"")</f>
        <v/>
      </c>
      <c r="I17" s="351" t="str">
        <f>IFERROR(IF(AB17="","",VLOOKUP(AB17,'Overview - Section A'!$P$30:$Q$31,2,FALSE)),"")</f>
        <v/>
      </c>
      <c r="J17" s="350"/>
      <c r="K17" s="350"/>
      <c r="L17" s="350"/>
      <c r="M17" s="350"/>
      <c r="N17" s="350"/>
      <c r="O17" s="352"/>
      <c r="P17" s="353"/>
      <c r="Q17" s="352" t="str">
        <f t="shared" si="3"/>
        <v/>
      </c>
      <c r="R17" s="354"/>
      <c r="S17" s="342" t="str">
        <f t="shared" si="0"/>
        <v/>
      </c>
      <c r="T17" s="342" t="b">
        <f t="shared" si="1"/>
        <v>0</v>
      </c>
      <c r="U17" s="342" t="str">
        <f>IFERROR(IF('Overview - Section A'!$AN$5="Funding Request",VLOOKUP(H17,'Overview - Section A'!$M$30:$P$31,4,FALSE),IF(AB17="","",AB17)),"")</f>
        <v/>
      </c>
      <c r="V17" s="343" t="str">
        <f t="shared" si="2"/>
        <v/>
      </c>
      <c r="W17" s="343" t="s">
        <v>461</v>
      </c>
      <c r="X17" s="343" t="str">
        <f t="array" ref="X17">IFERROR(IF(INDEX('Reference Records'!$G$4:$G$21,MATCH(LEFT(B17,255),LEFT('Reference Records'!$C$4:$C$21,255),0))=0,"",INDEX('Reference Records'!$G$4:$G$21,MATCH(LEFT(B17,255),LEFT('Reference Records'!$C$4:$C$21,255),0))),"")</f>
        <v/>
      </c>
      <c r="Y17" s="343" t="str">
        <f>IFERROR(IF('Overview - Section A'!$AN$5="Funding Request",IF('Reference Records'!$B$276&lt;&gt;"",VLOOKUP(Q17,'Reference Records'!$B$276:$C$277,2,FALSE),VLOOKUP(Q17,'Reference Records'!$A$289:$C$290,3,FALSE)),VLOOKUP(Q17,'Reference Records'!$A$293:$C$295,3,FALSE)),"")</f>
        <v/>
      </c>
      <c r="Z17" s="343"/>
      <c r="AA17" s="343"/>
      <c r="AB17" s="355"/>
      <c r="AC17" s="343" t="s">
        <v>449</v>
      </c>
      <c r="AD17" s="356"/>
      <c r="AE17" s="133"/>
      <c r="AF17" s="139"/>
      <c r="AG17" s="140"/>
    </row>
    <row r="18" spans="1:33" ht="47.1" customHeight="1" x14ac:dyDescent="0.2">
      <c r="A18" s="345">
        <v>9</v>
      </c>
      <c r="B18" s="346" t="str">
        <f>IFERROR(VLOOKUP(Z18,'Reference records(soft deleted)'!$B$6:$D$29,3,FALSE),"")</f>
        <v/>
      </c>
      <c r="C18" s="347"/>
      <c r="D18" s="348"/>
      <c r="E18" s="348"/>
      <c r="F18" s="348"/>
      <c r="G18" s="349" t="str">
        <f t="array" ref="G18">IFERROR(IF(INDEX('Reference Records'!$D$4:$D$21,MATCH(LEFT(B18,255),LEFT('Reference Records'!$C$4:$C$21,255),0))=0,"",INDEX('Reference Records'!$D$4:$D$21,MATCH(LEFT(B18,255),LEFT('Reference Records'!$C$4:$C$21,255),0))),"")</f>
        <v/>
      </c>
      <c r="H18" s="350" t="str">
        <f>IF('Overview - Section A'!$AN$5="Funding Request",IF(I18="Funding Request Place Holder","",I18),"")</f>
        <v/>
      </c>
      <c r="I18" s="351" t="str">
        <f>IFERROR(IF(AB18="","",VLOOKUP(AB18,'Overview - Section A'!$P$30:$Q$31,2,FALSE)),"")</f>
        <v/>
      </c>
      <c r="J18" s="350"/>
      <c r="K18" s="350"/>
      <c r="L18" s="350"/>
      <c r="M18" s="350"/>
      <c r="N18" s="350"/>
      <c r="O18" s="352"/>
      <c r="P18" s="353"/>
      <c r="Q18" s="352" t="str">
        <f t="shared" si="3"/>
        <v/>
      </c>
      <c r="R18" s="354"/>
      <c r="S18" s="342" t="str">
        <f t="shared" si="0"/>
        <v/>
      </c>
      <c r="T18" s="342" t="b">
        <f t="shared" si="1"/>
        <v>0</v>
      </c>
      <c r="U18" s="342" t="str">
        <f>IFERROR(IF('Overview - Section A'!$AN$5="Funding Request",VLOOKUP(H18,'Overview - Section A'!$M$30:$P$31,4,FALSE),IF(AB18="","",AB18)),"")</f>
        <v/>
      </c>
      <c r="V18" s="343" t="str">
        <f t="shared" si="2"/>
        <v/>
      </c>
      <c r="W18" s="343" t="s">
        <v>462</v>
      </c>
      <c r="X18" s="343" t="str">
        <f t="array" ref="X18">IFERROR(IF(INDEX('Reference Records'!$G$4:$G$21,MATCH(LEFT(B18,255),LEFT('Reference Records'!$C$4:$C$21,255),0))=0,"",INDEX('Reference Records'!$G$4:$G$21,MATCH(LEFT(B18,255),LEFT('Reference Records'!$C$4:$C$21,255),0))),"")</f>
        <v/>
      </c>
      <c r="Y18" s="343" t="str">
        <f>IFERROR(IF('Overview - Section A'!$AN$5="Funding Request",IF('Reference Records'!$B$276&lt;&gt;"",VLOOKUP(Q18,'Reference Records'!$B$276:$C$277,2,FALSE),VLOOKUP(Q18,'Reference Records'!$A$289:$C$290,3,FALSE)),VLOOKUP(Q18,'Reference Records'!$A$293:$C$295,3,FALSE)),"")</f>
        <v/>
      </c>
      <c r="Z18" s="343"/>
      <c r="AA18" s="343"/>
      <c r="AB18" s="355"/>
      <c r="AC18" s="343" t="s">
        <v>449</v>
      </c>
      <c r="AD18" s="356"/>
      <c r="AE18" s="133"/>
      <c r="AF18" s="139"/>
      <c r="AG18" s="140"/>
    </row>
    <row r="19" spans="1:33" ht="47.1" customHeight="1" x14ac:dyDescent="0.2">
      <c r="A19" s="345">
        <v>10</v>
      </c>
      <c r="B19" s="346" t="str">
        <f>IFERROR(VLOOKUP(Z19,'Reference records(soft deleted)'!$B$6:$D$29,3,FALSE),"")</f>
        <v/>
      </c>
      <c r="C19" s="347"/>
      <c r="D19" s="348"/>
      <c r="E19" s="348"/>
      <c r="F19" s="348"/>
      <c r="G19" s="349" t="str">
        <f t="array" ref="G19">IFERROR(IF(INDEX('Reference Records'!$D$4:$D$21,MATCH(LEFT(B19,255),LEFT('Reference Records'!$C$4:$C$21,255),0))=0,"",INDEX('Reference Records'!$D$4:$D$21,MATCH(LEFT(B19,255),LEFT('Reference Records'!$C$4:$C$21,255),0))),"")</f>
        <v/>
      </c>
      <c r="H19" s="350" t="str">
        <f>IF('Overview - Section A'!$AN$5="Funding Request",IF(I19="Funding Request Place Holder","",I19),"")</f>
        <v/>
      </c>
      <c r="I19" s="351" t="str">
        <f>IFERROR(IF(AB19="","",VLOOKUP(AB19,'Overview - Section A'!$P$30:$Q$31,2,FALSE)),"")</f>
        <v/>
      </c>
      <c r="J19" s="350"/>
      <c r="K19" s="350"/>
      <c r="L19" s="350"/>
      <c r="M19" s="350"/>
      <c r="N19" s="350"/>
      <c r="O19" s="352"/>
      <c r="P19" s="353"/>
      <c r="Q19" s="352" t="str">
        <f t="shared" si="3"/>
        <v/>
      </c>
      <c r="R19" s="354"/>
      <c r="S19" s="342" t="str">
        <f t="shared" si="0"/>
        <v/>
      </c>
      <c r="T19" s="342" t="b">
        <f t="shared" si="1"/>
        <v>0</v>
      </c>
      <c r="U19" s="342" t="str">
        <f>IFERROR(IF('Overview - Section A'!$AN$5="Funding Request",VLOOKUP(H19,'Overview - Section A'!$M$30:$P$31,4,FALSE),IF(AB19="","",AB19)),"")</f>
        <v/>
      </c>
      <c r="V19" s="343" t="str">
        <f t="shared" si="2"/>
        <v/>
      </c>
      <c r="W19" s="343" t="s">
        <v>463</v>
      </c>
      <c r="X19" s="343" t="str">
        <f t="array" ref="X19">IFERROR(IF(INDEX('Reference Records'!$G$4:$G$21,MATCH(LEFT(B19,255),LEFT('Reference Records'!$C$4:$C$21,255),0))=0,"",INDEX('Reference Records'!$G$4:$G$21,MATCH(LEFT(B19,255),LEFT('Reference Records'!$C$4:$C$21,255),0))),"")</f>
        <v/>
      </c>
      <c r="Y19" s="343" t="str">
        <f>IFERROR(IF('Overview - Section A'!$AN$5="Funding Request",IF('Reference Records'!$B$276&lt;&gt;"",VLOOKUP(Q19,'Reference Records'!$B$276:$C$277,2,FALSE),VLOOKUP(Q19,'Reference Records'!$A$289:$C$290,3,FALSE)),VLOOKUP(Q19,'Reference Records'!$A$293:$C$295,3,FALSE)),"")</f>
        <v/>
      </c>
      <c r="Z19" s="343"/>
      <c r="AA19" s="343"/>
      <c r="AB19" s="355"/>
      <c r="AC19" s="343" t="s">
        <v>449</v>
      </c>
      <c r="AD19" s="356"/>
      <c r="AE19" s="133"/>
      <c r="AF19" s="139"/>
      <c r="AG19" s="140"/>
    </row>
    <row r="20" spans="1:33" ht="47.1" customHeight="1" x14ac:dyDescent="0.2">
      <c r="A20" s="345">
        <v>11</v>
      </c>
      <c r="B20" s="346" t="str">
        <f>IFERROR(VLOOKUP(Z20,'Reference records(soft deleted)'!$B$6:$D$29,3,FALSE),"")</f>
        <v/>
      </c>
      <c r="C20" s="347"/>
      <c r="D20" s="348"/>
      <c r="E20" s="348"/>
      <c r="F20" s="348"/>
      <c r="G20" s="349" t="str">
        <f t="array" ref="G20">IFERROR(IF(INDEX('Reference Records'!$D$4:$D$21,MATCH(LEFT(B20,255),LEFT('Reference Records'!$C$4:$C$21,255),0))=0,"",INDEX('Reference Records'!$D$4:$D$21,MATCH(LEFT(B20,255),LEFT('Reference Records'!$C$4:$C$21,255),0))),"")</f>
        <v/>
      </c>
      <c r="H20" s="350" t="str">
        <f>IF('Overview - Section A'!$AN$5="Funding Request",IF(I20="Funding Request Place Holder","",I20),"")</f>
        <v/>
      </c>
      <c r="I20" s="351" t="str">
        <f>IFERROR(IF(AB20="","",VLOOKUP(AB20,'Overview - Section A'!$P$30:$Q$31,2,FALSE)),"")</f>
        <v/>
      </c>
      <c r="J20" s="350"/>
      <c r="K20" s="350"/>
      <c r="L20" s="350"/>
      <c r="M20" s="350"/>
      <c r="N20" s="350"/>
      <c r="O20" s="352"/>
      <c r="P20" s="353"/>
      <c r="Q20" s="352" t="str">
        <f t="shared" si="3"/>
        <v/>
      </c>
      <c r="R20" s="354"/>
      <c r="S20" s="342" t="str">
        <f t="shared" si="0"/>
        <v/>
      </c>
      <c r="T20" s="342" t="b">
        <f t="shared" si="1"/>
        <v>0</v>
      </c>
      <c r="U20" s="342" t="str">
        <f>IFERROR(IF('Overview - Section A'!$AN$5="Funding Request",VLOOKUP(H20,'Overview - Section A'!$M$30:$P$31,4,FALSE),IF(AB20="","",AB20)),"")</f>
        <v/>
      </c>
      <c r="V20" s="343" t="str">
        <f t="shared" si="2"/>
        <v/>
      </c>
      <c r="W20" s="343" t="s">
        <v>464</v>
      </c>
      <c r="X20" s="343" t="str">
        <f t="array" ref="X20">IFERROR(IF(INDEX('Reference Records'!$G$4:$G$21,MATCH(LEFT(B20,255),LEFT('Reference Records'!$C$4:$C$21,255),0))=0,"",INDEX('Reference Records'!$G$4:$G$21,MATCH(LEFT(B20,255),LEFT('Reference Records'!$C$4:$C$21,255),0))),"")</f>
        <v/>
      </c>
      <c r="Y20" s="343" t="str">
        <f>IFERROR(IF('Overview - Section A'!$AN$5="Funding Request",IF('Reference Records'!$B$276&lt;&gt;"",VLOOKUP(Q20,'Reference Records'!$B$276:$C$277,2,FALSE),VLOOKUP(Q20,'Reference Records'!$A$289:$C$290,3,FALSE)),VLOOKUP(Q20,'Reference Records'!$A$293:$C$295,3,FALSE)),"")</f>
        <v/>
      </c>
      <c r="Z20" s="343"/>
      <c r="AA20" s="343"/>
      <c r="AB20" s="355"/>
      <c r="AC20" s="343" t="s">
        <v>449</v>
      </c>
      <c r="AD20" s="356"/>
      <c r="AE20" s="133"/>
      <c r="AF20" s="139"/>
      <c r="AG20" s="140"/>
    </row>
    <row r="21" spans="1:33" ht="47.1" customHeight="1" x14ac:dyDescent="0.2">
      <c r="A21" s="345">
        <v>12</v>
      </c>
      <c r="B21" s="346" t="str">
        <f>IFERROR(VLOOKUP(Z21,'Reference records(soft deleted)'!$B$6:$D$29,3,FALSE),"")</f>
        <v/>
      </c>
      <c r="C21" s="347"/>
      <c r="D21" s="348"/>
      <c r="E21" s="348"/>
      <c r="F21" s="348"/>
      <c r="G21" s="349" t="str">
        <f t="array" ref="G21">IFERROR(IF(INDEX('Reference Records'!$D$4:$D$21,MATCH(LEFT(B21,255),LEFT('Reference Records'!$C$4:$C$21,255),0))=0,"",INDEX('Reference Records'!$D$4:$D$21,MATCH(LEFT(B21,255),LEFT('Reference Records'!$C$4:$C$21,255),0))),"")</f>
        <v/>
      </c>
      <c r="H21" s="350" t="str">
        <f>IF('Overview - Section A'!$AN$5="Funding Request",IF(I21="Funding Request Place Holder","",I21),"")</f>
        <v/>
      </c>
      <c r="I21" s="351" t="str">
        <f>IFERROR(IF(AB21="","",VLOOKUP(AB21,'Overview - Section A'!$P$30:$Q$31,2,FALSE)),"")</f>
        <v/>
      </c>
      <c r="J21" s="350"/>
      <c r="K21" s="350"/>
      <c r="L21" s="350"/>
      <c r="M21" s="350"/>
      <c r="N21" s="350"/>
      <c r="O21" s="352"/>
      <c r="P21" s="353"/>
      <c r="Q21" s="352" t="str">
        <f t="shared" si="3"/>
        <v/>
      </c>
      <c r="R21" s="354"/>
      <c r="S21" s="342" t="str">
        <f t="shared" si="0"/>
        <v/>
      </c>
      <c r="T21" s="342" t="b">
        <f t="shared" si="1"/>
        <v>0</v>
      </c>
      <c r="U21" s="342" t="str">
        <f>IFERROR(IF('Overview - Section A'!$AN$5="Funding Request",VLOOKUP(H21,'Overview - Section A'!$M$30:$P$31,4,FALSE),IF(AB21="","",AB21)),"")</f>
        <v/>
      </c>
      <c r="V21" s="343" t="str">
        <f t="shared" si="2"/>
        <v/>
      </c>
      <c r="W21" s="343" t="s">
        <v>465</v>
      </c>
      <c r="X21" s="343" t="str">
        <f t="array" ref="X21">IFERROR(IF(INDEX('Reference Records'!$G$4:$G$21,MATCH(LEFT(B21,255),LEFT('Reference Records'!$C$4:$C$21,255),0))=0,"",INDEX('Reference Records'!$G$4:$G$21,MATCH(LEFT(B21,255),LEFT('Reference Records'!$C$4:$C$21,255),0))),"")</f>
        <v/>
      </c>
      <c r="Y21" s="343" t="str">
        <f>IFERROR(IF('Overview - Section A'!$AN$5="Funding Request",IF('Reference Records'!$B$276&lt;&gt;"",VLOOKUP(Q21,'Reference Records'!$B$276:$C$277,2,FALSE),VLOOKUP(Q21,'Reference Records'!$A$289:$C$290,3,FALSE)),VLOOKUP(Q21,'Reference Records'!$A$293:$C$295,3,FALSE)),"")</f>
        <v/>
      </c>
      <c r="Z21" s="343"/>
      <c r="AA21" s="343"/>
      <c r="AB21" s="355"/>
      <c r="AC21" s="343" t="s">
        <v>449</v>
      </c>
      <c r="AD21" s="356"/>
      <c r="AE21" s="133"/>
      <c r="AF21" s="139"/>
      <c r="AG21" s="140"/>
    </row>
    <row r="22" spans="1:33" ht="47.1" customHeight="1" x14ac:dyDescent="0.2">
      <c r="A22" s="345">
        <v>13</v>
      </c>
      <c r="B22" s="346" t="str">
        <f>IFERROR(VLOOKUP(Z22,'Reference records(soft deleted)'!$B$6:$D$29,3,FALSE),"")</f>
        <v/>
      </c>
      <c r="C22" s="347"/>
      <c r="D22" s="348"/>
      <c r="E22" s="348"/>
      <c r="F22" s="348"/>
      <c r="G22" s="349" t="str">
        <f t="array" ref="G22">IFERROR(IF(INDEX('Reference Records'!$D$4:$D$21,MATCH(LEFT(B22,255),LEFT('Reference Records'!$C$4:$C$21,255),0))=0,"",INDEX('Reference Records'!$D$4:$D$21,MATCH(LEFT(B22,255),LEFT('Reference Records'!$C$4:$C$21,255),0))),"")</f>
        <v/>
      </c>
      <c r="H22" s="350" t="str">
        <f>IF('Overview - Section A'!$AN$5="Funding Request",IF(I22="Funding Request Place Holder","",I22),"")</f>
        <v/>
      </c>
      <c r="I22" s="351" t="str">
        <f>IFERROR(IF(AB22="","",VLOOKUP(AB22,'Overview - Section A'!$P$30:$Q$31,2,FALSE)),"")</f>
        <v/>
      </c>
      <c r="J22" s="350"/>
      <c r="K22" s="350"/>
      <c r="L22" s="350"/>
      <c r="M22" s="350"/>
      <c r="N22" s="350"/>
      <c r="O22" s="352"/>
      <c r="P22" s="353"/>
      <c r="Q22" s="352" t="str">
        <f t="shared" si="3"/>
        <v/>
      </c>
      <c r="R22" s="354"/>
      <c r="S22" s="342" t="str">
        <f t="shared" si="0"/>
        <v/>
      </c>
      <c r="T22" s="342" t="b">
        <f t="shared" si="1"/>
        <v>0</v>
      </c>
      <c r="U22" s="342" t="str">
        <f>IFERROR(IF('Overview - Section A'!$AN$5="Funding Request",VLOOKUP(H22,'Overview - Section A'!$M$30:$P$31,4,FALSE),IF(AB22="","",AB22)),"")</f>
        <v/>
      </c>
      <c r="V22" s="343" t="str">
        <f t="shared" si="2"/>
        <v/>
      </c>
      <c r="W22" s="343" t="s">
        <v>466</v>
      </c>
      <c r="X22" s="343" t="str">
        <f t="array" ref="X22">IFERROR(IF(INDEX('Reference Records'!$G$4:$G$21,MATCH(LEFT(B22,255),LEFT('Reference Records'!$C$4:$C$21,255),0))=0,"",INDEX('Reference Records'!$G$4:$G$21,MATCH(LEFT(B22,255),LEFT('Reference Records'!$C$4:$C$21,255),0))),"")</f>
        <v/>
      </c>
      <c r="Y22" s="343" t="str">
        <f>IFERROR(IF('Overview - Section A'!$AN$5="Funding Request",IF('Reference Records'!$B$276&lt;&gt;"",VLOOKUP(Q22,'Reference Records'!$B$276:$C$277,2,FALSE),VLOOKUP(Q22,'Reference Records'!$A$289:$C$290,3,FALSE)),VLOOKUP(Q22,'Reference Records'!$A$293:$C$295,3,FALSE)),"")</f>
        <v/>
      </c>
      <c r="Z22" s="343"/>
      <c r="AA22" s="343"/>
      <c r="AB22" s="355"/>
      <c r="AC22" s="343" t="s">
        <v>449</v>
      </c>
      <c r="AD22" s="356"/>
      <c r="AE22" s="133"/>
      <c r="AF22" s="139"/>
      <c r="AG22" s="140"/>
    </row>
    <row r="23" spans="1:33" ht="47.1" customHeight="1" x14ac:dyDescent="0.2">
      <c r="A23" s="345">
        <v>14</v>
      </c>
      <c r="B23" s="346" t="str">
        <f>IFERROR(VLOOKUP(Z23,'Reference records(soft deleted)'!$B$6:$D$29,3,FALSE),"")</f>
        <v/>
      </c>
      <c r="C23" s="347"/>
      <c r="D23" s="348"/>
      <c r="E23" s="348"/>
      <c r="F23" s="348"/>
      <c r="G23" s="349" t="str">
        <f t="array" ref="G23">IFERROR(IF(INDEX('Reference Records'!$D$4:$D$21,MATCH(LEFT(B23,255),LEFT('Reference Records'!$C$4:$C$21,255),0))=0,"",INDEX('Reference Records'!$D$4:$D$21,MATCH(LEFT(B23,255),LEFT('Reference Records'!$C$4:$C$21,255),0))),"")</f>
        <v/>
      </c>
      <c r="H23" s="350" t="str">
        <f>IF('Overview - Section A'!$AN$5="Funding Request",IF(I23="Funding Request Place Holder","",I23),"")</f>
        <v/>
      </c>
      <c r="I23" s="351" t="str">
        <f>IFERROR(IF(AB23="","",VLOOKUP(AB23,'Overview - Section A'!$P$30:$Q$31,2,FALSE)),"")</f>
        <v/>
      </c>
      <c r="J23" s="350"/>
      <c r="K23" s="350"/>
      <c r="L23" s="350"/>
      <c r="M23" s="350"/>
      <c r="N23" s="350"/>
      <c r="O23" s="352"/>
      <c r="P23" s="353"/>
      <c r="Q23" s="352" t="str">
        <f t="shared" si="3"/>
        <v/>
      </c>
      <c r="R23" s="354"/>
      <c r="S23" s="342" t="str">
        <f t="shared" si="0"/>
        <v/>
      </c>
      <c r="T23" s="342" t="b">
        <f t="shared" si="1"/>
        <v>0</v>
      </c>
      <c r="U23" s="342" t="str">
        <f>IFERROR(IF('Overview - Section A'!$AN$5="Funding Request",VLOOKUP(H23,'Overview - Section A'!$M$30:$P$31,4,FALSE),IF(AB23="","",AB23)),"")</f>
        <v/>
      </c>
      <c r="V23" s="343" t="str">
        <f t="shared" si="2"/>
        <v/>
      </c>
      <c r="W23" s="343" t="s">
        <v>467</v>
      </c>
      <c r="X23" s="343" t="str">
        <f t="array" ref="X23">IFERROR(IF(INDEX('Reference Records'!$G$4:$G$21,MATCH(LEFT(B23,255),LEFT('Reference Records'!$C$4:$C$21,255),0))=0,"",INDEX('Reference Records'!$G$4:$G$21,MATCH(LEFT(B23,255),LEFT('Reference Records'!$C$4:$C$21,255),0))),"")</f>
        <v/>
      </c>
      <c r="Y23" s="343" t="str">
        <f>IFERROR(IF('Overview - Section A'!$AN$5="Funding Request",IF('Reference Records'!$B$276&lt;&gt;"",VLOOKUP(Q23,'Reference Records'!$B$276:$C$277,2,FALSE),VLOOKUP(Q23,'Reference Records'!$A$289:$C$290,3,FALSE)),VLOOKUP(Q23,'Reference Records'!$A$293:$C$295,3,FALSE)),"")</f>
        <v/>
      </c>
      <c r="Z23" s="343"/>
      <c r="AA23" s="343"/>
      <c r="AB23" s="355"/>
      <c r="AC23" s="343" t="s">
        <v>449</v>
      </c>
      <c r="AD23" s="356"/>
      <c r="AE23" s="133"/>
      <c r="AF23" s="139"/>
      <c r="AG23" s="140"/>
    </row>
    <row r="24" spans="1:33" ht="47.1" customHeight="1" x14ac:dyDescent="0.2">
      <c r="A24" s="345">
        <v>15</v>
      </c>
      <c r="B24" s="346" t="str">
        <f>IFERROR(VLOOKUP(Z24,'Reference records(soft deleted)'!$B$6:$D$29,3,FALSE),"")</f>
        <v/>
      </c>
      <c r="C24" s="347"/>
      <c r="D24" s="348"/>
      <c r="E24" s="348"/>
      <c r="F24" s="348"/>
      <c r="G24" s="349" t="str">
        <f t="array" ref="G24">IFERROR(IF(INDEX('Reference Records'!$D$4:$D$21,MATCH(LEFT(B24,255),LEFT('Reference Records'!$C$4:$C$21,255),0))=0,"",INDEX('Reference Records'!$D$4:$D$21,MATCH(LEFT(B24,255),LEFT('Reference Records'!$C$4:$C$21,255),0))),"")</f>
        <v/>
      </c>
      <c r="H24" s="350" t="str">
        <f>IF('Overview - Section A'!$AN$5="Funding Request",IF(I24="Funding Request Place Holder","",I24),"")</f>
        <v/>
      </c>
      <c r="I24" s="351" t="str">
        <f>IFERROR(IF(AB24="","",VLOOKUP(AB24,'Overview - Section A'!$P$30:$Q$31,2,FALSE)),"")</f>
        <v/>
      </c>
      <c r="J24" s="350"/>
      <c r="K24" s="350"/>
      <c r="L24" s="350"/>
      <c r="M24" s="350"/>
      <c r="N24" s="350"/>
      <c r="O24" s="352"/>
      <c r="P24" s="353"/>
      <c r="Q24" s="352" t="str">
        <f t="shared" si="3"/>
        <v/>
      </c>
      <c r="R24" s="354"/>
      <c r="S24" s="342" t="str">
        <f t="shared" si="0"/>
        <v/>
      </c>
      <c r="T24" s="342" t="b">
        <f t="shared" si="1"/>
        <v>0</v>
      </c>
      <c r="U24" s="342" t="str">
        <f>IFERROR(IF('Overview - Section A'!$AN$5="Funding Request",VLOOKUP(H24,'Overview - Section A'!$M$30:$P$31,4,FALSE),IF(AB24="","",AB24)),"")</f>
        <v/>
      </c>
      <c r="V24" s="343" t="str">
        <f t="shared" si="2"/>
        <v/>
      </c>
      <c r="W24" s="343" t="s">
        <v>468</v>
      </c>
      <c r="X24" s="343" t="str">
        <f t="array" ref="X24">IFERROR(IF(INDEX('Reference Records'!$G$4:$G$21,MATCH(LEFT(B24,255),LEFT('Reference Records'!$C$4:$C$21,255),0))=0,"",INDEX('Reference Records'!$G$4:$G$21,MATCH(LEFT(B24,255),LEFT('Reference Records'!$C$4:$C$21,255),0))),"")</f>
        <v/>
      </c>
      <c r="Y24" s="343" t="str">
        <f>IFERROR(IF('Overview - Section A'!$AN$5="Funding Request",IF('Reference Records'!$B$276&lt;&gt;"",VLOOKUP(Q24,'Reference Records'!$B$276:$C$277,2,FALSE),VLOOKUP(Q24,'Reference Records'!$A$289:$C$290,3,FALSE)),VLOOKUP(Q24,'Reference Records'!$A$293:$C$295,3,FALSE)),"")</f>
        <v/>
      </c>
      <c r="Z24" s="343"/>
      <c r="AA24" s="343"/>
      <c r="AB24" s="355"/>
      <c r="AC24" s="343" t="s">
        <v>449</v>
      </c>
      <c r="AD24" s="356"/>
      <c r="AE24" s="133"/>
      <c r="AF24" s="139"/>
      <c r="AG24" s="140"/>
    </row>
    <row r="25" spans="1:33" ht="2.65" customHeight="1" thickBot="1" x14ac:dyDescent="0.25">
      <c r="A25" s="34"/>
      <c r="B25" s="35"/>
      <c r="C25" s="36"/>
      <c r="D25" s="36"/>
      <c r="E25" s="36"/>
      <c r="F25" s="36"/>
      <c r="G25" s="37"/>
      <c r="H25" s="37"/>
      <c r="I25" s="37"/>
      <c r="J25" s="37"/>
      <c r="K25" s="37"/>
      <c r="L25" s="37"/>
      <c r="M25" s="37"/>
      <c r="N25" s="37"/>
      <c r="O25" s="38"/>
      <c r="P25" s="36"/>
      <c r="Q25" s="36"/>
      <c r="R25" s="23"/>
      <c r="S25" s="218"/>
      <c r="T25" s="218"/>
      <c r="U25" s="218"/>
      <c r="V25" s="38"/>
      <c r="W25" s="38"/>
      <c r="X25" s="38"/>
      <c r="Y25" s="38"/>
      <c r="Z25" s="38"/>
      <c r="AA25" s="38"/>
      <c r="AB25" s="38"/>
      <c r="AC25" s="38"/>
      <c r="AD25" s="38"/>
      <c r="AE25" s="39"/>
      <c r="AF25" s="139"/>
      <c r="AG25" s="140"/>
    </row>
    <row r="26" spans="1:33" ht="23.65" customHeight="1" thickBot="1" x14ac:dyDescent="0.25">
      <c r="B26" s="41"/>
      <c r="C26" s="17"/>
      <c r="D26" s="24"/>
      <c r="E26" s="24"/>
      <c r="F26" s="24"/>
      <c r="G26" s="24"/>
      <c r="H26" s="24"/>
      <c r="I26" s="24"/>
      <c r="J26" s="24"/>
      <c r="K26" s="24"/>
      <c r="L26" s="24"/>
      <c r="M26" s="24"/>
      <c r="N26" s="24"/>
      <c r="O26" s="24"/>
      <c r="P26" s="18"/>
      <c r="Q26" s="18"/>
      <c r="R26" s="18"/>
      <c r="AF26" s="140"/>
      <c r="AG26" s="140"/>
    </row>
    <row r="27" spans="1:33" ht="27.75" customHeight="1" thickBot="1" x14ac:dyDescent="0.25">
      <c r="A27" s="517" t="s">
        <v>28</v>
      </c>
      <c r="B27" s="518"/>
      <c r="C27" s="518"/>
      <c r="D27" s="518"/>
      <c r="E27" s="518"/>
      <c r="F27" s="518"/>
      <c r="G27" s="518"/>
      <c r="H27" s="518"/>
      <c r="I27" s="40"/>
      <c r="J27" s="40"/>
      <c r="K27" s="40"/>
      <c r="L27" s="40"/>
      <c r="M27" s="40"/>
      <c r="N27" s="164"/>
      <c r="O27" s="20"/>
      <c r="P27" s="21"/>
    </row>
    <row r="28" spans="1:33" ht="45.6" customHeight="1" x14ac:dyDescent="0.25">
      <c r="A28" s="359" t="s">
        <v>21</v>
      </c>
      <c r="B28" s="359" t="s">
        <v>123</v>
      </c>
      <c r="C28" s="359" t="s">
        <v>141</v>
      </c>
      <c r="D28" s="359" t="s">
        <v>6</v>
      </c>
      <c r="E28" s="359" t="s">
        <v>7</v>
      </c>
      <c r="F28" s="359" t="s">
        <v>8</v>
      </c>
      <c r="G28" s="417" t="s">
        <v>27</v>
      </c>
      <c r="H28" s="359" t="s">
        <v>144</v>
      </c>
      <c r="I28" s="418"/>
      <c r="J28" s="419" t="s">
        <v>210</v>
      </c>
      <c r="K28" s="419" t="s">
        <v>60</v>
      </c>
      <c r="L28" s="419" t="s">
        <v>211</v>
      </c>
      <c r="M28" s="419" t="s">
        <v>62</v>
      </c>
      <c r="N28" s="419" t="s">
        <v>209</v>
      </c>
      <c r="O28" s="419" t="s">
        <v>232</v>
      </c>
      <c r="P28" s="291"/>
      <c r="Q28" s="65" t="s">
        <v>305</v>
      </c>
      <c r="R28" s="65" t="s">
        <v>306</v>
      </c>
      <c r="S28" s="6"/>
      <c r="T28" s="6"/>
      <c r="U28" s="6"/>
      <c r="V28" s="6"/>
      <c r="W28" s="6"/>
      <c r="X28" s="6"/>
      <c r="Y28" s="6"/>
      <c r="Z28" s="6"/>
      <c r="AA28" s="6"/>
      <c r="AB28" s="6"/>
      <c r="AC28" s="6"/>
      <c r="AD28" s="65" t="s">
        <v>307</v>
      </c>
    </row>
    <row r="29" spans="1:33" ht="47.1" hidden="1" customHeight="1" x14ac:dyDescent="0.2">
      <c r="A29" s="420" t="s">
        <v>82</v>
      </c>
      <c r="B29" s="364" t="str">
        <f>IF(A29=A28,"",VLOOKUP(A29,$A$9:$V$26,22,FALSE))</f>
        <v>[Custom Impact Indicator]</v>
      </c>
      <c r="C29" s="365" t="str">
        <f>IFERROR(IF(N29&lt;&gt;"",N29,IF(A29=A28,IF(C28&lt;YEAR('Overview - Section A'!$E$8),C28+1,""),YEAR('Overview - Section A'!$E$7))),"")</f>
        <v>[Year of Target]</v>
      </c>
      <c r="D29" s="421" t="s">
        <v>54</v>
      </c>
      <c r="E29" s="367" t="s">
        <v>55</v>
      </c>
      <c r="F29" s="368" t="str">
        <f>IF(IF(AND(D29="",E29=""),O29,IFERROR((D29/E29)*100,""))=0,"",IF(AND(D29="",E29=""),O29,IFERROR((D29/E29)*100,"")))</f>
        <v/>
      </c>
      <c r="G29" s="369" t="s">
        <v>56</v>
      </c>
      <c r="H29" s="370" t="s">
        <v>143</v>
      </c>
      <c r="I29" s="422" t="str">
        <f>CONCATENATE(A29,C29)</f>
        <v>[Impact Indicator Number][Year of Target]</v>
      </c>
      <c r="J29" s="423" t="s">
        <v>61</v>
      </c>
      <c r="K29" s="423" t="b">
        <f>IFERROR(IF(VLOOKUP(A29,$A$9:$V$26,22,FALSE)&lt;&gt;"",TRUE,FALSE),FALSE)</f>
        <v>1</v>
      </c>
      <c r="L29" s="422" t="str">
        <f ca="1">IFERROR(IF(G29&lt;&gt;"",INDEX('Overview - Section A'!$U$37:$U$44,MATCH(G29,'Overview - Section A'!$A$37:$A$44,1)),J29),"")</f>
        <v>[Record ID]</v>
      </c>
      <c r="M29" s="424" t="s">
        <v>61</v>
      </c>
      <c r="N29" s="422" t="s">
        <v>237</v>
      </c>
      <c r="O29" s="422" t="s">
        <v>208</v>
      </c>
      <c r="P29" s="290"/>
      <c r="Q29" s="239"/>
      <c r="R29" s="239"/>
      <c r="S29" s="239"/>
      <c r="T29" s="239"/>
      <c r="U29" s="239"/>
      <c r="V29" s="239"/>
      <c r="W29" s="239"/>
      <c r="X29" s="239"/>
      <c r="Y29" s="239"/>
      <c r="Z29" s="239"/>
      <c r="AA29" s="239"/>
      <c r="AB29" s="239"/>
      <c r="AC29" s="239"/>
      <c r="AD29" s="239"/>
    </row>
    <row r="30" spans="1:33" ht="47.1" customHeight="1" x14ac:dyDescent="0.2">
      <c r="A30" s="420">
        <v>1</v>
      </c>
      <c r="B30" s="364" t="str">
        <f t="shared" ref="B30:B93" si="4">IF(A30=A29,"",VLOOKUP(A30,$A$9:$V$26,22,FALSE))</f>
        <v>HIV I-10(M): Percentage of sex workers who are living with HIV</v>
      </c>
      <c r="C30" s="365">
        <f>IFERROR(IF(N30&lt;&gt;"",N30,IF(A30=A29,IF(C29&lt;YEAR('Overview - Section A'!$E$8),C29+1,""),YEAR('Overview - Section A'!$E$7))),"")</f>
        <v>2018</v>
      </c>
      <c r="D30" s="421"/>
      <c r="E30" s="367"/>
      <c r="F30" s="140"/>
      <c r="G30" s="369"/>
      <c r="H30" s="370"/>
      <c r="I30" s="422" t="str">
        <f t="shared" ref="I30:I93" si="5">CONCATENATE(A30,C30)</f>
        <v>12018</v>
      </c>
      <c r="J30" s="423" t="s">
        <v>469</v>
      </c>
      <c r="K30" s="423" t="b">
        <f t="shared" ref="K30:K93" si="6">IFERROR(IF(VLOOKUP(A30,$A$9:$V$26,22,FALSE)&lt;&gt;"",TRUE,FALSE),FALSE)</f>
        <v>1</v>
      </c>
      <c r="L30" s="422" t="str">
        <f>IFERROR(IF(G30&lt;&gt;"",INDEX('Overview - Section A'!$U$37:$U$44,MATCH(G30,'Overview - Section A'!$A$37:$A$44,1)),J30),"")</f>
        <v>a1Y36000002cnrPEAQ</v>
      </c>
      <c r="M30" s="424" t="s">
        <v>656</v>
      </c>
      <c r="N30" s="422"/>
      <c r="O30" s="422"/>
      <c r="P30" s="290"/>
      <c r="Q30" s="357"/>
      <c r="R30" s="357"/>
      <c r="S30" s="357"/>
      <c r="T30" s="357"/>
      <c r="U30" s="357"/>
      <c r="V30" s="357"/>
      <c r="W30" s="357"/>
      <c r="X30" s="357"/>
      <c r="Y30" s="357"/>
      <c r="Z30" s="357"/>
      <c r="AA30" s="357"/>
      <c r="AB30" s="357"/>
      <c r="AC30" s="357"/>
      <c r="AD30" s="357"/>
    </row>
    <row r="31" spans="1:33" ht="47.1" customHeight="1" x14ac:dyDescent="0.2">
      <c r="A31" s="420">
        <v>1</v>
      </c>
      <c r="B31" s="364" t="str">
        <f t="shared" si="4"/>
        <v/>
      </c>
      <c r="C31" s="365">
        <f>IFERROR(IF(N31&lt;&gt;"",N31,IF(A31=A30,IF(C30&lt;YEAR('Overview - Section A'!$E$8),C30+1,""),YEAR('Overview - Section A'!$E$7))),"")</f>
        <v>2019</v>
      </c>
      <c r="D31" s="421"/>
      <c r="E31" s="367"/>
      <c r="F31" s="368"/>
      <c r="G31" s="369"/>
      <c r="H31" s="370"/>
      <c r="I31" s="422" t="str">
        <f t="shared" si="5"/>
        <v>12019</v>
      </c>
      <c r="J31" s="423" t="s">
        <v>471</v>
      </c>
      <c r="K31" s="423" t="b">
        <f t="shared" si="6"/>
        <v>1</v>
      </c>
      <c r="L31" s="422" t="str">
        <f>IFERROR(IF(G31&lt;&gt;"",INDEX('Overview - Section A'!$U$37:$U$44,MATCH(G31,'Overview - Section A'!$A$37:$A$44,1)),J31),"")</f>
        <v>a1Y36000002cnrQEAQ</v>
      </c>
      <c r="M31" s="424" t="s">
        <v>657</v>
      </c>
      <c r="N31" s="422"/>
      <c r="O31" s="422"/>
      <c r="P31" s="290"/>
      <c r="Q31" s="357"/>
      <c r="R31" s="357"/>
      <c r="S31" s="357"/>
      <c r="T31" s="357"/>
      <c r="U31" s="357"/>
      <c r="V31" s="357"/>
      <c r="W31" s="357"/>
      <c r="X31" s="357"/>
      <c r="Y31" s="357"/>
      <c r="Z31" s="357"/>
      <c r="AA31" s="357"/>
      <c r="AB31" s="357"/>
      <c r="AC31" s="357"/>
      <c r="AD31" s="357"/>
    </row>
    <row r="32" spans="1:33" ht="47.1" customHeight="1" x14ac:dyDescent="0.2">
      <c r="A32" s="420">
        <v>1</v>
      </c>
      <c r="B32" s="364" t="str">
        <f t="shared" si="4"/>
        <v/>
      </c>
      <c r="C32" s="365">
        <f>IFERROR(IF(N32&lt;&gt;"",N32,IF(A32=A31,IF(C31&lt;YEAR('Overview - Section A'!$E$8),C31+1,""),YEAR('Overview - Section A'!$E$7))),"")</f>
        <v>2020</v>
      </c>
      <c r="D32" s="421"/>
      <c r="E32" s="367"/>
      <c r="F32" s="494">
        <v>1.4E-2</v>
      </c>
      <c r="G32" s="369">
        <v>44256</v>
      </c>
      <c r="H32" s="370"/>
      <c r="I32" s="422" t="str">
        <f t="shared" si="5"/>
        <v>12020</v>
      </c>
      <c r="J32" s="423" t="s">
        <v>473</v>
      </c>
      <c r="K32" s="423" t="b">
        <f t="shared" si="6"/>
        <v>1</v>
      </c>
      <c r="L32" s="422" t="str">
        <f ca="1">IFERROR(IF(G32&lt;&gt;"",INDEX('Overview - Section A'!$U$37:$U$44,MATCH(G32,'Overview - Section A'!$A$37:$A$44,1)),J32),"")</f>
        <v>a1Y36000002cnrSEAQ</v>
      </c>
      <c r="M32" s="424" t="s">
        <v>658</v>
      </c>
      <c r="N32" s="422"/>
      <c r="O32" s="422"/>
      <c r="P32" s="290"/>
      <c r="Q32" s="492" t="s">
        <v>4096</v>
      </c>
      <c r="R32" s="357"/>
      <c r="S32" s="357"/>
      <c r="T32" s="357"/>
      <c r="U32" s="357"/>
      <c r="V32" s="357"/>
      <c r="W32" s="357"/>
      <c r="X32" s="357"/>
      <c r="Y32" s="357"/>
      <c r="Z32" s="357"/>
      <c r="AA32" s="357"/>
      <c r="AB32" s="357"/>
      <c r="AC32" s="357"/>
      <c r="AD32" s="357"/>
    </row>
    <row r="33" spans="1:30" ht="47.1" customHeight="1" x14ac:dyDescent="0.2">
      <c r="A33" s="420">
        <v>1</v>
      </c>
      <c r="B33" s="364" t="str">
        <f t="shared" si="4"/>
        <v/>
      </c>
      <c r="C33" s="365" t="str">
        <f>IFERROR(IF(N33&lt;&gt;"",N33,IF(A33=A32,IF(C32&lt;YEAR('Overview - Section A'!$E$8),C32+1,""),YEAR('Overview - Section A'!$E$7))),"")</f>
        <v/>
      </c>
      <c r="D33" s="421"/>
      <c r="E33" s="367"/>
      <c r="F33" s="368" t="str">
        <f t="shared" ref="F33:F93" si="7">IF(IF(AND(D33="",E33=""),O33,IFERROR((D33/E33)*100,""))=0,"",IF(AND(D33="",E33=""),O33,IFERROR((D33/E33)*100,"")))</f>
        <v/>
      </c>
      <c r="G33" s="369"/>
      <c r="H33" s="370"/>
      <c r="I33" s="422" t="str">
        <f t="shared" si="5"/>
        <v>1</v>
      </c>
      <c r="J33" s="423" t="s">
        <v>475</v>
      </c>
      <c r="K33" s="423" t="b">
        <f t="shared" si="6"/>
        <v>1</v>
      </c>
      <c r="L33" s="422" t="str">
        <f>IFERROR(IF(G33&lt;&gt;"",INDEX('Overview - Section A'!$U$37:$U$44,MATCH(G33,'Overview - Section A'!$A$37:$A$44,1)),J33),"")</f>
        <v>a1Y36000002cnrSEAQ</v>
      </c>
      <c r="M33" s="424" t="s">
        <v>659</v>
      </c>
      <c r="N33" s="422"/>
      <c r="O33" s="422"/>
      <c r="P33" s="290"/>
      <c r="Q33" s="357"/>
      <c r="R33" s="357"/>
      <c r="S33" s="357"/>
      <c r="T33" s="357"/>
      <c r="U33" s="357"/>
      <c r="V33" s="357"/>
      <c r="W33" s="357"/>
      <c r="X33" s="357"/>
      <c r="Y33" s="357"/>
      <c r="Z33" s="357"/>
      <c r="AA33" s="357"/>
      <c r="AB33" s="357"/>
      <c r="AC33" s="357"/>
      <c r="AD33" s="357"/>
    </row>
    <row r="34" spans="1:30" ht="47.1" customHeight="1" x14ac:dyDescent="0.2">
      <c r="A34" s="420">
        <v>1</v>
      </c>
      <c r="B34" s="364" t="str">
        <f t="shared" si="4"/>
        <v/>
      </c>
      <c r="C34" s="365" t="str">
        <f>IFERROR(IF(N34&lt;&gt;"",N34,IF(A34=A33,IF(C33&lt;YEAR('Overview - Section A'!$E$8),C33+1,""),YEAR('Overview - Section A'!$E$7))),"")</f>
        <v/>
      </c>
      <c r="D34" s="421"/>
      <c r="E34" s="367"/>
      <c r="F34" s="368" t="str">
        <f t="shared" si="7"/>
        <v/>
      </c>
      <c r="G34" s="369"/>
      <c r="H34" s="370"/>
      <c r="I34" s="422" t="str">
        <f t="shared" si="5"/>
        <v>1</v>
      </c>
      <c r="J34" s="423" t="s">
        <v>477</v>
      </c>
      <c r="K34" s="423" t="b">
        <f t="shared" si="6"/>
        <v>1</v>
      </c>
      <c r="L34" s="422" t="str">
        <f>IFERROR(IF(G34&lt;&gt;"",INDEX('Overview - Section A'!$U$37:$U$44,MATCH(G34,'Overview - Section A'!$A$37:$A$44,1)),J34),"")</f>
        <v>a1Y36000002cnrTEAQ</v>
      </c>
      <c r="M34" s="424" t="s">
        <v>660</v>
      </c>
      <c r="N34" s="422"/>
      <c r="O34" s="422"/>
      <c r="P34" s="290"/>
      <c r="Q34" s="357"/>
      <c r="R34" s="357"/>
      <c r="S34" s="357"/>
      <c r="T34" s="357"/>
      <c r="U34" s="357"/>
      <c r="V34" s="357"/>
      <c r="W34" s="357"/>
      <c r="X34" s="357"/>
      <c r="Y34" s="357"/>
      <c r="Z34" s="357"/>
      <c r="AA34" s="357"/>
      <c r="AB34" s="357"/>
      <c r="AC34" s="357"/>
      <c r="AD34" s="357"/>
    </row>
    <row r="35" spans="1:30" ht="47.1" customHeight="1" x14ac:dyDescent="0.2">
      <c r="A35" s="420">
        <v>1</v>
      </c>
      <c r="B35" s="364" t="str">
        <f t="shared" si="4"/>
        <v/>
      </c>
      <c r="C35" s="365" t="str">
        <f>IFERROR(IF(N35&lt;&gt;"",N35,IF(A35=A34,IF(C34&lt;YEAR('Overview - Section A'!$E$8),C34+1,""),YEAR('Overview - Section A'!$E$7))),"")</f>
        <v/>
      </c>
      <c r="D35" s="421"/>
      <c r="E35" s="367"/>
      <c r="F35" s="368" t="str">
        <f t="shared" si="7"/>
        <v/>
      </c>
      <c r="G35" s="369"/>
      <c r="H35" s="370"/>
      <c r="I35" s="422" t="str">
        <f t="shared" si="5"/>
        <v>1</v>
      </c>
      <c r="J35" s="423" t="s">
        <v>479</v>
      </c>
      <c r="K35" s="423" t="b">
        <f t="shared" si="6"/>
        <v>1</v>
      </c>
      <c r="L35" s="422" t="str">
        <f>IFERROR(IF(G35&lt;&gt;"",INDEX('Overview - Section A'!$U$37:$U$44,MATCH(G35,'Overview - Section A'!$A$37:$A$44,1)),J35),"")</f>
        <v>a1Y36000002cnrUEAQ</v>
      </c>
      <c r="M35" s="424" t="s">
        <v>661</v>
      </c>
      <c r="N35" s="422"/>
      <c r="O35" s="422"/>
      <c r="P35" s="290"/>
      <c r="Q35" s="357"/>
      <c r="R35" s="357"/>
      <c r="S35" s="357"/>
      <c r="T35" s="357"/>
      <c r="U35" s="357"/>
      <c r="V35" s="357"/>
      <c r="W35" s="357"/>
      <c r="X35" s="357"/>
      <c r="Y35" s="357"/>
      <c r="Z35" s="357"/>
      <c r="AA35" s="357"/>
      <c r="AB35" s="357"/>
      <c r="AC35" s="357"/>
      <c r="AD35" s="357"/>
    </row>
    <row r="36" spans="1:30" ht="47.1" customHeight="1" x14ac:dyDescent="0.2">
      <c r="A36" s="420">
        <v>2</v>
      </c>
      <c r="B36" s="364" t="str">
        <f t="shared" si="4"/>
        <v>HIV I-9a(M): Percentage of men who have sex with men who are living with HIV</v>
      </c>
      <c r="C36" s="365">
        <f>IFERROR(IF(N36&lt;&gt;"",N36,IF(A36=A35,IF(C35&lt;YEAR('Overview - Section A'!$E$8),C35+1,""),YEAR('Overview - Section A'!$E$7))),"")</f>
        <v>2018</v>
      </c>
      <c r="D36" s="421"/>
      <c r="E36" s="367"/>
      <c r="F36" s="368" t="str">
        <f t="shared" si="7"/>
        <v/>
      </c>
      <c r="G36" s="369"/>
      <c r="H36" s="370"/>
      <c r="I36" s="422" t="str">
        <f t="shared" si="5"/>
        <v>22018</v>
      </c>
      <c r="J36" s="423" t="s">
        <v>469</v>
      </c>
      <c r="K36" s="423" t="b">
        <f t="shared" si="6"/>
        <v>1</v>
      </c>
      <c r="L36" s="422" t="str">
        <f>IFERROR(IF(G36&lt;&gt;"",INDEX('Overview - Section A'!$U$37:$U$44,MATCH(G36,'Overview - Section A'!$A$37:$A$44,1)),J36),"")</f>
        <v>a1Y36000002cnrPEAQ</v>
      </c>
      <c r="M36" s="424" t="s">
        <v>662</v>
      </c>
      <c r="N36" s="422"/>
      <c r="O36" s="422"/>
      <c r="P36" s="290"/>
      <c r="Q36" s="357"/>
      <c r="R36" s="357"/>
      <c r="S36" s="357"/>
      <c r="T36" s="357"/>
      <c r="U36" s="357"/>
      <c r="V36" s="357"/>
      <c r="W36" s="357"/>
      <c r="X36" s="357"/>
      <c r="Y36" s="357"/>
      <c r="Z36" s="357"/>
      <c r="AA36" s="357"/>
      <c r="AB36" s="357"/>
      <c r="AC36" s="357"/>
      <c r="AD36" s="357"/>
    </row>
    <row r="37" spans="1:30" ht="47.1" customHeight="1" x14ac:dyDescent="0.2">
      <c r="A37" s="420">
        <v>2</v>
      </c>
      <c r="B37" s="364" t="str">
        <f t="shared" si="4"/>
        <v/>
      </c>
      <c r="C37" s="365">
        <f>IFERROR(IF(N37&lt;&gt;"",N37,IF(A37=A36,IF(C36&lt;YEAR('Overview - Section A'!$E$8),C36+1,""),YEAR('Overview - Section A'!$E$7))),"")</f>
        <v>2019</v>
      </c>
      <c r="D37" s="421"/>
      <c r="E37" s="367"/>
      <c r="F37" s="368" t="str">
        <f t="shared" si="7"/>
        <v/>
      </c>
      <c r="G37" s="369"/>
      <c r="H37" s="370"/>
      <c r="I37" s="422" t="str">
        <f t="shared" si="5"/>
        <v>22019</v>
      </c>
      <c r="J37" s="423" t="s">
        <v>471</v>
      </c>
      <c r="K37" s="423" t="b">
        <f t="shared" si="6"/>
        <v>1</v>
      </c>
      <c r="L37" s="422" t="str">
        <f>IFERROR(IF(G37&lt;&gt;"",INDEX('Overview - Section A'!$U$37:$U$44,MATCH(G37,'Overview - Section A'!$A$37:$A$44,1)),J37),"")</f>
        <v>a1Y36000002cnrQEAQ</v>
      </c>
      <c r="M37" s="424" t="s">
        <v>663</v>
      </c>
      <c r="N37" s="422"/>
      <c r="O37" s="422"/>
      <c r="P37" s="290"/>
      <c r="Q37" s="357"/>
      <c r="R37" s="357"/>
      <c r="S37" s="357"/>
      <c r="T37" s="357"/>
      <c r="U37" s="357"/>
      <c r="V37" s="357"/>
      <c r="W37" s="357"/>
      <c r="X37" s="357"/>
      <c r="Y37" s="357"/>
      <c r="Z37" s="357"/>
      <c r="AA37" s="357"/>
      <c r="AB37" s="357"/>
      <c r="AC37" s="357"/>
      <c r="AD37" s="357"/>
    </row>
    <row r="38" spans="1:30" ht="47.1" customHeight="1" x14ac:dyDescent="0.2">
      <c r="A38" s="420">
        <v>2</v>
      </c>
      <c r="B38" s="364" t="str">
        <f t="shared" si="4"/>
        <v/>
      </c>
      <c r="C38" s="365">
        <f>IFERROR(IF(N38&lt;&gt;"",N38,IF(A38=A37,IF(C37&lt;YEAR('Overview - Section A'!$E$8),C37+1,""),YEAR('Overview - Section A'!$E$7))),"")</f>
        <v>2020</v>
      </c>
      <c r="D38" s="421"/>
      <c r="E38" s="367"/>
      <c r="F38" s="436">
        <v>1.6</v>
      </c>
      <c r="G38" s="369">
        <v>44256</v>
      </c>
      <c r="H38" s="370"/>
      <c r="I38" s="422" t="str">
        <f t="shared" si="5"/>
        <v>22020</v>
      </c>
      <c r="J38" s="423" t="s">
        <v>473</v>
      </c>
      <c r="K38" s="423" t="b">
        <f t="shared" si="6"/>
        <v>1</v>
      </c>
      <c r="L38" s="422" t="str">
        <f ca="1">IFERROR(IF(G38&lt;&gt;"",INDEX('Overview - Section A'!$U$37:$U$44,MATCH(G38,'Overview - Section A'!$A$37:$A$44,1)),J38),"")</f>
        <v>a1Y36000002cnrSEAQ</v>
      </c>
      <c r="M38" s="424" t="s">
        <v>664</v>
      </c>
      <c r="N38" s="422"/>
      <c r="O38" s="422"/>
      <c r="P38" s="290"/>
      <c r="Q38" s="495" t="s">
        <v>4096</v>
      </c>
      <c r="R38" s="357"/>
      <c r="S38" s="357"/>
      <c r="T38" s="357"/>
      <c r="U38" s="357"/>
      <c r="V38" s="357"/>
      <c r="W38" s="357"/>
      <c r="X38" s="357"/>
      <c r="Y38" s="357"/>
      <c r="Z38" s="357"/>
      <c r="AA38" s="357"/>
      <c r="AB38" s="357"/>
      <c r="AC38" s="357"/>
      <c r="AD38" s="357"/>
    </row>
    <row r="39" spans="1:30" ht="47.1" customHeight="1" x14ac:dyDescent="0.2">
      <c r="A39" s="420">
        <v>2</v>
      </c>
      <c r="B39" s="364" t="str">
        <f t="shared" si="4"/>
        <v/>
      </c>
      <c r="C39" s="365" t="str">
        <f>IFERROR(IF(N39&lt;&gt;"",N39,IF(A39=A38,IF(C38&lt;YEAR('Overview - Section A'!$E$8),C38+1,""),YEAR('Overview - Section A'!$E$7))),"")</f>
        <v/>
      </c>
      <c r="D39" s="421"/>
      <c r="E39" s="367"/>
      <c r="F39" s="368" t="str">
        <f t="shared" si="7"/>
        <v/>
      </c>
      <c r="G39" s="369"/>
      <c r="H39" s="370"/>
      <c r="I39" s="422" t="str">
        <f t="shared" si="5"/>
        <v>2</v>
      </c>
      <c r="J39" s="423" t="s">
        <v>475</v>
      </c>
      <c r="K39" s="423" t="b">
        <f t="shared" si="6"/>
        <v>1</v>
      </c>
      <c r="L39" s="422" t="str">
        <f>IFERROR(IF(G39&lt;&gt;"",INDEX('Overview - Section A'!$U$37:$U$44,MATCH(G39,'Overview - Section A'!$A$37:$A$44,1)),J39),"")</f>
        <v>a1Y36000002cnrSEAQ</v>
      </c>
      <c r="M39" s="424" t="s">
        <v>665</v>
      </c>
      <c r="N39" s="422"/>
      <c r="O39" s="422"/>
      <c r="P39" s="290"/>
      <c r="Q39" s="357"/>
      <c r="R39" s="357"/>
      <c r="S39" s="357"/>
      <c r="T39" s="357"/>
      <c r="U39" s="357"/>
      <c r="V39" s="357"/>
      <c r="W39" s="357"/>
      <c r="X39" s="357"/>
      <c r="Y39" s="357"/>
      <c r="Z39" s="357"/>
      <c r="AA39" s="357"/>
      <c r="AB39" s="357"/>
      <c r="AC39" s="357"/>
      <c r="AD39" s="357"/>
    </row>
    <row r="40" spans="1:30" ht="47.1" customHeight="1" x14ac:dyDescent="0.2">
      <c r="A40" s="420">
        <v>2</v>
      </c>
      <c r="B40" s="364" t="str">
        <f t="shared" si="4"/>
        <v/>
      </c>
      <c r="C40" s="365" t="str">
        <f>IFERROR(IF(N40&lt;&gt;"",N40,IF(A40=A39,IF(C39&lt;YEAR('Overview - Section A'!$E$8),C39+1,""),YEAR('Overview - Section A'!$E$7))),"")</f>
        <v/>
      </c>
      <c r="D40" s="421"/>
      <c r="E40" s="367"/>
      <c r="F40" s="368" t="str">
        <f t="shared" si="7"/>
        <v/>
      </c>
      <c r="G40" s="369"/>
      <c r="H40" s="370"/>
      <c r="I40" s="422" t="str">
        <f t="shared" si="5"/>
        <v>2</v>
      </c>
      <c r="J40" s="423" t="s">
        <v>477</v>
      </c>
      <c r="K40" s="423" t="b">
        <f t="shared" si="6"/>
        <v>1</v>
      </c>
      <c r="L40" s="422" t="str">
        <f>IFERROR(IF(G40&lt;&gt;"",INDEX('Overview - Section A'!$U$37:$U$44,MATCH(G40,'Overview - Section A'!$A$37:$A$44,1)),J40),"")</f>
        <v>a1Y36000002cnrTEAQ</v>
      </c>
      <c r="M40" s="424" t="s">
        <v>666</v>
      </c>
      <c r="N40" s="422"/>
      <c r="O40" s="422"/>
      <c r="P40" s="290"/>
      <c r="Q40" s="357"/>
      <c r="R40" s="357"/>
      <c r="S40" s="357"/>
      <c r="T40" s="357"/>
      <c r="U40" s="357"/>
      <c r="V40" s="357"/>
      <c r="W40" s="357"/>
      <c r="X40" s="357"/>
      <c r="Y40" s="357"/>
      <c r="Z40" s="357"/>
      <c r="AA40" s="357"/>
      <c r="AB40" s="357"/>
      <c r="AC40" s="357"/>
      <c r="AD40" s="357"/>
    </row>
    <row r="41" spans="1:30" ht="47.1" customHeight="1" x14ac:dyDescent="0.2">
      <c r="A41" s="420">
        <v>2</v>
      </c>
      <c r="B41" s="364" t="str">
        <f t="shared" si="4"/>
        <v/>
      </c>
      <c r="C41" s="365" t="str">
        <f>IFERROR(IF(N41&lt;&gt;"",N41,IF(A41=A40,IF(C40&lt;YEAR('Overview - Section A'!$E$8),C40+1,""),YEAR('Overview - Section A'!$E$7))),"")</f>
        <v/>
      </c>
      <c r="D41" s="421"/>
      <c r="E41" s="367"/>
      <c r="F41" s="368" t="str">
        <f t="shared" si="7"/>
        <v/>
      </c>
      <c r="G41" s="369"/>
      <c r="H41" s="370"/>
      <c r="I41" s="422" t="str">
        <f t="shared" si="5"/>
        <v>2</v>
      </c>
      <c r="J41" s="423" t="s">
        <v>479</v>
      </c>
      <c r="K41" s="423" t="b">
        <f t="shared" si="6"/>
        <v>1</v>
      </c>
      <c r="L41" s="422" t="str">
        <f>IFERROR(IF(G41&lt;&gt;"",INDEX('Overview - Section A'!$U$37:$U$44,MATCH(G41,'Overview - Section A'!$A$37:$A$44,1)),J41),"")</f>
        <v>a1Y36000002cnrUEAQ</v>
      </c>
      <c r="M41" s="424" t="s">
        <v>667</v>
      </c>
      <c r="N41" s="422"/>
      <c r="O41" s="422"/>
      <c r="P41" s="290"/>
      <c r="Q41" s="357"/>
      <c r="R41" s="357"/>
      <c r="S41" s="357"/>
      <c r="T41" s="357"/>
      <c r="U41" s="357"/>
      <c r="V41" s="357"/>
      <c r="W41" s="357"/>
      <c r="X41" s="357"/>
      <c r="Y41" s="357"/>
      <c r="Z41" s="357"/>
      <c r="AA41" s="357"/>
      <c r="AB41" s="357"/>
      <c r="AC41" s="357"/>
      <c r="AD41" s="357"/>
    </row>
    <row r="42" spans="1:30" ht="47.1" customHeight="1" x14ac:dyDescent="0.2">
      <c r="A42" s="420">
        <v>3</v>
      </c>
      <c r="B42" s="364" t="str">
        <f t="shared" si="4"/>
        <v/>
      </c>
      <c r="C42" s="365">
        <f>IFERROR(IF(N42&lt;&gt;"",N42,IF(A42=A41,IF(C41&lt;YEAR('Overview - Section A'!$E$8),C41+1,""),YEAR('Overview - Section A'!$E$7))),"")</f>
        <v>2018</v>
      </c>
      <c r="D42" s="421"/>
      <c r="E42" s="367"/>
      <c r="F42" s="368" t="str">
        <f t="shared" si="7"/>
        <v/>
      </c>
      <c r="G42" s="369"/>
      <c r="H42" s="370"/>
      <c r="I42" s="422" t="str">
        <f t="shared" si="5"/>
        <v>32018</v>
      </c>
      <c r="J42" s="423" t="s">
        <v>469</v>
      </c>
      <c r="K42" s="423" t="b">
        <f t="shared" si="6"/>
        <v>0</v>
      </c>
      <c r="L42" s="422" t="str">
        <f>IFERROR(IF(G42&lt;&gt;"",INDEX('Overview - Section A'!$U$37:$U$44,MATCH(G42,'Overview - Section A'!$A$37:$A$44,1)),J42),"")</f>
        <v>a1Y36000002cnrPEAQ</v>
      </c>
      <c r="M42" s="424" t="s">
        <v>668</v>
      </c>
      <c r="N42" s="422"/>
      <c r="O42" s="422"/>
      <c r="P42" s="290"/>
      <c r="Q42" s="357"/>
      <c r="R42" s="357"/>
      <c r="S42" s="357"/>
      <c r="T42" s="357"/>
      <c r="U42" s="357"/>
      <c r="V42" s="357"/>
      <c r="W42" s="357"/>
      <c r="X42" s="357"/>
      <c r="Y42" s="357"/>
      <c r="Z42" s="357"/>
      <c r="AA42" s="357"/>
      <c r="AB42" s="357"/>
      <c r="AC42" s="357"/>
      <c r="AD42" s="357"/>
    </row>
    <row r="43" spans="1:30" ht="47.1" customHeight="1" x14ac:dyDescent="0.2">
      <c r="A43" s="420">
        <v>3</v>
      </c>
      <c r="B43" s="364" t="str">
        <f t="shared" si="4"/>
        <v/>
      </c>
      <c r="C43" s="365">
        <f>IFERROR(IF(N43&lt;&gt;"",N43,IF(A43=A42,IF(C42&lt;YEAR('Overview - Section A'!$E$8),C42+1,""),YEAR('Overview - Section A'!$E$7))),"")</f>
        <v>2019</v>
      </c>
      <c r="D43" s="421"/>
      <c r="E43" s="367"/>
      <c r="F43" s="368" t="str">
        <f t="shared" si="7"/>
        <v/>
      </c>
      <c r="G43" s="369"/>
      <c r="H43" s="370"/>
      <c r="I43" s="422" t="str">
        <f t="shared" si="5"/>
        <v>32019</v>
      </c>
      <c r="J43" s="423" t="s">
        <v>471</v>
      </c>
      <c r="K43" s="423" t="b">
        <f t="shared" si="6"/>
        <v>0</v>
      </c>
      <c r="L43" s="422" t="str">
        <f>IFERROR(IF(G43&lt;&gt;"",INDEX('Overview - Section A'!$U$37:$U$44,MATCH(G43,'Overview - Section A'!$A$37:$A$44,1)),J43),"")</f>
        <v>a1Y36000002cnrQEAQ</v>
      </c>
      <c r="M43" s="424" t="s">
        <v>669</v>
      </c>
      <c r="N43" s="422"/>
      <c r="O43" s="422"/>
      <c r="P43" s="290"/>
      <c r="Q43" s="357"/>
      <c r="R43" s="357"/>
      <c r="S43" s="357"/>
      <c r="T43" s="357"/>
      <c r="U43" s="357"/>
      <c r="V43" s="357"/>
      <c r="W43" s="357"/>
      <c r="X43" s="357"/>
      <c r="Y43" s="357"/>
      <c r="Z43" s="357"/>
      <c r="AA43" s="357"/>
      <c r="AB43" s="357"/>
      <c r="AC43" s="357"/>
      <c r="AD43" s="357"/>
    </row>
    <row r="44" spans="1:30" ht="47.1" customHeight="1" x14ac:dyDescent="0.2">
      <c r="A44" s="420">
        <v>3</v>
      </c>
      <c r="B44" s="364" t="str">
        <f t="shared" si="4"/>
        <v/>
      </c>
      <c r="C44" s="365">
        <f>IFERROR(IF(N44&lt;&gt;"",N44,IF(A44=A43,IF(C43&lt;YEAR('Overview - Section A'!$E$8),C43+1,""),YEAR('Overview - Section A'!$E$7))),"")</f>
        <v>2020</v>
      </c>
      <c r="D44" s="421"/>
      <c r="E44" s="367"/>
      <c r="F44" s="368" t="str">
        <f t="shared" si="7"/>
        <v/>
      </c>
      <c r="G44" s="369"/>
      <c r="H44" s="370"/>
      <c r="I44" s="422" t="str">
        <f t="shared" si="5"/>
        <v>32020</v>
      </c>
      <c r="J44" s="423" t="s">
        <v>473</v>
      </c>
      <c r="K44" s="423" t="b">
        <f t="shared" si="6"/>
        <v>0</v>
      </c>
      <c r="L44" s="422" t="str">
        <f>IFERROR(IF(G44&lt;&gt;"",INDEX('Overview - Section A'!$U$37:$U$44,MATCH(G44,'Overview - Section A'!$A$37:$A$44,1)),J44),"")</f>
        <v>a1Y36000002cnrREAQ</v>
      </c>
      <c r="M44" s="424" t="s">
        <v>670</v>
      </c>
      <c r="N44" s="422"/>
      <c r="O44" s="422"/>
      <c r="P44" s="290"/>
      <c r="Q44" s="357"/>
      <c r="R44" s="357"/>
      <c r="S44" s="357"/>
      <c r="T44" s="357"/>
      <c r="U44" s="357"/>
      <c r="V44" s="357"/>
      <c r="W44" s="357"/>
      <c r="X44" s="357"/>
      <c r="Y44" s="357"/>
      <c r="Z44" s="357"/>
      <c r="AA44" s="357"/>
      <c r="AB44" s="357"/>
      <c r="AC44" s="357"/>
      <c r="AD44" s="357"/>
    </row>
    <row r="45" spans="1:30" ht="47.1" customHeight="1" x14ac:dyDescent="0.2">
      <c r="A45" s="420">
        <v>3</v>
      </c>
      <c r="B45" s="364" t="str">
        <f t="shared" si="4"/>
        <v/>
      </c>
      <c r="C45" s="365" t="str">
        <f>IFERROR(IF(N45&lt;&gt;"",N45,IF(A45=A44,IF(C44&lt;YEAR('Overview - Section A'!$E$8),C44+1,""),YEAR('Overview - Section A'!$E$7))),"")</f>
        <v/>
      </c>
      <c r="D45" s="421"/>
      <c r="E45" s="367"/>
      <c r="F45" s="368" t="str">
        <f t="shared" si="7"/>
        <v/>
      </c>
      <c r="G45" s="369"/>
      <c r="H45" s="370"/>
      <c r="I45" s="422" t="str">
        <f t="shared" si="5"/>
        <v>3</v>
      </c>
      <c r="J45" s="423" t="s">
        <v>475</v>
      </c>
      <c r="K45" s="423" t="b">
        <f t="shared" si="6"/>
        <v>0</v>
      </c>
      <c r="L45" s="422" t="str">
        <f>IFERROR(IF(G45&lt;&gt;"",INDEX('Overview - Section A'!$U$37:$U$44,MATCH(G45,'Overview - Section A'!$A$37:$A$44,1)),J45),"")</f>
        <v>a1Y36000002cnrSEAQ</v>
      </c>
      <c r="M45" s="424" t="s">
        <v>671</v>
      </c>
      <c r="N45" s="422"/>
      <c r="O45" s="422"/>
      <c r="P45" s="290"/>
      <c r="Q45" s="357"/>
      <c r="R45" s="357"/>
      <c r="S45" s="357"/>
      <c r="T45" s="357"/>
      <c r="U45" s="357"/>
      <c r="V45" s="357"/>
      <c r="W45" s="357"/>
      <c r="X45" s="357"/>
      <c r="Y45" s="357"/>
      <c r="Z45" s="357"/>
      <c r="AA45" s="357"/>
      <c r="AB45" s="357"/>
      <c r="AC45" s="357"/>
      <c r="AD45" s="357"/>
    </row>
    <row r="46" spans="1:30" ht="47.1" customHeight="1" x14ac:dyDescent="0.2">
      <c r="A46" s="420">
        <v>3</v>
      </c>
      <c r="B46" s="364" t="str">
        <f t="shared" si="4"/>
        <v/>
      </c>
      <c r="C46" s="365" t="str">
        <f>IFERROR(IF(N46&lt;&gt;"",N46,IF(A46=A45,IF(C45&lt;YEAR('Overview - Section A'!$E$8),C45+1,""),YEAR('Overview - Section A'!$E$7))),"")</f>
        <v/>
      </c>
      <c r="D46" s="421"/>
      <c r="E46" s="367"/>
      <c r="F46" s="368" t="str">
        <f t="shared" si="7"/>
        <v/>
      </c>
      <c r="G46" s="369"/>
      <c r="H46" s="370"/>
      <c r="I46" s="422" t="str">
        <f t="shared" si="5"/>
        <v>3</v>
      </c>
      <c r="J46" s="423" t="s">
        <v>477</v>
      </c>
      <c r="K46" s="423" t="b">
        <f t="shared" si="6"/>
        <v>0</v>
      </c>
      <c r="L46" s="422" t="str">
        <f>IFERROR(IF(G46&lt;&gt;"",INDEX('Overview - Section A'!$U$37:$U$44,MATCH(G46,'Overview - Section A'!$A$37:$A$44,1)),J46),"")</f>
        <v>a1Y36000002cnrTEAQ</v>
      </c>
      <c r="M46" s="424" t="s">
        <v>672</v>
      </c>
      <c r="N46" s="422"/>
      <c r="O46" s="422"/>
      <c r="P46" s="290"/>
      <c r="Q46" s="357"/>
      <c r="R46" s="357"/>
      <c r="S46" s="357"/>
      <c r="T46" s="357"/>
      <c r="U46" s="357"/>
      <c r="V46" s="357"/>
      <c r="W46" s="357"/>
      <c r="X46" s="357"/>
      <c r="Y46" s="357"/>
      <c r="Z46" s="357"/>
      <c r="AA46" s="357"/>
      <c r="AB46" s="357"/>
      <c r="AC46" s="357"/>
      <c r="AD46" s="357"/>
    </row>
    <row r="47" spans="1:30" ht="47.1" customHeight="1" x14ac:dyDescent="0.2">
      <c r="A47" s="420">
        <v>3</v>
      </c>
      <c r="B47" s="364" t="str">
        <f t="shared" si="4"/>
        <v/>
      </c>
      <c r="C47" s="365" t="str">
        <f>IFERROR(IF(N47&lt;&gt;"",N47,IF(A47=A46,IF(C46&lt;YEAR('Overview - Section A'!$E$8),C46+1,""),YEAR('Overview - Section A'!$E$7))),"")</f>
        <v/>
      </c>
      <c r="D47" s="421"/>
      <c r="E47" s="367"/>
      <c r="F47" s="368" t="str">
        <f t="shared" si="7"/>
        <v/>
      </c>
      <c r="G47" s="369"/>
      <c r="H47" s="370"/>
      <c r="I47" s="422" t="str">
        <f t="shared" si="5"/>
        <v>3</v>
      </c>
      <c r="J47" s="423" t="s">
        <v>479</v>
      </c>
      <c r="K47" s="423" t="b">
        <f t="shared" si="6"/>
        <v>0</v>
      </c>
      <c r="L47" s="422" t="str">
        <f>IFERROR(IF(G47&lt;&gt;"",INDEX('Overview - Section A'!$U$37:$U$44,MATCH(G47,'Overview - Section A'!$A$37:$A$44,1)),J47),"")</f>
        <v>a1Y36000002cnrUEAQ</v>
      </c>
      <c r="M47" s="424" t="s">
        <v>673</v>
      </c>
      <c r="N47" s="422"/>
      <c r="O47" s="422"/>
      <c r="P47" s="290"/>
      <c r="Q47" s="357"/>
      <c r="R47" s="357"/>
      <c r="S47" s="357"/>
      <c r="T47" s="357"/>
      <c r="U47" s="357"/>
      <c r="V47" s="357"/>
      <c r="W47" s="357"/>
      <c r="X47" s="357"/>
      <c r="Y47" s="357"/>
      <c r="Z47" s="357"/>
      <c r="AA47" s="357"/>
      <c r="AB47" s="357"/>
      <c r="AC47" s="357"/>
      <c r="AD47" s="357"/>
    </row>
    <row r="48" spans="1:30" ht="47.1" customHeight="1" x14ac:dyDescent="0.2">
      <c r="A48" s="420">
        <v>4</v>
      </c>
      <c r="B48" s="364" t="str">
        <f t="shared" si="4"/>
        <v/>
      </c>
      <c r="C48" s="365">
        <f>IFERROR(IF(N48&lt;&gt;"",N48,IF(A48=A47,IF(C47&lt;YEAR('Overview - Section A'!$E$8),C47+1,""),YEAR('Overview - Section A'!$E$7))),"")</f>
        <v>2018</v>
      </c>
      <c r="D48" s="421"/>
      <c r="E48" s="367"/>
      <c r="F48" s="368" t="str">
        <f t="shared" si="7"/>
        <v/>
      </c>
      <c r="G48" s="369"/>
      <c r="H48" s="370"/>
      <c r="I48" s="422" t="str">
        <f t="shared" si="5"/>
        <v>42018</v>
      </c>
      <c r="J48" s="423" t="s">
        <v>469</v>
      </c>
      <c r="K48" s="423" t="b">
        <f t="shared" si="6"/>
        <v>0</v>
      </c>
      <c r="L48" s="422" t="str">
        <f>IFERROR(IF(G48&lt;&gt;"",INDEX('Overview - Section A'!$U$37:$U$44,MATCH(G48,'Overview - Section A'!$A$37:$A$44,1)),J48),"")</f>
        <v>a1Y36000002cnrPEAQ</v>
      </c>
      <c r="M48" s="424" t="s">
        <v>674</v>
      </c>
      <c r="N48" s="422"/>
      <c r="O48" s="422"/>
      <c r="P48" s="290"/>
      <c r="Q48" s="357"/>
      <c r="R48" s="357"/>
      <c r="S48" s="357"/>
      <c r="T48" s="357"/>
      <c r="U48" s="357"/>
      <c r="V48" s="357"/>
      <c r="W48" s="357"/>
      <c r="X48" s="357"/>
      <c r="Y48" s="357"/>
      <c r="Z48" s="357"/>
      <c r="AA48" s="357"/>
      <c r="AB48" s="357"/>
      <c r="AC48" s="357"/>
      <c r="AD48" s="357"/>
    </row>
    <row r="49" spans="1:30" ht="47.1" customHeight="1" x14ac:dyDescent="0.2">
      <c r="A49" s="420">
        <v>4</v>
      </c>
      <c r="B49" s="364" t="str">
        <f t="shared" si="4"/>
        <v/>
      </c>
      <c r="C49" s="365">
        <f>IFERROR(IF(N49&lt;&gt;"",N49,IF(A49=A48,IF(C48&lt;YEAR('Overview - Section A'!$E$8),C48+1,""),YEAR('Overview - Section A'!$E$7))),"")</f>
        <v>2019</v>
      </c>
      <c r="D49" s="421"/>
      <c r="E49" s="367"/>
      <c r="F49" s="368" t="str">
        <f t="shared" si="7"/>
        <v/>
      </c>
      <c r="G49" s="369"/>
      <c r="H49" s="370"/>
      <c r="I49" s="422" t="str">
        <f t="shared" si="5"/>
        <v>42019</v>
      </c>
      <c r="J49" s="423" t="s">
        <v>471</v>
      </c>
      <c r="K49" s="423" t="b">
        <f t="shared" si="6"/>
        <v>0</v>
      </c>
      <c r="L49" s="422" t="str">
        <f>IFERROR(IF(G49&lt;&gt;"",INDEX('Overview - Section A'!$U$37:$U$44,MATCH(G49,'Overview - Section A'!$A$37:$A$44,1)),J49),"")</f>
        <v>a1Y36000002cnrQEAQ</v>
      </c>
      <c r="M49" s="424" t="s">
        <v>675</v>
      </c>
      <c r="N49" s="422"/>
      <c r="O49" s="422"/>
      <c r="P49" s="290"/>
      <c r="Q49" s="357"/>
      <c r="R49" s="357"/>
      <c r="S49" s="357"/>
      <c r="T49" s="357"/>
      <c r="U49" s="357"/>
      <c r="V49" s="357"/>
      <c r="W49" s="357"/>
      <c r="X49" s="357"/>
      <c r="Y49" s="357"/>
      <c r="Z49" s="357"/>
      <c r="AA49" s="357"/>
      <c r="AB49" s="357"/>
      <c r="AC49" s="357"/>
      <c r="AD49" s="357"/>
    </row>
    <row r="50" spans="1:30" ht="47.1" customHeight="1" x14ac:dyDescent="0.2">
      <c r="A50" s="420">
        <v>4</v>
      </c>
      <c r="B50" s="364" t="str">
        <f t="shared" si="4"/>
        <v/>
      </c>
      <c r="C50" s="365">
        <f>IFERROR(IF(N50&lt;&gt;"",N50,IF(A50=A49,IF(C49&lt;YEAR('Overview - Section A'!$E$8),C49+1,""),YEAR('Overview - Section A'!$E$7))),"")</f>
        <v>2020</v>
      </c>
      <c r="D50" s="421"/>
      <c r="E50" s="367"/>
      <c r="F50" s="368" t="str">
        <f t="shared" si="7"/>
        <v/>
      </c>
      <c r="G50" s="369"/>
      <c r="H50" s="370"/>
      <c r="I50" s="422" t="str">
        <f t="shared" si="5"/>
        <v>42020</v>
      </c>
      <c r="J50" s="423" t="s">
        <v>473</v>
      </c>
      <c r="K50" s="423" t="b">
        <f t="shared" si="6"/>
        <v>0</v>
      </c>
      <c r="L50" s="422" t="str">
        <f>IFERROR(IF(G50&lt;&gt;"",INDEX('Overview - Section A'!$U$37:$U$44,MATCH(G50,'Overview - Section A'!$A$37:$A$44,1)),J50),"")</f>
        <v>a1Y36000002cnrREAQ</v>
      </c>
      <c r="M50" s="424" t="s">
        <v>676</v>
      </c>
      <c r="N50" s="422"/>
      <c r="O50" s="422"/>
      <c r="P50" s="290"/>
      <c r="Q50" s="357"/>
      <c r="R50" s="357"/>
      <c r="S50" s="357"/>
      <c r="T50" s="357"/>
      <c r="U50" s="357"/>
      <c r="V50" s="357"/>
      <c r="W50" s="357"/>
      <c r="X50" s="357"/>
      <c r="Y50" s="357"/>
      <c r="Z50" s="357"/>
      <c r="AA50" s="357"/>
      <c r="AB50" s="357"/>
      <c r="AC50" s="357"/>
      <c r="AD50" s="357"/>
    </row>
    <row r="51" spans="1:30" ht="47.1" customHeight="1" x14ac:dyDescent="0.2">
      <c r="A51" s="420">
        <v>4</v>
      </c>
      <c r="B51" s="364" t="str">
        <f t="shared" si="4"/>
        <v/>
      </c>
      <c r="C51" s="365" t="str">
        <f>IFERROR(IF(N51&lt;&gt;"",N51,IF(A51=A50,IF(C50&lt;YEAR('Overview - Section A'!$E$8),C50+1,""),YEAR('Overview - Section A'!$E$7))),"")</f>
        <v/>
      </c>
      <c r="D51" s="421"/>
      <c r="E51" s="367"/>
      <c r="F51" s="368" t="str">
        <f t="shared" si="7"/>
        <v/>
      </c>
      <c r="G51" s="369"/>
      <c r="H51" s="370"/>
      <c r="I51" s="422" t="str">
        <f t="shared" si="5"/>
        <v>4</v>
      </c>
      <c r="J51" s="423" t="s">
        <v>475</v>
      </c>
      <c r="K51" s="423" t="b">
        <f t="shared" si="6"/>
        <v>0</v>
      </c>
      <c r="L51" s="422" t="str">
        <f>IFERROR(IF(G51&lt;&gt;"",INDEX('Overview - Section A'!$U$37:$U$44,MATCH(G51,'Overview - Section A'!$A$37:$A$44,1)),J51),"")</f>
        <v>a1Y36000002cnrSEAQ</v>
      </c>
      <c r="M51" s="424" t="s">
        <v>677</v>
      </c>
      <c r="N51" s="422"/>
      <c r="O51" s="422"/>
      <c r="P51" s="290"/>
      <c r="Q51" s="357"/>
      <c r="R51" s="357"/>
      <c r="S51" s="357"/>
      <c r="T51" s="357"/>
      <c r="U51" s="357"/>
      <c r="V51" s="357"/>
      <c r="W51" s="357"/>
      <c r="X51" s="357"/>
      <c r="Y51" s="357"/>
      <c r="Z51" s="357"/>
      <c r="AA51" s="357"/>
      <c r="AB51" s="357"/>
      <c r="AC51" s="357"/>
      <c r="AD51" s="357"/>
    </row>
    <row r="52" spans="1:30" ht="47.1" customHeight="1" x14ac:dyDescent="0.2">
      <c r="A52" s="420">
        <v>4</v>
      </c>
      <c r="B52" s="364" t="str">
        <f t="shared" si="4"/>
        <v/>
      </c>
      <c r="C52" s="365" t="str">
        <f>IFERROR(IF(N52&lt;&gt;"",N52,IF(A52=A51,IF(C51&lt;YEAR('Overview - Section A'!$E$8),C51+1,""),YEAR('Overview - Section A'!$E$7))),"")</f>
        <v/>
      </c>
      <c r="D52" s="421"/>
      <c r="E52" s="367"/>
      <c r="F52" s="368" t="str">
        <f t="shared" si="7"/>
        <v/>
      </c>
      <c r="G52" s="369"/>
      <c r="H52" s="370"/>
      <c r="I52" s="422" t="str">
        <f t="shared" si="5"/>
        <v>4</v>
      </c>
      <c r="J52" s="423" t="s">
        <v>477</v>
      </c>
      <c r="K52" s="423" t="b">
        <f t="shared" si="6"/>
        <v>0</v>
      </c>
      <c r="L52" s="422" t="str">
        <f>IFERROR(IF(G52&lt;&gt;"",INDEX('Overview - Section A'!$U$37:$U$44,MATCH(G52,'Overview - Section A'!$A$37:$A$44,1)),J52),"")</f>
        <v>a1Y36000002cnrTEAQ</v>
      </c>
      <c r="M52" s="424" t="s">
        <v>678</v>
      </c>
      <c r="N52" s="422"/>
      <c r="O52" s="422"/>
      <c r="P52" s="290"/>
      <c r="Q52" s="357"/>
      <c r="R52" s="357"/>
      <c r="S52" s="357"/>
      <c r="T52" s="357"/>
      <c r="U52" s="357"/>
      <c r="V52" s="357"/>
      <c r="W52" s="357"/>
      <c r="X52" s="357"/>
      <c r="Y52" s="357"/>
      <c r="Z52" s="357"/>
      <c r="AA52" s="357"/>
      <c r="AB52" s="357"/>
      <c r="AC52" s="357"/>
      <c r="AD52" s="357"/>
    </row>
    <row r="53" spans="1:30" ht="47.1" customHeight="1" x14ac:dyDescent="0.2">
      <c r="A53" s="420">
        <v>4</v>
      </c>
      <c r="B53" s="364" t="str">
        <f t="shared" si="4"/>
        <v/>
      </c>
      <c r="C53" s="365" t="str">
        <f>IFERROR(IF(N53&lt;&gt;"",N53,IF(A53=A52,IF(C52&lt;YEAR('Overview - Section A'!$E$8),C52+1,""),YEAR('Overview - Section A'!$E$7))),"")</f>
        <v/>
      </c>
      <c r="D53" s="421"/>
      <c r="E53" s="367"/>
      <c r="F53" s="368" t="str">
        <f t="shared" si="7"/>
        <v/>
      </c>
      <c r="G53" s="369"/>
      <c r="H53" s="370"/>
      <c r="I53" s="422" t="str">
        <f t="shared" si="5"/>
        <v>4</v>
      </c>
      <c r="J53" s="423" t="s">
        <v>479</v>
      </c>
      <c r="K53" s="423" t="b">
        <f t="shared" si="6"/>
        <v>0</v>
      </c>
      <c r="L53" s="422" t="str">
        <f>IFERROR(IF(G53&lt;&gt;"",INDEX('Overview - Section A'!$U$37:$U$44,MATCH(G53,'Overview - Section A'!$A$37:$A$44,1)),J53),"")</f>
        <v>a1Y36000002cnrUEAQ</v>
      </c>
      <c r="M53" s="424" t="s">
        <v>679</v>
      </c>
      <c r="N53" s="422"/>
      <c r="O53" s="422"/>
      <c r="P53" s="290"/>
      <c r="Q53" s="357"/>
      <c r="R53" s="357"/>
      <c r="S53" s="357"/>
      <c r="T53" s="357"/>
      <c r="U53" s="357"/>
      <c r="V53" s="357"/>
      <c r="W53" s="357"/>
      <c r="X53" s="357"/>
      <c r="Y53" s="357"/>
      <c r="Z53" s="357"/>
      <c r="AA53" s="357"/>
      <c r="AB53" s="357"/>
      <c r="AC53" s="357"/>
      <c r="AD53" s="357"/>
    </row>
    <row r="54" spans="1:30" ht="47.1" customHeight="1" x14ac:dyDescent="0.2">
      <c r="A54" s="420">
        <v>5</v>
      </c>
      <c r="B54" s="364" t="str">
        <f t="shared" si="4"/>
        <v/>
      </c>
      <c r="C54" s="365">
        <f>IFERROR(IF(N54&lt;&gt;"",N54,IF(A54=A53,IF(C53&lt;YEAR('Overview - Section A'!$E$8),C53+1,""),YEAR('Overview - Section A'!$E$7))),"")</f>
        <v>2018</v>
      </c>
      <c r="D54" s="421"/>
      <c r="E54" s="367"/>
      <c r="F54" s="368" t="str">
        <f t="shared" si="7"/>
        <v/>
      </c>
      <c r="G54" s="369"/>
      <c r="H54" s="370"/>
      <c r="I54" s="422" t="str">
        <f t="shared" si="5"/>
        <v>52018</v>
      </c>
      <c r="J54" s="423" t="s">
        <v>469</v>
      </c>
      <c r="K54" s="423" t="b">
        <f t="shared" si="6"/>
        <v>0</v>
      </c>
      <c r="L54" s="422" t="str">
        <f>IFERROR(IF(G54&lt;&gt;"",INDEX('Overview - Section A'!$U$37:$U$44,MATCH(G54,'Overview - Section A'!$A$37:$A$44,1)),J54),"")</f>
        <v>a1Y36000002cnrPEAQ</v>
      </c>
      <c r="M54" s="424" t="s">
        <v>680</v>
      </c>
      <c r="N54" s="422"/>
      <c r="O54" s="422"/>
      <c r="P54" s="290"/>
      <c r="Q54" s="357"/>
      <c r="R54" s="357"/>
      <c r="S54" s="357"/>
      <c r="T54" s="357"/>
      <c r="U54" s="357"/>
      <c r="V54" s="357"/>
      <c r="W54" s="357"/>
      <c r="X54" s="357"/>
      <c r="Y54" s="357"/>
      <c r="Z54" s="357"/>
      <c r="AA54" s="357"/>
      <c r="AB54" s="357"/>
      <c r="AC54" s="357"/>
      <c r="AD54" s="357"/>
    </row>
    <row r="55" spans="1:30" ht="47.1" customHeight="1" x14ac:dyDescent="0.2">
      <c r="A55" s="420">
        <v>5</v>
      </c>
      <c r="B55" s="364" t="str">
        <f t="shared" si="4"/>
        <v/>
      </c>
      <c r="C55" s="365">
        <f>IFERROR(IF(N55&lt;&gt;"",N55,IF(A55=A54,IF(C54&lt;YEAR('Overview - Section A'!$E$8),C54+1,""),YEAR('Overview - Section A'!$E$7))),"")</f>
        <v>2019</v>
      </c>
      <c r="D55" s="421"/>
      <c r="E55" s="367"/>
      <c r="F55" s="368" t="str">
        <f t="shared" si="7"/>
        <v/>
      </c>
      <c r="G55" s="369"/>
      <c r="H55" s="370"/>
      <c r="I55" s="422" t="str">
        <f t="shared" si="5"/>
        <v>52019</v>
      </c>
      <c r="J55" s="423" t="s">
        <v>471</v>
      </c>
      <c r="K55" s="423" t="b">
        <f t="shared" si="6"/>
        <v>0</v>
      </c>
      <c r="L55" s="422" t="str">
        <f>IFERROR(IF(G55&lt;&gt;"",INDEX('Overview - Section A'!$U$37:$U$44,MATCH(G55,'Overview - Section A'!$A$37:$A$44,1)),J55),"")</f>
        <v>a1Y36000002cnrQEAQ</v>
      </c>
      <c r="M55" s="424" t="s">
        <v>681</v>
      </c>
      <c r="N55" s="422"/>
      <c r="O55" s="422"/>
      <c r="P55" s="290"/>
      <c r="Q55" s="357"/>
      <c r="R55" s="357"/>
      <c r="S55" s="357"/>
      <c r="T55" s="357"/>
      <c r="U55" s="357"/>
      <c r="V55" s="357"/>
      <c r="W55" s="357"/>
      <c r="X55" s="357"/>
      <c r="Y55" s="357"/>
      <c r="Z55" s="357"/>
      <c r="AA55" s="357"/>
      <c r="AB55" s="357"/>
      <c r="AC55" s="357"/>
      <c r="AD55" s="357"/>
    </row>
    <row r="56" spans="1:30" ht="47.1" customHeight="1" x14ac:dyDescent="0.2">
      <c r="A56" s="420">
        <v>5</v>
      </c>
      <c r="B56" s="364" t="str">
        <f t="shared" si="4"/>
        <v/>
      </c>
      <c r="C56" s="365">
        <f>IFERROR(IF(N56&lt;&gt;"",N56,IF(A56=A55,IF(C55&lt;YEAR('Overview - Section A'!$E$8),C55+1,""),YEAR('Overview - Section A'!$E$7))),"")</f>
        <v>2020</v>
      </c>
      <c r="D56" s="421"/>
      <c r="E56" s="367"/>
      <c r="F56" s="368" t="str">
        <f t="shared" si="7"/>
        <v/>
      </c>
      <c r="G56" s="369"/>
      <c r="H56" s="370"/>
      <c r="I56" s="422" t="str">
        <f t="shared" si="5"/>
        <v>52020</v>
      </c>
      <c r="J56" s="423" t="s">
        <v>473</v>
      </c>
      <c r="K56" s="423" t="b">
        <f t="shared" si="6"/>
        <v>0</v>
      </c>
      <c r="L56" s="422" t="str">
        <f>IFERROR(IF(G56&lt;&gt;"",INDEX('Overview - Section A'!$U$37:$U$44,MATCH(G56,'Overview - Section A'!$A$37:$A$44,1)),J56),"")</f>
        <v>a1Y36000002cnrREAQ</v>
      </c>
      <c r="M56" s="424" t="s">
        <v>682</v>
      </c>
      <c r="N56" s="422"/>
      <c r="O56" s="422"/>
      <c r="P56" s="290"/>
      <c r="Q56" s="357"/>
      <c r="R56" s="357"/>
      <c r="S56" s="357"/>
      <c r="T56" s="357"/>
      <c r="U56" s="357"/>
      <c r="V56" s="357"/>
      <c r="W56" s="357"/>
      <c r="X56" s="357"/>
      <c r="Y56" s="357"/>
      <c r="Z56" s="357"/>
      <c r="AA56" s="357"/>
      <c r="AB56" s="357"/>
      <c r="AC56" s="357"/>
      <c r="AD56" s="357"/>
    </row>
    <row r="57" spans="1:30" ht="47.1" customHeight="1" x14ac:dyDescent="0.2">
      <c r="A57" s="420">
        <v>5</v>
      </c>
      <c r="B57" s="364" t="str">
        <f t="shared" si="4"/>
        <v/>
      </c>
      <c r="C57" s="365" t="str">
        <f>IFERROR(IF(N57&lt;&gt;"",N57,IF(A57=A56,IF(C56&lt;YEAR('Overview - Section A'!$E$8),C56+1,""),YEAR('Overview - Section A'!$E$7))),"")</f>
        <v/>
      </c>
      <c r="D57" s="421"/>
      <c r="E57" s="367"/>
      <c r="F57" s="368" t="str">
        <f t="shared" si="7"/>
        <v/>
      </c>
      <c r="G57" s="369"/>
      <c r="H57" s="370"/>
      <c r="I57" s="422" t="str">
        <f t="shared" si="5"/>
        <v>5</v>
      </c>
      <c r="J57" s="423" t="s">
        <v>475</v>
      </c>
      <c r="K57" s="423" t="b">
        <f t="shared" si="6"/>
        <v>0</v>
      </c>
      <c r="L57" s="422" t="str">
        <f>IFERROR(IF(G57&lt;&gt;"",INDEX('Overview - Section A'!$U$37:$U$44,MATCH(G57,'Overview - Section A'!$A$37:$A$44,1)),J57),"")</f>
        <v>a1Y36000002cnrSEAQ</v>
      </c>
      <c r="M57" s="424" t="s">
        <v>683</v>
      </c>
      <c r="N57" s="422"/>
      <c r="O57" s="422"/>
      <c r="P57" s="290"/>
      <c r="Q57" s="357"/>
      <c r="R57" s="357"/>
      <c r="S57" s="357"/>
      <c r="T57" s="357"/>
      <c r="U57" s="357"/>
      <c r="V57" s="357"/>
      <c r="W57" s="357"/>
      <c r="X57" s="357"/>
      <c r="Y57" s="357"/>
      <c r="Z57" s="357"/>
      <c r="AA57" s="357"/>
      <c r="AB57" s="357"/>
      <c r="AC57" s="357"/>
      <c r="AD57" s="357"/>
    </row>
    <row r="58" spans="1:30" ht="47.1" customHeight="1" x14ac:dyDescent="0.2">
      <c r="A58" s="420">
        <v>5</v>
      </c>
      <c r="B58" s="364" t="str">
        <f t="shared" si="4"/>
        <v/>
      </c>
      <c r="C58" s="365" t="str">
        <f>IFERROR(IF(N58&lt;&gt;"",N58,IF(A58=A57,IF(C57&lt;YEAR('Overview - Section A'!$E$8),C57+1,""),YEAR('Overview - Section A'!$E$7))),"")</f>
        <v/>
      </c>
      <c r="D58" s="421"/>
      <c r="E58" s="367"/>
      <c r="F58" s="368" t="str">
        <f t="shared" si="7"/>
        <v/>
      </c>
      <c r="G58" s="369"/>
      <c r="H58" s="370"/>
      <c r="I58" s="422" t="str">
        <f t="shared" si="5"/>
        <v>5</v>
      </c>
      <c r="J58" s="423" t="s">
        <v>477</v>
      </c>
      <c r="K58" s="423" t="b">
        <f t="shared" si="6"/>
        <v>0</v>
      </c>
      <c r="L58" s="422" t="str">
        <f>IFERROR(IF(G58&lt;&gt;"",INDEX('Overview - Section A'!$U$37:$U$44,MATCH(G58,'Overview - Section A'!$A$37:$A$44,1)),J58),"")</f>
        <v>a1Y36000002cnrTEAQ</v>
      </c>
      <c r="M58" s="424" t="s">
        <v>684</v>
      </c>
      <c r="N58" s="422"/>
      <c r="O58" s="422"/>
      <c r="P58" s="290"/>
      <c r="Q58" s="357"/>
      <c r="R58" s="357"/>
      <c r="S58" s="357"/>
      <c r="T58" s="357"/>
      <c r="U58" s="357"/>
      <c r="V58" s="357"/>
      <c r="W58" s="357"/>
      <c r="X58" s="357"/>
      <c r="Y58" s="357"/>
      <c r="Z58" s="357"/>
      <c r="AA58" s="357"/>
      <c r="AB58" s="357"/>
      <c r="AC58" s="357"/>
      <c r="AD58" s="357"/>
    </row>
    <row r="59" spans="1:30" ht="47.1" customHeight="1" x14ac:dyDescent="0.2">
      <c r="A59" s="420">
        <v>5</v>
      </c>
      <c r="B59" s="364" t="str">
        <f t="shared" si="4"/>
        <v/>
      </c>
      <c r="C59" s="365" t="str">
        <f>IFERROR(IF(N59&lt;&gt;"",N59,IF(A59=A58,IF(C58&lt;YEAR('Overview - Section A'!$E$8),C58+1,""),YEAR('Overview - Section A'!$E$7))),"")</f>
        <v/>
      </c>
      <c r="D59" s="421"/>
      <c r="E59" s="367"/>
      <c r="F59" s="368" t="str">
        <f t="shared" si="7"/>
        <v/>
      </c>
      <c r="G59" s="369"/>
      <c r="H59" s="370"/>
      <c r="I59" s="422" t="str">
        <f t="shared" si="5"/>
        <v>5</v>
      </c>
      <c r="J59" s="423" t="s">
        <v>479</v>
      </c>
      <c r="K59" s="423" t="b">
        <f t="shared" si="6"/>
        <v>0</v>
      </c>
      <c r="L59" s="422" t="str">
        <f>IFERROR(IF(G59&lt;&gt;"",INDEX('Overview - Section A'!$U$37:$U$44,MATCH(G59,'Overview - Section A'!$A$37:$A$44,1)),J59),"")</f>
        <v>a1Y36000002cnrUEAQ</v>
      </c>
      <c r="M59" s="424" t="s">
        <v>685</v>
      </c>
      <c r="N59" s="422"/>
      <c r="O59" s="422"/>
      <c r="P59" s="290"/>
      <c r="Q59" s="357"/>
      <c r="R59" s="357"/>
      <c r="S59" s="357"/>
      <c r="T59" s="357"/>
      <c r="U59" s="357"/>
      <c r="V59" s="357"/>
      <c r="W59" s="357"/>
      <c r="X59" s="357"/>
      <c r="Y59" s="357"/>
      <c r="Z59" s="357"/>
      <c r="AA59" s="357"/>
      <c r="AB59" s="357"/>
      <c r="AC59" s="357"/>
      <c r="AD59" s="357"/>
    </row>
    <row r="60" spans="1:30" ht="47.1" customHeight="1" x14ac:dyDescent="0.2">
      <c r="A60" s="420">
        <v>6</v>
      </c>
      <c r="B60" s="364" t="str">
        <f t="shared" si="4"/>
        <v/>
      </c>
      <c r="C60" s="365">
        <f>IFERROR(IF(N60&lt;&gt;"",N60,IF(A60=A59,IF(C59&lt;YEAR('Overview - Section A'!$E$8),C59+1,""),YEAR('Overview - Section A'!$E$7))),"")</f>
        <v>2018</v>
      </c>
      <c r="D60" s="421"/>
      <c r="E60" s="367"/>
      <c r="F60" s="368" t="str">
        <f t="shared" si="7"/>
        <v/>
      </c>
      <c r="G60" s="369"/>
      <c r="H60" s="370"/>
      <c r="I60" s="422" t="str">
        <f t="shared" si="5"/>
        <v>62018</v>
      </c>
      <c r="J60" s="423" t="s">
        <v>469</v>
      </c>
      <c r="K60" s="423" t="b">
        <f t="shared" si="6"/>
        <v>0</v>
      </c>
      <c r="L60" s="422" t="str">
        <f>IFERROR(IF(G60&lt;&gt;"",INDEX('Overview - Section A'!$U$37:$U$44,MATCH(G60,'Overview - Section A'!$A$37:$A$44,1)),J60),"")</f>
        <v>a1Y36000002cnrPEAQ</v>
      </c>
      <c r="M60" s="424" t="s">
        <v>686</v>
      </c>
      <c r="N60" s="422"/>
      <c r="O60" s="422"/>
      <c r="P60" s="290"/>
      <c r="Q60" s="357"/>
      <c r="R60" s="357"/>
      <c r="S60" s="357"/>
      <c r="T60" s="357"/>
      <c r="U60" s="357"/>
      <c r="V60" s="357"/>
      <c r="W60" s="357"/>
      <c r="X60" s="357"/>
      <c r="Y60" s="357"/>
      <c r="Z60" s="357"/>
      <c r="AA60" s="357"/>
      <c r="AB60" s="357"/>
      <c r="AC60" s="357"/>
      <c r="AD60" s="357"/>
    </row>
    <row r="61" spans="1:30" ht="47.1" customHeight="1" x14ac:dyDescent="0.2">
      <c r="A61" s="420">
        <v>6</v>
      </c>
      <c r="B61" s="364" t="str">
        <f t="shared" si="4"/>
        <v/>
      </c>
      <c r="C61" s="365">
        <f>IFERROR(IF(N61&lt;&gt;"",N61,IF(A61=A60,IF(C60&lt;YEAR('Overview - Section A'!$E$8),C60+1,""),YEAR('Overview - Section A'!$E$7))),"")</f>
        <v>2019</v>
      </c>
      <c r="D61" s="421"/>
      <c r="E61" s="367"/>
      <c r="F61" s="368" t="str">
        <f t="shared" si="7"/>
        <v/>
      </c>
      <c r="G61" s="369"/>
      <c r="H61" s="370"/>
      <c r="I61" s="422" t="str">
        <f t="shared" si="5"/>
        <v>62019</v>
      </c>
      <c r="J61" s="423" t="s">
        <v>471</v>
      </c>
      <c r="K61" s="423" t="b">
        <f t="shared" si="6"/>
        <v>0</v>
      </c>
      <c r="L61" s="422" t="str">
        <f>IFERROR(IF(G61&lt;&gt;"",INDEX('Overview - Section A'!$U$37:$U$44,MATCH(G61,'Overview - Section A'!$A$37:$A$44,1)),J61),"")</f>
        <v>a1Y36000002cnrQEAQ</v>
      </c>
      <c r="M61" s="424" t="s">
        <v>687</v>
      </c>
      <c r="N61" s="422"/>
      <c r="O61" s="422"/>
      <c r="P61" s="290"/>
      <c r="Q61" s="357"/>
      <c r="R61" s="357"/>
      <c r="S61" s="357"/>
      <c r="T61" s="357"/>
      <c r="U61" s="357"/>
      <c r="V61" s="357"/>
      <c r="W61" s="357"/>
      <c r="X61" s="357"/>
      <c r="Y61" s="357"/>
      <c r="Z61" s="357"/>
      <c r="AA61" s="357"/>
      <c r="AB61" s="357"/>
      <c r="AC61" s="357"/>
      <c r="AD61" s="357"/>
    </row>
    <row r="62" spans="1:30" ht="47.1" customHeight="1" x14ac:dyDescent="0.2">
      <c r="A62" s="420">
        <v>6</v>
      </c>
      <c r="B62" s="364" t="str">
        <f t="shared" si="4"/>
        <v/>
      </c>
      <c r="C62" s="365">
        <f>IFERROR(IF(N62&lt;&gt;"",N62,IF(A62=A61,IF(C61&lt;YEAR('Overview - Section A'!$E$8),C61+1,""),YEAR('Overview - Section A'!$E$7))),"")</f>
        <v>2020</v>
      </c>
      <c r="D62" s="421"/>
      <c r="E62" s="367"/>
      <c r="F62" s="368" t="str">
        <f t="shared" si="7"/>
        <v/>
      </c>
      <c r="G62" s="369"/>
      <c r="H62" s="370"/>
      <c r="I62" s="422" t="str">
        <f t="shared" si="5"/>
        <v>62020</v>
      </c>
      <c r="J62" s="423" t="s">
        <v>473</v>
      </c>
      <c r="K62" s="423" t="b">
        <f t="shared" si="6"/>
        <v>0</v>
      </c>
      <c r="L62" s="422" t="str">
        <f>IFERROR(IF(G62&lt;&gt;"",INDEX('Overview - Section A'!$U$37:$U$44,MATCH(G62,'Overview - Section A'!$A$37:$A$44,1)),J62),"")</f>
        <v>a1Y36000002cnrREAQ</v>
      </c>
      <c r="M62" s="424" t="s">
        <v>688</v>
      </c>
      <c r="N62" s="422"/>
      <c r="O62" s="422"/>
      <c r="P62" s="290"/>
      <c r="Q62" s="357"/>
      <c r="R62" s="357"/>
      <c r="S62" s="357"/>
      <c r="T62" s="357"/>
      <c r="U62" s="357"/>
      <c r="V62" s="357"/>
      <c r="W62" s="357"/>
      <c r="X62" s="357"/>
      <c r="Y62" s="357"/>
      <c r="Z62" s="357"/>
      <c r="AA62" s="357"/>
      <c r="AB62" s="357"/>
      <c r="AC62" s="357"/>
      <c r="AD62" s="357"/>
    </row>
    <row r="63" spans="1:30" ht="47.1" customHeight="1" x14ac:dyDescent="0.2">
      <c r="A63" s="420">
        <v>6</v>
      </c>
      <c r="B63" s="364" t="str">
        <f t="shared" si="4"/>
        <v/>
      </c>
      <c r="C63" s="365" t="str">
        <f>IFERROR(IF(N63&lt;&gt;"",N63,IF(A63=A62,IF(C62&lt;YEAR('Overview - Section A'!$E$8),C62+1,""),YEAR('Overview - Section A'!$E$7))),"")</f>
        <v/>
      </c>
      <c r="D63" s="421"/>
      <c r="E63" s="367"/>
      <c r="F63" s="368" t="str">
        <f t="shared" si="7"/>
        <v/>
      </c>
      <c r="G63" s="369"/>
      <c r="H63" s="370"/>
      <c r="I63" s="422" t="str">
        <f t="shared" si="5"/>
        <v>6</v>
      </c>
      <c r="J63" s="423" t="s">
        <v>475</v>
      </c>
      <c r="K63" s="423" t="b">
        <f t="shared" si="6"/>
        <v>0</v>
      </c>
      <c r="L63" s="422" t="str">
        <f>IFERROR(IF(G63&lt;&gt;"",INDEX('Overview - Section A'!$U$37:$U$44,MATCH(G63,'Overview - Section A'!$A$37:$A$44,1)),J63),"")</f>
        <v>a1Y36000002cnrSEAQ</v>
      </c>
      <c r="M63" s="424" t="s">
        <v>689</v>
      </c>
      <c r="N63" s="422"/>
      <c r="O63" s="422"/>
      <c r="P63" s="290"/>
      <c r="Q63" s="357"/>
      <c r="R63" s="357"/>
      <c r="S63" s="357"/>
      <c r="T63" s="357"/>
      <c r="U63" s="357"/>
      <c r="V63" s="357"/>
      <c r="W63" s="357"/>
      <c r="X63" s="357"/>
      <c r="Y63" s="357"/>
      <c r="Z63" s="357"/>
      <c r="AA63" s="357"/>
      <c r="AB63" s="357"/>
      <c r="AC63" s="357"/>
      <c r="AD63" s="357"/>
    </row>
    <row r="64" spans="1:30" ht="47.1" customHeight="1" x14ac:dyDescent="0.2">
      <c r="A64" s="420">
        <v>6</v>
      </c>
      <c r="B64" s="364" t="str">
        <f t="shared" si="4"/>
        <v/>
      </c>
      <c r="C64" s="365" t="str">
        <f>IFERROR(IF(N64&lt;&gt;"",N64,IF(A64=A63,IF(C63&lt;YEAR('Overview - Section A'!$E$8),C63+1,""),YEAR('Overview - Section A'!$E$7))),"")</f>
        <v/>
      </c>
      <c r="D64" s="421"/>
      <c r="E64" s="367"/>
      <c r="F64" s="368" t="str">
        <f t="shared" si="7"/>
        <v/>
      </c>
      <c r="G64" s="369"/>
      <c r="H64" s="370"/>
      <c r="I64" s="422" t="str">
        <f t="shared" si="5"/>
        <v>6</v>
      </c>
      <c r="J64" s="423" t="s">
        <v>477</v>
      </c>
      <c r="K64" s="423" t="b">
        <f t="shared" si="6"/>
        <v>0</v>
      </c>
      <c r="L64" s="422" t="str">
        <f>IFERROR(IF(G64&lt;&gt;"",INDEX('Overview - Section A'!$U$37:$U$44,MATCH(G64,'Overview - Section A'!$A$37:$A$44,1)),J64),"")</f>
        <v>a1Y36000002cnrTEAQ</v>
      </c>
      <c r="M64" s="424" t="s">
        <v>690</v>
      </c>
      <c r="N64" s="422"/>
      <c r="O64" s="422"/>
      <c r="P64" s="290"/>
      <c r="Q64" s="357"/>
      <c r="R64" s="357"/>
      <c r="S64" s="357"/>
      <c r="T64" s="357"/>
      <c r="U64" s="357"/>
      <c r="V64" s="357"/>
      <c r="W64" s="357"/>
      <c r="X64" s="357"/>
      <c r="Y64" s="357"/>
      <c r="Z64" s="357"/>
      <c r="AA64" s="357"/>
      <c r="AB64" s="357"/>
      <c r="AC64" s="357"/>
      <c r="AD64" s="357"/>
    </row>
    <row r="65" spans="1:30" ht="47.1" customHeight="1" x14ac:dyDescent="0.2">
      <c r="A65" s="420">
        <v>6</v>
      </c>
      <c r="B65" s="364" t="str">
        <f t="shared" si="4"/>
        <v/>
      </c>
      <c r="C65" s="365" t="str">
        <f>IFERROR(IF(N65&lt;&gt;"",N65,IF(A65=A64,IF(C64&lt;YEAR('Overview - Section A'!$E$8),C64+1,""),YEAR('Overview - Section A'!$E$7))),"")</f>
        <v/>
      </c>
      <c r="D65" s="421"/>
      <c r="E65" s="367"/>
      <c r="F65" s="368" t="str">
        <f t="shared" si="7"/>
        <v/>
      </c>
      <c r="G65" s="369"/>
      <c r="H65" s="370"/>
      <c r="I65" s="422" t="str">
        <f t="shared" si="5"/>
        <v>6</v>
      </c>
      <c r="J65" s="423" t="s">
        <v>479</v>
      </c>
      <c r="K65" s="423" t="b">
        <f t="shared" si="6"/>
        <v>0</v>
      </c>
      <c r="L65" s="422" t="str">
        <f>IFERROR(IF(G65&lt;&gt;"",INDEX('Overview - Section A'!$U$37:$U$44,MATCH(G65,'Overview - Section A'!$A$37:$A$44,1)),J65),"")</f>
        <v>a1Y36000002cnrUEAQ</v>
      </c>
      <c r="M65" s="424" t="s">
        <v>691</v>
      </c>
      <c r="N65" s="422"/>
      <c r="O65" s="422"/>
      <c r="P65" s="290"/>
      <c r="Q65" s="357"/>
      <c r="R65" s="357"/>
      <c r="S65" s="357"/>
      <c r="T65" s="357"/>
      <c r="U65" s="357"/>
      <c r="V65" s="357"/>
      <c r="W65" s="357"/>
      <c r="X65" s="357"/>
      <c r="Y65" s="357"/>
      <c r="Z65" s="357"/>
      <c r="AA65" s="357"/>
      <c r="AB65" s="357"/>
      <c r="AC65" s="357"/>
      <c r="AD65" s="357"/>
    </row>
    <row r="66" spans="1:30" ht="47.1" customHeight="1" x14ac:dyDescent="0.2">
      <c r="A66" s="420">
        <v>7</v>
      </c>
      <c r="B66" s="364" t="str">
        <f t="shared" si="4"/>
        <v/>
      </c>
      <c r="C66" s="365">
        <f>IFERROR(IF(N66&lt;&gt;"",N66,IF(A66=A65,IF(C65&lt;YEAR('Overview - Section A'!$E$8),C65+1,""),YEAR('Overview - Section A'!$E$7))),"")</f>
        <v>2018</v>
      </c>
      <c r="D66" s="421"/>
      <c r="E66" s="367"/>
      <c r="F66" s="368" t="str">
        <f t="shared" si="7"/>
        <v/>
      </c>
      <c r="G66" s="369"/>
      <c r="H66" s="370"/>
      <c r="I66" s="422" t="str">
        <f t="shared" si="5"/>
        <v>72018</v>
      </c>
      <c r="J66" s="423" t="s">
        <v>469</v>
      </c>
      <c r="K66" s="423" t="b">
        <f t="shared" si="6"/>
        <v>0</v>
      </c>
      <c r="L66" s="422" t="str">
        <f>IFERROR(IF(G66&lt;&gt;"",INDEX('Overview - Section A'!$U$37:$U$44,MATCH(G66,'Overview - Section A'!$A$37:$A$44,1)),J66),"")</f>
        <v>a1Y36000002cnrPEAQ</v>
      </c>
      <c r="M66" s="424" t="s">
        <v>692</v>
      </c>
      <c r="N66" s="422"/>
      <c r="O66" s="422"/>
      <c r="P66" s="290"/>
      <c r="Q66" s="357"/>
      <c r="R66" s="357"/>
      <c r="S66" s="357"/>
      <c r="T66" s="357"/>
      <c r="U66" s="357"/>
      <c r="V66" s="357"/>
      <c r="W66" s="357"/>
      <c r="X66" s="357"/>
      <c r="Y66" s="357"/>
      <c r="Z66" s="357"/>
      <c r="AA66" s="357"/>
      <c r="AB66" s="357"/>
      <c r="AC66" s="357"/>
      <c r="AD66" s="357"/>
    </row>
    <row r="67" spans="1:30" ht="47.1" customHeight="1" x14ac:dyDescent="0.2">
      <c r="A67" s="420">
        <v>7</v>
      </c>
      <c r="B67" s="364" t="str">
        <f t="shared" si="4"/>
        <v/>
      </c>
      <c r="C67" s="365">
        <f>IFERROR(IF(N67&lt;&gt;"",N67,IF(A67=A66,IF(C66&lt;YEAR('Overview - Section A'!$E$8),C66+1,""),YEAR('Overview - Section A'!$E$7))),"")</f>
        <v>2019</v>
      </c>
      <c r="D67" s="421"/>
      <c r="E67" s="367"/>
      <c r="F67" s="368" t="str">
        <f t="shared" si="7"/>
        <v/>
      </c>
      <c r="G67" s="369"/>
      <c r="H67" s="370"/>
      <c r="I67" s="422" t="str">
        <f t="shared" si="5"/>
        <v>72019</v>
      </c>
      <c r="J67" s="423" t="s">
        <v>471</v>
      </c>
      <c r="K67" s="423" t="b">
        <f t="shared" si="6"/>
        <v>0</v>
      </c>
      <c r="L67" s="422" t="str">
        <f>IFERROR(IF(G67&lt;&gt;"",INDEX('Overview - Section A'!$U$37:$U$44,MATCH(G67,'Overview - Section A'!$A$37:$A$44,1)),J67),"")</f>
        <v>a1Y36000002cnrQEAQ</v>
      </c>
      <c r="M67" s="424" t="s">
        <v>693</v>
      </c>
      <c r="N67" s="422"/>
      <c r="O67" s="422"/>
      <c r="P67" s="290"/>
      <c r="Q67" s="357"/>
      <c r="R67" s="357"/>
      <c r="S67" s="357"/>
      <c r="T67" s="357"/>
      <c r="U67" s="357"/>
      <c r="V67" s="357"/>
      <c r="W67" s="357"/>
      <c r="X67" s="357"/>
      <c r="Y67" s="357"/>
      <c r="Z67" s="357"/>
      <c r="AA67" s="357"/>
      <c r="AB67" s="357"/>
      <c r="AC67" s="357"/>
      <c r="AD67" s="357"/>
    </row>
    <row r="68" spans="1:30" ht="47.1" customHeight="1" x14ac:dyDescent="0.2">
      <c r="A68" s="420">
        <v>7</v>
      </c>
      <c r="B68" s="364" t="str">
        <f t="shared" si="4"/>
        <v/>
      </c>
      <c r="C68" s="365">
        <f>IFERROR(IF(N68&lt;&gt;"",N68,IF(A68=A67,IF(C67&lt;YEAR('Overview - Section A'!$E$8),C67+1,""),YEAR('Overview - Section A'!$E$7))),"")</f>
        <v>2020</v>
      </c>
      <c r="D68" s="421"/>
      <c r="E68" s="367"/>
      <c r="F68" s="368" t="str">
        <f t="shared" si="7"/>
        <v/>
      </c>
      <c r="G68" s="369"/>
      <c r="H68" s="370"/>
      <c r="I68" s="422" t="str">
        <f t="shared" si="5"/>
        <v>72020</v>
      </c>
      <c r="J68" s="423" t="s">
        <v>473</v>
      </c>
      <c r="K68" s="423" t="b">
        <f t="shared" si="6"/>
        <v>0</v>
      </c>
      <c r="L68" s="422" t="str">
        <f>IFERROR(IF(G68&lt;&gt;"",INDEX('Overview - Section A'!$U$37:$U$44,MATCH(G68,'Overview - Section A'!$A$37:$A$44,1)),J68),"")</f>
        <v>a1Y36000002cnrREAQ</v>
      </c>
      <c r="M68" s="424" t="s">
        <v>694</v>
      </c>
      <c r="N68" s="422"/>
      <c r="O68" s="422"/>
      <c r="P68" s="290"/>
      <c r="Q68" s="357"/>
      <c r="R68" s="357"/>
      <c r="S68" s="357"/>
      <c r="T68" s="357"/>
      <c r="U68" s="357"/>
      <c r="V68" s="357"/>
      <c r="W68" s="357"/>
      <c r="X68" s="357"/>
      <c r="Y68" s="357"/>
      <c r="Z68" s="357"/>
      <c r="AA68" s="357"/>
      <c r="AB68" s="357"/>
      <c r="AC68" s="357"/>
      <c r="AD68" s="357"/>
    </row>
    <row r="69" spans="1:30" ht="47.1" customHeight="1" x14ac:dyDescent="0.2">
      <c r="A69" s="420">
        <v>7</v>
      </c>
      <c r="B69" s="364" t="str">
        <f t="shared" si="4"/>
        <v/>
      </c>
      <c r="C69" s="365" t="str">
        <f>IFERROR(IF(N69&lt;&gt;"",N69,IF(A69=A68,IF(C68&lt;YEAR('Overview - Section A'!$E$8),C68+1,""),YEAR('Overview - Section A'!$E$7))),"")</f>
        <v/>
      </c>
      <c r="D69" s="421"/>
      <c r="E69" s="367"/>
      <c r="F69" s="368" t="str">
        <f t="shared" si="7"/>
        <v/>
      </c>
      <c r="G69" s="369"/>
      <c r="H69" s="370"/>
      <c r="I69" s="422" t="str">
        <f t="shared" si="5"/>
        <v>7</v>
      </c>
      <c r="J69" s="423" t="s">
        <v>475</v>
      </c>
      <c r="K69" s="423" t="b">
        <f t="shared" si="6"/>
        <v>0</v>
      </c>
      <c r="L69" s="422" t="str">
        <f>IFERROR(IF(G69&lt;&gt;"",INDEX('Overview - Section A'!$U$37:$U$44,MATCH(G69,'Overview - Section A'!$A$37:$A$44,1)),J69),"")</f>
        <v>a1Y36000002cnrSEAQ</v>
      </c>
      <c r="M69" s="424" t="s">
        <v>695</v>
      </c>
      <c r="N69" s="422"/>
      <c r="O69" s="422"/>
      <c r="P69" s="290"/>
      <c r="Q69" s="357"/>
      <c r="R69" s="357"/>
      <c r="S69" s="357"/>
      <c r="T69" s="357"/>
      <c r="U69" s="357"/>
      <c r="V69" s="357"/>
      <c r="W69" s="357"/>
      <c r="X69" s="357"/>
      <c r="Y69" s="357"/>
      <c r="Z69" s="357"/>
      <c r="AA69" s="357"/>
      <c r="AB69" s="357"/>
      <c r="AC69" s="357"/>
      <c r="AD69" s="357"/>
    </row>
    <row r="70" spans="1:30" ht="47.1" customHeight="1" x14ac:dyDescent="0.2">
      <c r="A70" s="420">
        <v>7</v>
      </c>
      <c r="B70" s="364" t="str">
        <f t="shared" si="4"/>
        <v/>
      </c>
      <c r="C70" s="365" t="str">
        <f>IFERROR(IF(N70&lt;&gt;"",N70,IF(A70=A69,IF(C69&lt;YEAR('Overview - Section A'!$E$8),C69+1,""),YEAR('Overview - Section A'!$E$7))),"")</f>
        <v/>
      </c>
      <c r="D70" s="421"/>
      <c r="E70" s="367"/>
      <c r="F70" s="368" t="str">
        <f t="shared" si="7"/>
        <v/>
      </c>
      <c r="G70" s="369"/>
      <c r="H70" s="370"/>
      <c r="I70" s="422" t="str">
        <f t="shared" si="5"/>
        <v>7</v>
      </c>
      <c r="J70" s="423" t="s">
        <v>477</v>
      </c>
      <c r="K70" s="423" t="b">
        <f t="shared" si="6"/>
        <v>0</v>
      </c>
      <c r="L70" s="422" t="str">
        <f>IFERROR(IF(G70&lt;&gt;"",INDEX('Overview - Section A'!$U$37:$U$44,MATCH(G70,'Overview - Section A'!$A$37:$A$44,1)),J70),"")</f>
        <v>a1Y36000002cnrTEAQ</v>
      </c>
      <c r="M70" s="424" t="s">
        <v>696</v>
      </c>
      <c r="N70" s="422"/>
      <c r="O70" s="422"/>
      <c r="P70" s="290"/>
      <c r="Q70" s="357"/>
      <c r="R70" s="357"/>
      <c r="S70" s="357"/>
      <c r="T70" s="357"/>
      <c r="U70" s="357"/>
      <c r="V70" s="357"/>
      <c r="W70" s="357"/>
      <c r="X70" s="357"/>
      <c r="Y70" s="357"/>
      <c r="Z70" s="357"/>
      <c r="AA70" s="357"/>
      <c r="AB70" s="357"/>
      <c r="AC70" s="357"/>
      <c r="AD70" s="357"/>
    </row>
    <row r="71" spans="1:30" ht="47.1" customHeight="1" x14ac:dyDescent="0.2">
      <c r="A71" s="420">
        <v>7</v>
      </c>
      <c r="B71" s="364" t="str">
        <f t="shared" si="4"/>
        <v/>
      </c>
      <c r="C71" s="365" t="str">
        <f>IFERROR(IF(N71&lt;&gt;"",N71,IF(A71=A70,IF(C70&lt;YEAR('Overview - Section A'!$E$8),C70+1,""),YEAR('Overview - Section A'!$E$7))),"")</f>
        <v/>
      </c>
      <c r="D71" s="421"/>
      <c r="E71" s="367"/>
      <c r="F71" s="368" t="str">
        <f t="shared" si="7"/>
        <v/>
      </c>
      <c r="G71" s="369"/>
      <c r="H71" s="370"/>
      <c r="I71" s="422" t="str">
        <f t="shared" si="5"/>
        <v>7</v>
      </c>
      <c r="J71" s="423" t="s">
        <v>479</v>
      </c>
      <c r="K71" s="423" t="b">
        <f t="shared" si="6"/>
        <v>0</v>
      </c>
      <c r="L71" s="422" t="str">
        <f>IFERROR(IF(G71&lt;&gt;"",INDEX('Overview - Section A'!$U$37:$U$44,MATCH(G71,'Overview - Section A'!$A$37:$A$44,1)),J71),"")</f>
        <v>a1Y36000002cnrUEAQ</v>
      </c>
      <c r="M71" s="424" t="s">
        <v>697</v>
      </c>
      <c r="N71" s="422"/>
      <c r="O71" s="422"/>
      <c r="P71" s="290"/>
      <c r="Q71" s="357"/>
      <c r="R71" s="357"/>
      <c r="S71" s="357"/>
      <c r="T71" s="357"/>
      <c r="U71" s="357"/>
      <c r="V71" s="357"/>
      <c r="W71" s="357"/>
      <c r="X71" s="357"/>
      <c r="Y71" s="357"/>
      <c r="Z71" s="357"/>
      <c r="AA71" s="357"/>
      <c r="AB71" s="357"/>
      <c r="AC71" s="357"/>
      <c r="AD71" s="357"/>
    </row>
    <row r="72" spans="1:30" ht="47.1" customHeight="1" x14ac:dyDescent="0.2">
      <c r="A72" s="420">
        <v>8</v>
      </c>
      <c r="B72" s="364" t="str">
        <f t="shared" si="4"/>
        <v/>
      </c>
      <c r="C72" s="365">
        <f>IFERROR(IF(N72&lt;&gt;"",N72,IF(A72=A71,IF(C71&lt;YEAR('Overview - Section A'!$E$8),C71+1,""),YEAR('Overview - Section A'!$E$7))),"")</f>
        <v>2018</v>
      </c>
      <c r="D72" s="421"/>
      <c r="E72" s="367"/>
      <c r="F72" s="368" t="str">
        <f t="shared" si="7"/>
        <v/>
      </c>
      <c r="G72" s="369"/>
      <c r="H72" s="370"/>
      <c r="I72" s="422" t="str">
        <f t="shared" si="5"/>
        <v>82018</v>
      </c>
      <c r="J72" s="423" t="s">
        <v>469</v>
      </c>
      <c r="K72" s="423" t="b">
        <f t="shared" si="6"/>
        <v>0</v>
      </c>
      <c r="L72" s="422" t="str">
        <f>IFERROR(IF(G72&lt;&gt;"",INDEX('Overview - Section A'!$U$37:$U$44,MATCH(G72,'Overview - Section A'!$A$37:$A$44,1)),J72),"")</f>
        <v>a1Y36000002cnrPEAQ</v>
      </c>
      <c r="M72" s="424" t="s">
        <v>698</v>
      </c>
      <c r="N72" s="422"/>
      <c r="O72" s="422"/>
      <c r="P72" s="290"/>
      <c r="Q72" s="357"/>
      <c r="R72" s="357"/>
      <c r="S72" s="357"/>
      <c r="T72" s="357"/>
      <c r="U72" s="357"/>
      <c r="V72" s="357"/>
      <c r="W72" s="357"/>
      <c r="X72" s="357"/>
      <c r="Y72" s="357"/>
      <c r="Z72" s="357"/>
      <c r="AA72" s="357"/>
      <c r="AB72" s="357"/>
      <c r="AC72" s="357"/>
      <c r="AD72" s="357"/>
    </row>
    <row r="73" spans="1:30" ht="47.1" customHeight="1" x14ac:dyDescent="0.2">
      <c r="A73" s="420">
        <v>8</v>
      </c>
      <c r="B73" s="364" t="str">
        <f t="shared" si="4"/>
        <v/>
      </c>
      <c r="C73" s="365">
        <f>IFERROR(IF(N73&lt;&gt;"",N73,IF(A73=A72,IF(C72&lt;YEAR('Overview - Section A'!$E$8),C72+1,""),YEAR('Overview - Section A'!$E$7))),"")</f>
        <v>2019</v>
      </c>
      <c r="D73" s="421"/>
      <c r="E73" s="367"/>
      <c r="F73" s="368" t="str">
        <f t="shared" si="7"/>
        <v/>
      </c>
      <c r="G73" s="369"/>
      <c r="H73" s="370"/>
      <c r="I73" s="422" t="str">
        <f t="shared" si="5"/>
        <v>82019</v>
      </c>
      <c r="J73" s="423" t="s">
        <v>471</v>
      </c>
      <c r="K73" s="423" t="b">
        <f t="shared" si="6"/>
        <v>0</v>
      </c>
      <c r="L73" s="422" t="str">
        <f>IFERROR(IF(G73&lt;&gt;"",INDEX('Overview - Section A'!$U$37:$U$44,MATCH(G73,'Overview - Section A'!$A$37:$A$44,1)),J73),"")</f>
        <v>a1Y36000002cnrQEAQ</v>
      </c>
      <c r="M73" s="424" t="s">
        <v>699</v>
      </c>
      <c r="N73" s="422"/>
      <c r="O73" s="422"/>
      <c r="P73" s="290"/>
      <c r="Q73" s="357"/>
      <c r="R73" s="357"/>
      <c r="S73" s="357"/>
      <c r="T73" s="357"/>
      <c r="U73" s="357"/>
      <c r="V73" s="357"/>
      <c r="W73" s="357"/>
      <c r="X73" s="357"/>
      <c r="Y73" s="357"/>
      <c r="Z73" s="357"/>
      <c r="AA73" s="357"/>
      <c r="AB73" s="357"/>
      <c r="AC73" s="357"/>
      <c r="AD73" s="357"/>
    </row>
    <row r="74" spans="1:30" ht="47.1" customHeight="1" x14ac:dyDescent="0.2">
      <c r="A74" s="420">
        <v>8</v>
      </c>
      <c r="B74" s="364" t="str">
        <f t="shared" si="4"/>
        <v/>
      </c>
      <c r="C74" s="365">
        <f>IFERROR(IF(N74&lt;&gt;"",N74,IF(A74=A73,IF(C73&lt;YEAR('Overview - Section A'!$E$8),C73+1,""),YEAR('Overview - Section A'!$E$7))),"")</f>
        <v>2020</v>
      </c>
      <c r="D74" s="421"/>
      <c r="E74" s="367"/>
      <c r="F74" s="368" t="str">
        <f t="shared" si="7"/>
        <v/>
      </c>
      <c r="G74" s="369"/>
      <c r="H74" s="370"/>
      <c r="I74" s="422" t="str">
        <f t="shared" si="5"/>
        <v>82020</v>
      </c>
      <c r="J74" s="423" t="s">
        <v>473</v>
      </c>
      <c r="K74" s="423" t="b">
        <f t="shared" si="6"/>
        <v>0</v>
      </c>
      <c r="L74" s="422" t="str">
        <f>IFERROR(IF(G74&lt;&gt;"",INDEX('Overview - Section A'!$U$37:$U$44,MATCH(G74,'Overview - Section A'!$A$37:$A$44,1)),J74),"")</f>
        <v>a1Y36000002cnrREAQ</v>
      </c>
      <c r="M74" s="424" t="s">
        <v>700</v>
      </c>
      <c r="N74" s="422"/>
      <c r="O74" s="422"/>
      <c r="P74" s="290"/>
      <c r="Q74" s="357"/>
      <c r="R74" s="357"/>
      <c r="S74" s="357"/>
      <c r="T74" s="357"/>
      <c r="U74" s="357"/>
      <c r="V74" s="357"/>
      <c r="W74" s="357"/>
      <c r="X74" s="357"/>
      <c r="Y74" s="357"/>
      <c r="Z74" s="357"/>
      <c r="AA74" s="357"/>
      <c r="AB74" s="357"/>
      <c r="AC74" s="357"/>
      <c r="AD74" s="357"/>
    </row>
    <row r="75" spans="1:30" ht="47.1" customHeight="1" x14ac:dyDescent="0.2">
      <c r="A75" s="420">
        <v>8</v>
      </c>
      <c r="B75" s="364" t="str">
        <f t="shared" si="4"/>
        <v/>
      </c>
      <c r="C75" s="365" t="str">
        <f>IFERROR(IF(N75&lt;&gt;"",N75,IF(A75=A74,IF(C74&lt;YEAR('Overview - Section A'!$E$8),C74+1,""),YEAR('Overview - Section A'!$E$7))),"")</f>
        <v/>
      </c>
      <c r="D75" s="421"/>
      <c r="E75" s="367"/>
      <c r="F75" s="368" t="str">
        <f t="shared" si="7"/>
        <v/>
      </c>
      <c r="G75" s="369"/>
      <c r="H75" s="370"/>
      <c r="I75" s="422" t="str">
        <f t="shared" si="5"/>
        <v>8</v>
      </c>
      <c r="J75" s="423" t="s">
        <v>475</v>
      </c>
      <c r="K75" s="423" t="b">
        <f t="shared" si="6"/>
        <v>0</v>
      </c>
      <c r="L75" s="422" t="str">
        <f>IFERROR(IF(G75&lt;&gt;"",INDEX('Overview - Section A'!$U$37:$U$44,MATCH(G75,'Overview - Section A'!$A$37:$A$44,1)),J75),"")</f>
        <v>a1Y36000002cnrSEAQ</v>
      </c>
      <c r="M75" s="424" t="s">
        <v>701</v>
      </c>
      <c r="N75" s="422"/>
      <c r="O75" s="422"/>
      <c r="P75" s="290"/>
      <c r="Q75" s="357"/>
      <c r="R75" s="357"/>
      <c r="S75" s="357"/>
      <c r="T75" s="357"/>
      <c r="U75" s="357"/>
      <c r="V75" s="357"/>
      <c r="W75" s="357"/>
      <c r="X75" s="357"/>
      <c r="Y75" s="357"/>
      <c r="Z75" s="357"/>
      <c r="AA75" s="357"/>
      <c r="AB75" s="357"/>
      <c r="AC75" s="357"/>
      <c r="AD75" s="357"/>
    </row>
    <row r="76" spans="1:30" ht="47.1" customHeight="1" x14ac:dyDescent="0.2">
      <c r="A76" s="420">
        <v>8</v>
      </c>
      <c r="B76" s="364" t="str">
        <f t="shared" si="4"/>
        <v/>
      </c>
      <c r="C76" s="365" t="str">
        <f>IFERROR(IF(N76&lt;&gt;"",N76,IF(A76=A75,IF(C75&lt;YEAR('Overview - Section A'!$E$8),C75+1,""),YEAR('Overview - Section A'!$E$7))),"")</f>
        <v/>
      </c>
      <c r="D76" s="421"/>
      <c r="E76" s="367"/>
      <c r="F76" s="368" t="str">
        <f t="shared" si="7"/>
        <v/>
      </c>
      <c r="G76" s="369"/>
      <c r="H76" s="370"/>
      <c r="I76" s="422" t="str">
        <f t="shared" si="5"/>
        <v>8</v>
      </c>
      <c r="J76" s="423" t="s">
        <v>477</v>
      </c>
      <c r="K76" s="423" t="b">
        <f t="shared" si="6"/>
        <v>0</v>
      </c>
      <c r="L76" s="422" t="str">
        <f>IFERROR(IF(G76&lt;&gt;"",INDEX('Overview - Section A'!$U$37:$U$44,MATCH(G76,'Overview - Section A'!$A$37:$A$44,1)),J76),"")</f>
        <v>a1Y36000002cnrTEAQ</v>
      </c>
      <c r="M76" s="424" t="s">
        <v>702</v>
      </c>
      <c r="N76" s="422"/>
      <c r="O76" s="422"/>
      <c r="P76" s="290"/>
      <c r="Q76" s="357"/>
      <c r="R76" s="357"/>
      <c r="S76" s="357"/>
      <c r="T76" s="357"/>
      <c r="U76" s="357"/>
      <c r="V76" s="357"/>
      <c r="W76" s="357"/>
      <c r="X76" s="357"/>
      <c r="Y76" s="357"/>
      <c r="Z76" s="357"/>
      <c r="AA76" s="357"/>
      <c r="AB76" s="357"/>
      <c r="AC76" s="357"/>
      <c r="AD76" s="357"/>
    </row>
    <row r="77" spans="1:30" ht="47.1" customHeight="1" x14ac:dyDescent="0.2">
      <c r="A77" s="420">
        <v>8</v>
      </c>
      <c r="B77" s="364" t="str">
        <f t="shared" si="4"/>
        <v/>
      </c>
      <c r="C77" s="365" t="str">
        <f>IFERROR(IF(N77&lt;&gt;"",N77,IF(A77=A76,IF(C76&lt;YEAR('Overview - Section A'!$E$8),C76+1,""),YEAR('Overview - Section A'!$E$7))),"")</f>
        <v/>
      </c>
      <c r="D77" s="421"/>
      <c r="E77" s="367"/>
      <c r="F77" s="368" t="str">
        <f t="shared" si="7"/>
        <v/>
      </c>
      <c r="G77" s="369"/>
      <c r="H77" s="370"/>
      <c r="I77" s="422" t="str">
        <f t="shared" si="5"/>
        <v>8</v>
      </c>
      <c r="J77" s="423" t="s">
        <v>479</v>
      </c>
      <c r="K77" s="423" t="b">
        <f t="shared" si="6"/>
        <v>0</v>
      </c>
      <c r="L77" s="422" t="str">
        <f>IFERROR(IF(G77&lt;&gt;"",INDEX('Overview - Section A'!$U$37:$U$44,MATCH(G77,'Overview - Section A'!$A$37:$A$44,1)),J77),"")</f>
        <v>a1Y36000002cnrUEAQ</v>
      </c>
      <c r="M77" s="424" t="s">
        <v>703</v>
      </c>
      <c r="N77" s="422"/>
      <c r="O77" s="422"/>
      <c r="P77" s="290"/>
      <c r="Q77" s="357"/>
      <c r="R77" s="357"/>
      <c r="S77" s="357"/>
      <c r="T77" s="357"/>
      <c r="U77" s="357"/>
      <c r="V77" s="357"/>
      <c r="W77" s="357"/>
      <c r="X77" s="357"/>
      <c r="Y77" s="357"/>
      <c r="Z77" s="357"/>
      <c r="AA77" s="357"/>
      <c r="AB77" s="357"/>
      <c r="AC77" s="357"/>
      <c r="AD77" s="357"/>
    </row>
    <row r="78" spans="1:30" ht="47.1" customHeight="1" x14ac:dyDescent="0.2">
      <c r="A78" s="420">
        <v>9</v>
      </c>
      <c r="B78" s="364" t="str">
        <f t="shared" si="4"/>
        <v/>
      </c>
      <c r="C78" s="365">
        <f>IFERROR(IF(N78&lt;&gt;"",N78,IF(A78=A77,IF(C77&lt;YEAR('Overview - Section A'!$E$8),C77+1,""),YEAR('Overview - Section A'!$E$7))),"")</f>
        <v>2018</v>
      </c>
      <c r="D78" s="421"/>
      <c r="E78" s="367"/>
      <c r="F78" s="368" t="str">
        <f t="shared" si="7"/>
        <v/>
      </c>
      <c r="G78" s="369"/>
      <c r="H78" s="370"/>
      <c r="I78" s="422" t="str">
        <f t="shared" si="5"/>
        <v>92018</v>
      </c>
      <c r="J78" s="423" t="s">
        <v>469</v>
      </c>
      <c r="K78" s="423" t="b">
        <f t="shared" si="6"/>
        <v>0</v>
      </c>
      <c r="L78" s="422" t="str">
        <f>IFERROR(IF(G78&lt;&gt;"",INDEX('Overview - Section A'!$U$37:$U$44,MATCH(G78,'Overview - Section A'!$A$37:$A$44,1)),J78),"")</f>
        <v>a1Y36000002cnrPEAQ</v>
      </c>
      <c r="M78" s="424" t="s">
        <v>704</v>
      </c>
      <c r="N78" s="422"/>
      <c r="O78" s="422"/>
      <c r="P78" s="290"/>
      <c r="Q78" s="357"/>
      <c r="R78" s="357"/>
      <c r="S78" s="357"/>
      <c r="T78" s="357"/>
      <c r="U78" s="357"/>
      <c r="V78" s="357"/>
      <c r="W78" s="357"/>
      <c r="X78" s="357"/>
      <c r="Y78" s="357"/>
      <c r="Z78" s="357"/>
      <c r="AA78" s="357"/>
      <c r="AB78" s="357"/>
      <c r="AC78" s="357"/>
      <c r="AD78" s="357"/>
    </row>
    <row r="79" spans="1:30" ht="47.1" customHeight="1" x14ac:dyDescent="0.2">
      <c r="A79" s="420">
        <v>9</v>
      </c>
      <c r="B79" s="364" t="str">
        <f t="shared" si="4"/>
        <v/>
      </c>
      <c r="C79" s="365">
        <f>IFERROR(IF(N79&lt;&gt;"",N79,IF(A79=A78,IF(C78&lt;YEAR('Overview - Section A'!$E$8),C78+1,""),YEAR('Overview - Section A'!$E$7))),"")</f>
        <v>2019</v>
      </c>
      <c r="D79" s="421"/>
      <c r="E79" s="367"/>
      <c r="F79" s="368" t="str">
        <f t="shared" si="7"/>
        <v/>
      </c>
      <c r="G79" s="369"/>
      <c r="H79" s="370"/>
      <c r="I79" s="422" t="str">
        <f t="shared" si="5"/>
        <v>92019</v>
      </c>
      <c r="J79" s="423" t="s">
        <v>471</v>
      </c>
      <c r="K79" s="423" t="b">
        <f t="shared" si="6"/>
        <v>0</v>
      </c>
      <c r="L79" s="422" t="str">
        <f>IFERROR(IF(G79&lt;&gt;"",INDEX('Overview - Section A'!$U$37:$U$44,MATCH(G79,'Overview - Section A'!$A$37:$A$44,1)),J79),"")</f>
        <v>a1Y36000002cnrQEAQ</v>
      </c>
      <c r="M79" s="424" t="s">
        <v>705</v>
      </c>
      <c r="N79" s="422"/>
      <c r="O79" s="422"/>
      <c r="P79" s="290"/>
      <c r="Q79" s="357"/>
      <c r="R79" s="357"/>
      <c r="S79" s="357"/>
      <c r="T79" s="357"/>
      <c r="U79" s="357"/>
      <c r="V79" s="357"/>
      <c r="W79" s="357"/>
      <c r="X79" s="357"/>
      <c r="Y79" s="357"/>
      <c r="Z79" s="357"/>
      <c r="AA79" s="357"/>
      <c r="AB79" s="357"/>
      <c r="AC79" s="357"/>
      <c r="AD79" s="357"/>
    </row>
    <row r="80" spans="1:30" ht="47.1" customHeight="1" x14ac:dyDescent="0.2">
      <c r="A80" s="420">
        <v>9</v>
      </c>
      <c r="B80" s="364" t="str">
        <f t="shared" si="4"/>
        <v/>
      </c>
      <c r="C80" s="365">
        <f>IFERROR(IF(N80&lt;&gt;"",N80,IF(A80=A79,IF(C79&lt;YEAR('Overview - Section A'!$E$8),C79+1,""),YEAR('Overview - Section A'!$E$7))),"")</f>
        <v>2020</v>
      </c>
      <c r="D80" s="421"/>
      <c r="E80" s="367"/>
      <c r="F80" s="368" t="str">
        <f t="shared" si="7"/>
        <v/>
      </c>
      <c r="G80" s="369"/>
      <c r="H80" s="370"/>
      <c r="I80" s="422" t="str">
        <f t="shared" si="5"/>
        <v>92020</v>
      </c>
      <c r="J80" s="423" t="s">
        <v>473</v>
      </c>
      <c r="K80" s="423" t="b">
        <f t="shared" si="6"/>
        <v>0</v>
      </c>
      <c r="L80" s="422" t="str">
        <f>IFERROR(IF(G80&lt;&gt;"",INDEX('Overview - Section A'!$U$37:$U$44,MATCH(G80,'Overview - Section A'!$A$37:$A$44,1)),J80),"")</f>
        <v>a1Y36000002cnrREAQ</v>
      </c>
      <c r="M80" s="424" t="s">
        <v>706</v>
      </c>
      <c r="N80" s="422"/>
      <c r="O80" s="422"/>
      <c r="P80" s="290"/>
      <c r="Q80" s="357"/>
      <c r="R80" s="357"/>
      <c r="S80" s="357"/>
      <c r="T80" s="357"/>
      <c r="U80" s="357"/>
      <c r="V80" s="357"/>
      <c r="W80" s="357"/>
      <c r="X80" s="357"/>
      <c r="Y80" s="357"/>
      <c r="Z80" s="357"/>
      <c r="AA80" s="357"/>
      <c r="AB80" s="357"/>
      <c r="AC80" s="357"/>
      <c r="AD80" s="357"/>
    </row>
    <row r="81" spans="1:30" ht="47.1" customHeight="1" x14ac:dyDescent="0.2">
      <c r="A81" s="420">
        <v>9</v>
      </c>
      <c r="B81" s="364" t="str">
        <f t="shared" si="4"/>
        <v/>
      </c>
      <c r="C81" s="365" t="str">
        <f>IFERROR(IF(N81&lt;&gt;"",N81,IF(A81=A80,IF(C80&lt;YEAR('Overview - Section A'!$E$8),C80+1,""),YEAR('Overview - Section A'!$E$7))),"")</f>
        <v/>
      </c>
      <c r="D81" s="421"/>
      <c r="E81" s="367"/>
      <c r="F81" s="368" t="str">
        <f t="shared" si="7"/>
        <v/>
      </c>
      <c r="G81" s="369"/>
      <c r="H81" s="370"/>
      <c r="I81" s="422" t="str">
        <f t="shared" si="5"/>
        <v>9</v>
      </c>
      <c r="J81" s="423" t="s">
        <v>475</v>
      </c>
      <c r="K81" s="423" t="b">
        <f t="shared" si="6"/>
        <v>0</v>
      </c>
      <c r="L81" s="422" t="str">
        <f>IFERROR(IF(G81&lt;&gt;"",INDEX('Overview - Section A'!$U$37:$U$44,MATCH(G81,'Overview - Section A'!$A$37:$A$44,1)),J81),"")</f>
        <v>a1Y36000002cnrSEAQ</v>
      </c>
      <c r="M81" s="424" t="s">
        <v>707</v>
      </c>
      <c r="N81" s="422"/>
      <c r="O81" s="422"/>
      <c r="P81" s="290"/>
      <c r="Q81" s="357"/>
      <c r="R81" s="357"/>
      <c r="S81" s="357"/>
      <c r="T81" s="357"/>
      <c r="U81" s="357"/>
      <c r="V81" s="357"/>
      <c r="W81" s="357"/>
      <c r="X81" s="357"/>
      <c r="Y81" s="357"/>
      <c r="Z81" s="357"/>
      <c r="AA81" s="357"/>
      <c r="AB81" s="357"/>
      <c r="AC81" s="357"/>
      <c r="AD81" s="357"/>
    </row>
    <row r="82" spans="1:30" ht="47.1" customHeight="1" x14ac:dyDescent="0.2">
      <c r="A82" s="420">
        <v>9</v>
      </c>
      <c r="B82" s="364" t="str">
        <f t="shared" si="4"/>
        <v/>
      </c>
      <c r="C82" s="365" t="str">
        <f>IFERROR(IF(N82&lt;&gt;"",N82,IF(A82=A81,IF(C81&lt;YEAR('Overview - Section A'!$E$8),C81+1,""),YEAR('Overview - Section A'!$E$7))),"")</f>
        <v/>
      </c>
      <c r="D82" s="421"/>
      <c r="E82" s="367"/>
      <c r="F82" s="368" t="str">
        <f t="shared" si="7"/>
        <v/>
      </c>
      <c r="G82" s="369"/>
      <c r="H82" s="370"/>
      <c r="I82" s="422" t="str">
        <f t="shared" si="5"/>
        <v>9</v>
      </c>
      <c r="J82" s="423" t="s">
        <v>477</v>
      </c>
      <c r="K82" s="423" t="b">
        <f t="shared" si="6"/>
        <v>0</v>
      </c>
      <c r="L82" s="422" t="str">
        <f>IFERROR(IF(G82&lt;&gt;"",INDEX('Overview - Section A'!$U$37:$U$44,MATCH(G82,'Overview - Section A'!$A$37:$A$44,1)),J82),"")</f>
        <v>a1Y36000002cnrTEAQ</v>
      </c>
      <c r="M82" s="424" t="s">
        <v>708</v>
      </c>
      <c r="N82" s="422"/>
      <c r="O82" s="422"/>
      <c r="P82" s="290"/>
      <c r="Q82" s="357"/>
      <c r="R82" s="357"/>
      <c r="S82" s="357"/>
      <c r="T82" s="357"/>
      <c r="U82" s="357"/>
      <c r="V82" s="357"/>
      <c r="W82" s="357"/>
      <c r="X82" s="357"/>
      <c r="Y82" s="357"/>
      <c r="Z82" s="357"/>
      <c r="AA82" s="357"/>
      <c r="AB82" s="357"/>
      <c r="AC82" s="357"/>
      <c r="AD82" s="357"/>
    </row>
    <row r="83" spans="1:30" ht="47.1" customHeight="1" x14ac:dyDescent="0.2">
      <c r="A83" s="420">
        <v>9</v>
      </c>
      <c r="B83" s="364" t="str">
        <f t="shared" si="4"/>
        <v/>
      </c>
      <c r="C83" s="365" t="str">
        <f>IFERROR(IF(N83&lt;&gt;"",N83,IF(A83=A82,IF(C82&lt;YEAR('Overview - Section A'!$E$8),C82+1,""),YEAR('Overview - Section A'!$E$7))),"")</f>
        <v/>
      </c>
      <c r="D83" s="421"/>
      <c r="E83" s="367"/>
      <c r="F83" s="368" t="str">
        <f t="shared" si="7"/>
        <v/>
      </c>
      <c r="G83" s="369"/>
      <c r="H83" s="370"/>
      <c r="I83" s="422" t="str">
        <f t="shared" si="5"/>
        <v>9</v>
      </c>
      <c r="J83" s="423" t="s">
        <v>479</v>
      </c>
      <c r="K83" s="423" t="b">
        <f t="shared" si="6"/>
        <v>0</v>
      </c>
      <c r="L83" s="422" t="str">
        <f>IFERROR(IF(G83&lt;&gt;"",INDEX('Overview - Section A'!$U$37:$U$44,MATCH(G83,'Overview - Section A'!$A$37:$A$44,1)),J83),"")</f>
        <v>a1Y36000002cnrUEAQ</v>
      </c>
      <c r="M83" s="424" t="s">
        <v>709</v>
      </c>
      <c r="N83" s="422"/>
      <c r="O83" s="422"/>
      <c r="P83" s="290"/>
      <c r="Q83" s="357"/>
      <c r="R83" s="357"/>
      <c r="S83" s="357"/>
      <c r="T83" s="357"/>
      <c r="U83" s="357"/>
      <c r="V83" s="357"/>
      <c r="W83" s="357"/>
      <c r="X83" s="357"/>
      <c r="Y83" s="357"/>
      <c r="Z83" s="357"/>
      <c r="AA83" s="357"/>
      <c r="AB83" s="357"/>
      <c r="AC83" s="357"/>
      <c r="AD83" s="357"/>
    </row>
    <row r="84" spans="1:30" ht="47.1" customHeight="1" x14ac:dyDescent="0.2">
      <c r="A84" s="420">
        <v>10</v>
      </c>
      <c r="B84" s="364" t="str">
        <f t="shared" si="4"/>
        <v/>
      </c>
      <c r="C84" s="365">
        <f>IFERROR(IF(N84&lt;&gt;"",N84,IF(A84=A83,IF(C83&lt;YEAR('Overview - Section A'!$E$8),C83+1,""),YEAR('Overview - Section A'!$E$7))),"")</f>
        <v>2018</v>
      </c>
      <c r="D84" s="421"/>
      <c r="E84" s="367"/>
      <c r="F84" s="368" t="str">
        <f t="shared" si="7"/>
        <v/>
      </c>
      <c r="G84" s="369"/>
      <c r="H84" s="370"/>
      <c r="I84" s="422" t="str">
        <f t="shared" si="5"/>
        <v>102018</v>
      </c>
      <c r="J84" s="423" t="s">
        <v>469</v>
      </c>
      <c r="K84" s="423" t="b">
        <f t="shared" si="6"/>
        <v>0</v>
      </c>
      <c r="L84" s="422" t="str">
        <f>IFERROR(IF(G84&lt;&gt;"",INDEX('Overview - Section A'!$U$37:$U$44,MATCH(G84,'Overview - Section A'!$A$37:$A$44,1)),J84),"")</f>
        <v>a1Y36000002cnrPEAQ</v>
      </c>
      <c r="M84" s="424" t="s">
        <v>710</v>
      </c>
      <c r="N84" s="422"/>
      <c r="O84" s="422"/>
      <c r="P84" s="290"/>
      <c r="Q84" s="357"/>
      <c r="R84" s="357"/>
      <c r="S84" s="357"/>
      <c r="T84" s="357"/>
      <c r="U84" s="357"/>
      <c r="V84" s="357"/>
      <c r="W84" s="357"/>
      <c r="X84" s="357"/>
      <c r="Y84" s="357"/>
      <c r="Z84" s="357"/>
      <c r="AA84" s="357"/>
      <c r="AB84" s="357"/>
      <c r="AC84" s="357"/>
      <c r="AD84" s="357"/>
    </row>
    <row r="85" spans="1:30" ht="47.1" customHeight="1" x14ac:dyDescent="0.2">
      <c r="A85" s="420">
        <v>10</v>
      </c>
      <c r="B85" s="364" t="str">
        <f t="shared" si="4"/>
        <v/>
      </c>
      <c r="C85" s="365">
        <f>IFERROR(IF(N85&lt;&gt;"",N85,IF(A85=A84,IF(C84&lt;YEAR('Overview - Section A'!$E$8),C84+1,""),YEAR('Overview - Section A'!$E$7))),"")</f>
        <v>2019</v>
      </c>
      <c r="D85" s="421"/>
      <c r="E85" s="367"/>
      <c r="F85" s="368" t="str">
        <f t="shared" si="7"/>
        <v/>
      </c>
      <c r="G85" s="369"/>
      <c r="H85" s="370"/>
      <c r="I85" s="422" t="str">
        <f t="shared" si="5"/>
        <v>102019</v>
      </c>
      <c r="J85" s="423" t="s">
        <v>471</v>
      </c>
      <c r="K85" s="423" t="b">
        <f t="shared" si="6"/>
        <v>0</v>
      </c>
      <c r="L85" s="422" t="str">
        <f>IFERROR(IF(G85&lt;&gt;"",INDEX('Overview - Section A'!$U$37:$U$44,MATCH(G85,'Overview - Section A'!$A$37:$A$44,1)),J85),"")</f>
        <v>a1Y36000002cnrQEAQ</v>
      </c>
      <c r="M85" s="424" t="s">
        <v>711</v>
      </c>
      <c r="N85" s="422"/>
      <c r="O85" s="422"/>
      <c r="P85" s="290"/>
      <c r="Q85" s="357"/>
      <c r="R85" s="357"/>
      <c r="S85" s="357"/>
      <c r="T85" s="357"/>
      <c r="U85" s="357"/>
      <c r="V85" s="357"/>
      <c r="W85" s="357"/>
      <c r="X85" s="357"/>
      <c r="Y85" s="357"/>
      <c r="Z85" s="357"/>
      <c r="AA85" s="357"/>
      <c r="AB85" s="357"/>
      <c r="AC85" s="357"/>
      <c r="AD85" s="357"/>
    </row>
    <row r="86" spans="1:30" ht="47.1" customHeight="1" x14ac:dyDescent="0.2">
      <c r="A86" s="420">
        <v>10</v>
      </c>
      <c r="B86" s="364" t="str">
        <f t="shared" si="4"/>
        <v/>
      </c>
      <c r="C86" s="365">
        <f>IFERROR(IF(N86&lt;&gt;"",N86,IF(A86=A85,IF(C85&lt;YEAR('Overview - Section A'!$E$8),C85+1,""),YEAR('Overview - Section A'!$E$7))),"")</f>
        <v>2020</v>
      </c>
      <c r="D86" s="421"/>
      <c r="E86" s="367"/>
      <c r="F86" s="368" t="str">
        <f t="shared" si="7"/>
        <v/>
      </c>
      <c r="G86" s="369"/>
      <c r="H86" s="370"/>
      <c r="I86" s="422" t="str">
        <f t="shared" si="5"/>
        <v>102020</v>
      </c>
      <c r="J86" s="423" t="s">
        <v>473</v>
      </c>
      <c r="K86" s="423" t="b">
        <f t="shared" si="6"/>
        <v>0</v>
      </c>
      <c r="L86" s="422" t="str">
        <f>IFERROR(IF(G86&lt;&gt;"",INDEX('Overview - Section A'!$U$37:$U$44,MATCH(G86,'Overview - Section A'!$A$37:$A$44,1)),J86),"")</f>
        <v>a1Y36000002cnrREAQ</v>
      </c>
      <c r="M86" s="424" t="s">
        <v>712</v>
      </c>
      <c r="N86" s="422"/>
      <c r="O86" s="422"/>
      <c r="P86" s="290"/>
      <c r="Q86" s="357"/>
      <c r="R86" s="357"/>
      <c r="S86" s="357"/>
      <c r="T86" s="357"/>
      <c r="U86" s="357"/>
      <c r="V86" s="357"/>
      <c r="W86" s="357"/>
      <c r="X86" s="357"/>
      <c r="Y86" s="357"/>
      <c r="Z86" s="357"/>
      <c r="AA86" s="357"/>
      <c r="AB86" s="357"/>
      <c r="AC86" s="357"/>
      <c r="AD86" s="357"/>
    </row>
    <row r="87" spans="1:30" ht="47.1" customHeight="1" x14ac:dyDescent="0.2">
      <c r="A87" s="420">
        <v>10</v>
      </c>
      <c r="B87" s="364" t="str">
        <f t="shared" si="4"/>
        <v/>
      </c>
      <c r="C87" s="365" t="str">
        <f>IFERROR(IF(N87&lt;&gt;"",N87,IF(A87=A86,IF(C86&lt;YEAR('Overview - Section A'!$E$8),C86+1,""),YEAR('Overview - Section A'!$E$7))),"")</f>
        <v/>
      </c>
      <c r="D87" s="421"/>
      <c r="E87" s="367"/>
      <c r="F87" s="368" t="str">
        <f t="shared" si="7"/>
        <v/>
      </c>
      <c r="G87" s="369"/>
      <c r="H87" s="370"/>
      <c r="I87" s="422" t="str">
        <f t="shared" si="5"/>
        <v>10</v>
      </c>
      <c r="J87" s="423" t="s">
        <v>475</v>
      </c>
      <c r="K87" s="423" t="b">
        <f t="shared" si="6"/>
        <v>0</v>
      </c>
      <c r="L87" s="422" t="str">
        <f>IFERROR(IF(G87&lt;&gt;"",INDEX('Overview - Section A'!$U$37:$U$44,MATCH(G87,'Overview - Section A'!$A$37:$A$44,1)),J87),"")</f>
        <v>a1Y36000002cnrSEAQ</v>
      </c>
      <c r="M87" s="424" t="s">
        <v>713</v>
      </c>
      <c r="N87" s="422"/>
      <c r="O87" s="422"/>
      <c r="P87" s="290"/>
      <c r="Q87" s="357"/>
      <c r="R87" s="357"/>
      <c r="S87" s="357"/>
      <c r="T87" s="357"/>
      <c r="U87" s="357"/>
      <c r="V87" s="357"/>
      <c r="W87" s="357"/>
      <c r="X87" s="357"/>
      <c r="Y87" s="357"/>
      <c r="Z87" s="357"/>
      <c r="AA87" s="357"/>
      <c r="AB87" s="357"/>
      <c r="AC87" s="357"/>
      <c r="AD87" s="357"/>
    </row>
    <row r="88" spans="1:30" ht="47.1" customHeight="1" x14ac:dyDescent="0.2">
      <c r="A88" s="420">
        <v>10</v>
      </c>
      <c r="B88" s="364" t="str">
        <f t="shared" si="4"/>
        <v/>
      </c>
      <c r="C88" s="365" t="str">
        <f>IFERROR(IF(N88&lt;&gt;"",N88,IF(A88=A87,IF(C87&lt;YEAR('Overview - Section A'!$E$8),C87+1,""),YEAR('Overview - Section A'!$E$7))),"")</f>
        <v/>
      </c>
      <c r="D88" s="421"/>
      <c r="E88" s="367"/>
      <c r="F88" s="368" t="str">
        <f t="shared" si="7"/>
        <v/>
      </c>
      <c r="G88" s="369"/>
      <c r="H88" s="370"/>
      <c r="I88" s="422" t="str">
        <f t="shared" si="5"/>
        <v>10</v>
      </c>
      <c r="J88" s="423" t="s">
        <v>477</v>
      </c>
      <c r="K88" s="423" t="b">
        <f t="shared" si="6"/>
        <v>0</v>
      </c>
      <c r="L88" s="422" t="str">
        <f>IFERROR(IF(G88&lt;&gt;"",INDEX('Overview - Section A'!$U$37:$U$44,MATCH(G88,'Overview - Section A'!$A$37:$A$44,1)),J88),"")</f>
        <v>a1Y36000002cnrTEAQ</v>
      </c>
      <c r="M88" s="424" t="s">
        <v>714</v>
      </c>
      <c r="N88" s="422"/>
      <c r="O88" s="422"/>
      <c r="P88" s="290"/>
      <c r="Q88" s="357"/>
      <c r="R88" s="357"/>
      <c r="S88" s="357"/>
      <c r="T88" s="357"/>
      <c r="U88" s="357"/>
      <c r="V88" s="357"/>
      <c r="W88" s="357"/>
      <c r="X88" s="357"/>
      <c r="Y88" s="357"/>
      <c r="Z88" s="357"/>
      <c r="AA88" s="357"/>
      <c r="AB88" s="357"/>
      <c r="AC88" s="357"/>
      <c r="AD88" s="357"/>
    </row>
    <row r="89" spans="1:30" ht="47.1" customHeight="1" x14ac:dyDescent="0.2">
      <c r="A89" s="420">
        <v>10</v>
      </c>
      <c r="B89" s="364" t="str">
        <f t="shared" si="4"/>
        <v/>
      </c>
      <c r="C89" s="365" t="str">
        <f>IFERROR(IF(N89&lt;&gt;"",N89,IF(A89=A88,IF(C88&lt;YEAR('Overview - Section A'!$E$8),C88+1,""),YEAR('Overview - Section A'!$E$7))),"")</f>
        <v/>
      </c>
      <c r="D89" s="421"/>
      <c r="E89" s="367"/>
      <c r="F89" s="368" t="str">
        <f t="shared" si="7"/>
        <v/>
      </c>
      <c r="G89" s="369"/>
      <c r="H89" s="370"/>
      <c r="I89" s="422" t="str">
        <f t="shared" si="5"/>
        <v>10</v>
      </c>
      <c r="J89" s="423" t="s">
        <v>479</v>
      </c>
      <c r="K89" s="423" t="b">
        <f t="shared" si="6"/>
        <v>0</v>
      </c>
      <c r="L89" s="422" t="str">
        <f>IFERROR(IF(G89&lt;&gt;"",INDEX('Overview - Section A'!$U$37:$U$44,MATCH(G89,'Overview - Section A'!$A$37:$A$44,1)),J89),"")</f>
        <v>a1Y36000002cnrUEAQ</v>
      </c>
      <c r="M89" s="424" t="s">
        <v>715</v>
      </c>
      <c r="N89" s="422"/>
      <c r="O89" s="422"/>
      <c r="P89" s="290"/>
      <c r="Q89" s="357"/>
      <c r="R89" s="357"/>
      <c r="S89" s="357"/>
      <c r="T89" s="357"/>
      <c r="U89" s="357"/>
      <c r="V89" s="357"/>
      <c r="W89" s="357"/>
      <c r="X89" s="357"/>
      <c r="Y89" s="357"/>
      <c r="Z89" s="357"/>
      <c r="AA89" s="357"/>
      <c r="AB89" s="357"/>
      <c r="AC89" s="357"/>
      <c r="AD89" s="357"/>
    </row>
    <row r="90" spans="1:30" ht="47.1" customHeight="1" x14ac:dyDescent="0.2">
      <c r="A90" s="420">
        <v>11</v>
      </c>
      <c r="B90" s="364" t="str">
        <f t="shared" si="4"/>
        <v/>
      </c>
      <c r="C90" s="365">
        <f>IFERROR(IF(N90&lt;&gt;"",N90,IF(A90=A89,IF(C89&lt;YEAR('Overview - Section A'!$E$8),C89+1,""),YEAR('Overview - Section A'!$E$7))),"")</f>
        <v>2018</v>
      </c>
      <c r="D90" s="421"/>
      <c r="E90" s="367"/>
      <c r="F90" s="368" t="str">
        <f t="shared" si="7"/>
        <v/>
      </c>
      <c r="G90" s="369"/>
      <c r="H90" s="370"/>
      <c r="I90" s="422" t="str">
        <f t="shared" si="5"/>
        <v>112018</v>
      </c>
      <c r="J90" s="423" t="s">
        <v>469</v>
      </c>
      <c r="K90" s="423" t="b">
        <f t="shared" si="6"/>
        <v>0</v>
      </c>
      <c r="L90" s="422" t="str">
        <f>IFERROR(IF(G90&lt;&gt;"",INDEX('Overview - Section A'!$U$37:$U$44,MATCH(G90,'Overview - Section A'!$A$37:$A$44,1)),J90),"")</f>
        <v>a1Y36000002cnrPEAQ</v>
      </c>
      <c r="M90" s="424" t="s">
        <v>716</v>
      </c>
      <c r="N90" s="422"/>
      <c r="O90" s="422"/>
      <c r="P90" s="290"/>
      <c r="Q90" s="357"/>
      <c r="R90" s="357"/>
      <c r="S90" s="357"/>
      <c r="T90" s="357"/>
      <c r="U90" s="357"/>
      <c r="V90" s="357"/>
      <c r="W90" s="357"/>
      <c r="X90" s="357"/>
      <c r="Y90" s="357"/>
      <c r="Z90" s="357"/>
      <c r="AA90" s="357"/>
      <c r="AB90" s="357"/>
      <c r="AC90" s="357"/>
      <c r="AD90" s="357"/>
    </row>
    <row r="91" spans="1:30" ht="47.1" customHeight="1" x14ac:dyDescent="0.2">
      <c r="A91" s="420">
        <v>11</v>
      </c>
      <c r="B91" s="364" t="str">
        <f t="shared" si="4"/>
        <v/>
      </c>
      <c r="C91" s="365">
        <f>IFERROR(IF(N91&lt;&gt;"",N91,IF(A91=A90,IF(C90&lt;YEAR('Overview - Section A'!$E$8),C90+1,""),YEAR('Overview - Section A'!$E$7))),"")</f>
        <v>2019</v>
      </c>
      <c r="D91" s="421"/>
      <c r="E91" s="367"/>
      <c r="F91" s="368" t="str">
        <f t="shared" si="7"/>
        <v/>
      </c>
      <c r="G91" s="369"/>
      <c r="H91" s="370"/>
      <c r="I91" s="422" t="str">
        <f t="shared" si="5"/>
        <v>112019</v>
      </c>
      <c r="J91" s="423" t="s">
        <v>471</v>
      </c>
      <c r="K91" s="423" t="b">
        <f t="shared" si="6"/>
        <v>0</v>
      </c>
      <c r="L91" s="422" t="str">
        <f>IFERROR(IF(G91&lt;&gt;"",INDEX('Overview - Section A'!$U$37:$U$44,MATCH(G91,'Overview - Section A'!$A$37:$A$44,1)),J91),"")</f>
        <v>a1Y36000002cnrQEAQ</v>
      </c>
      <c r="M91" s="424" t="s">
        <v>717</v>
      </c>
      <c r="N91" s="422"/>
      <c r="O91" s="422"/>
      <c r="P91" s="290"/>
      <c r="Q91" s="357"/>
      <c r="R91" s="357"/>
      <c r="S91" s="357"/>
      <c r="T91" s="357"/>
      <c r="U91" s="357"/>
      <c r="V91" s="357"/>
      <c r="W91" s="357"/>
      <c r="X91" s="357"/>
      <c r="Y91" s="357"/>
      <c r="Z91" s="357"/>
      <c r="AA91" s="357"/>
      <c r="AB91" s="357"/>
      <c r="AC91" s="357"/>
      <c r="AD91" s="357"/>
    </row>
    <row r="92" spans="1:30" ht="47.1" customHeight="1" x14ac:dyDescent="0.2">
      <c r="A92" s="420">
        <v>11</v>
      </c>
      <c r="B92" s="364" t="str">
        <f t="shared" si="4"/>
        <v/>
      </c>
      <c r="C92" s="365">
        <f>IFERROR(IF(N92&lt;&gt;"",N92,IF(A92=A91,IF(C91&lt;YEAR('Overview - Section A'!$E$8),C91+1,""),YEAR('Overview - Section A'!$E$7))),"")</f>
        <v>2020</v>
      </c>
      <c r="D92" s="421"/>
      <c r="E92" s="367"/>
      <c r="F92" s="368" t="str">
        <f t="shared" si="7"/>
        <v/>
      </c>
      <c r="G92" s="369"/>
      <c r="H92" s="370"/>
      <c r="I92" s="422" t="str">
        <f t="shared" si="5"/>
        <v>112020</v>
      </c>
      <c r="J92" s="423" t="s">
        <v>473</v>
      </c>
      <c r="K92" s="423" t="b">
        <f t="shared" si="6"/>
        <v>0</v>
      </c>
      <c r="L92" s="422" t="str">
        <f>IFERROR(IF(G92&lt;&gt;"",INDEX('Overview - Section A'!$U$37:$U$44,MATCH(G92,'Overview - Section A'!$A$37:$A$44,1)),J92),"")</f>
        <v>a1Y36000002cnrREAQ</v>
      </c>
      <c r="M92" s="424" t="s">
        <v>718</v>
      </c>
      <c r="N92" s="422"/>
      <c r="O92" s="422"/>
      <c r="P92" s="290"/>
      <c r="Q92" s="357"/>
      <c r="R92" s="357"/>
      <c r="S92" s="357"/>
      <c r="T92" s="357"/>
      <c r="U92" s="357"/>
      <c r="V92" s="357"/>
      <c r="W92" s="357"/>
      <c r="X92" s="357"/>
      <c r="Y92" s="357"/>
      <c r="Z92" s="357"/>
      <c r="AA92" s="357"/>
      <c r="AB92" s="357"/>
      <c r="AC92" s="357"/>
      <c r="AD92" s="357"/>
    </row>
    <row r="93" spans="1:30" ht="47.1" customHeight="1" x14ac:dyDescent="0.2">
      <c r="A93" s="420">
        <v>11</v>
      </c>
      <c r="B93" s="364" t="str">
        <f t="shared" si="4"/>
        <v/>
      </c>
      <c r="C93" s="365" t="str">
        <f>IFERROR(IF(N93&lt;&gt;"",N93,IF(A93=A92,IF(C92&lt;YEAR('Overview - Section A'!$E$8),C92+1,""),YEAR('Overview - Section A'!$E$7))),"")</f>
        <v/>
      </c>
      <c r="D93" s="421"/>
      <c r="E93" s="367"/>
      <c r="F93" s="368" t="str">
        <f t="shared" si="7"/>
        <v/>
      </c>
      <c r="G93" s="369"/>
      <c r="H93" s="370"/>
      <c r="I93" s="422" t="str">
        <f t="shared" si="5"/>
        <v>11</v>
      </c>
      <c r="J93" s="423" t="s">
        <v>475</v>
      </c>
      <c r="K93" s="423" t="b">
        <f t="shared" si="6"/>
        <v>0</v>
      </c>
      <c r="L93" s="422" t="str">
        <f>IFERROR(IF(G93&lt;&gt;"",INDEX('Overview - Section A'!$U$37:$U$44,MATCH(G93,'Overview - Section A'!$A$37:$A$44,1)),J93),"")</f>
        <v>a1Y36000002cnrSEAQ</v>
      </c>
      <c r="M93" s="424" t="s">
        <v>719</v>
      </c>
      <c r="N93" s="422"/>
      <c r="O93" s="422"/>
      <c r="P93" s="290"/>
      <c r="Q93" s="357"/>
      <c r="R93" s="357"/>
      <c r="S93" s="357"/>
      <c r="T93" s="357"/>
      <c r="U93" s="357"/>
      <c r="V93" s="357"/>
      <c r="W93" s="357"/>
      <c r="X93" s="357"/>
      <c r="Y93" s="357"/>
      <c r="Z93" s="357"/>
      <c r="AA93" s="357"/>
      <c r="AB93" s="357"/>
      <c r="AC93" s="357"/>
      <c r="AD93" s="357"/>
    </row>
    <row r="94" spans="1:30" ht="47.1" customHeight="1" x14ac:dyDescent="0.2">
      <c r="A94" s="420">
        <v>11</v>
      </c>
      <c r="B94" s="364" t="str">
        <f t="shared" ref="B94:B119" si="8">IF(A94=A93,"",VLOOKUP(A94,$A$9:$V$26,22,FALSE))</f>
        <v/>
      </c>
      <c r="C94" s="365" t="str">
        <f>IFERROR(IF(N94&lt;&gt;"",N94,IF(A94=A93,IF(C93&lt;YEAR('Overview - Section A'!$E$8),C93+1,""),YEAR('Overview - Section A'!$E$7))),"")</f>
        <v/>
      </c>
      <c r="D94" s="421"/>
      <c r="E94" s="367"/>
      <c r="F94" s="368" t="str">
        <f t="shared" ref="F94:F119" si="9">IF(IF(AND(D94="",E94=""),O94,IFERROR((D94/E94)*100,""))=0,"",IF(AND(D94="",E94=""),O94,IFERROR((D94/E94)*100,"")))</f>
        <v/>
      </c>
      <c r="G94" s="369"/>
      <c r="H94" s="370"/>
      <c r="I94" s="422" t="str">
        <f t="shared" ref="I94:I119" si="10">CONCATENATE(A94,C94)</f>
        <v>11</v>
      </c>
      <c r="J94" s="423" t="s">
        <v>477</v>
      </c>
      <c r="K94" s="423" t="b">
        <f t="shared" ref="K94:K119" si="11">IFERROR(IF(VLOOKUP(A94,$A$9:$V$26,22,FALSE)&lt;&gt;"",TRUE,FALSE),FALSE)</f>
        <v>0</v>
      </c>
      <c r="L94" s="422" t="str">
        <f>IFERROR(IF(G94&lt;&gt;"",INDEX('Overview - Section A'!$U$37:$U$44,MATCH(G94,'Overview - Section A'!$A$37:$A$44,1)),J94),"")</f>
        <v>a1Y36000002cnrTEAQ</v>
      </c>
      <c r="M94" s="424" t="s">
        <v>720</v>
      </c>
      <c r="N94" s="422"/>
      <c r="O94" s="422"/>
      <c r="P94" s="290"/>
      <c r="Q94" s="357"/>
      <c r="R94" s="357"/>
      <c r="S94" s="357"/>
      <c r="T94" s="357"/>
      <c r="U94" s="357"/>
      <c r="V94" s="357"/>
      <c r="W94" s="357"/>
      <c r="X94" s="357"/>
      <c r="Y94" s="357"/>
      <c r="Z94" s="357"/>
      <c r="AA94" s="357"/>
      <c r="AB94" s="357"/>
      <c r="AC94" s="357"/>
      <c r="AD94" s="357"/>
    </row>
    <row r="95" spans="1:30" ht="47.1" customHeight="1" x14ac:dyDescent="0.2">
      <c r="A95" s="420">
        <v>11</v>
      </c>
      <c r="B95" s="364" t="str">
        <f t="shared" si="8"/>
        <v/>
      </c>
      <c r="C95" s="365" t="str">
        <f>IFERROR(IF(N95&lt;&gt;"",N95,IF(A95=A94,IF(C94&lt;YEAR('Overview - Section A'!$E$8),C94+1,""),YEAR('Overview - Section A'!$E$7))),"")</f>
        <v/>
      </c>
      <c r="D95" s="421"/>
      <c r="E95" s="367"/>
      <c r="F95" s="368" t="str">
        <f t="shared" si="9"/>
        <v/>
      </c>
      <c r="G95" s="369"/>
      <c r="H95" s="370"/>
      <c r="I95" s="422" t="str">
        <f t="shared" si="10"/>
        <v>11</v>
      </c>
      <c r="J95" s="423" t="s">
        <v>479</v>
      </c>
      <c r="K95" s="423" t="b">
        <f t="shared" si="11"/>
        <v>0</v>
      </c>
      <c r="L95" s="422" t="str">
        <f>IFERROR(IF(G95&lt;&gt;"",INDEX('Overview - Section A'!$U$37:$U$44,MATCH(G95,'Overview - Section A'!$A$37:$A$44,1)),J95),"")</f>
        <v>a1Y36000002cnrUEAQ</v>
      </c>
      <c r="M95" s="424" t="s">
        <v>721</v>
      </c>
      <c r="N95" s="422"/>
      <c r="O95" s="422"/>
      <c r="P95" s="290"/>
      <c r="Q95" s="357"/>
      <c r="R95" s="357"/>
      <c r="S95" s="357"/>
      <c r="T95" s="357"/>
      <c r="U95" s="357"/>
      <c r="V95" s="357"/>
      <c r="W95" s="357"/>
      <c r="X95" s="357"/>
      <c r="Y95" s="357"/>
      <c r="Z95" s="357"/>
      <c r="AA95" s="357"/>
      <c r="AB95" s="357"/>
      <c r="AC95" s="357"/>
      <c r="AD95" s="357"/>
    </row>
    <row r="96" spans="1:30" ht="47.1" customHeight="1" x14ac:dyDescent="0.2">
      <c r="A96" s="420">
        <v>12</v>
      </c>
      <c r="B96" s="364" t="str">
        <f t="shared" si="8"/>
        <v/>
      </c>
      <c r="C96" s="365">
        <f>IFERROR(IF(N96&lt;&gt;"",N96,IF(A96=A95,IF(C95&lt;YEAR('Overview - Section A'!$E$8),C95+1,""),YEAR('Overview - Section A'!$E$7))),"")</f>
        <v>2018</v>
      </c>
      <c r="D96" s="421"/>
      <c r="E96" s="367"/>
      <c r="F96" s="368" t="str">
        <f t="shared" si="9"/>
        <v/>
      </c>
      <c r="G96" s="369"/>
      <c r="H96" s="370"/>
      <c r="I96" s="422" t="str">
        <f t="shared" si="10"/>
        <v>122018</v>
      </c>
      <c r="J96" s="423" t="s">
        <v>469</v>
      </c>
      <c r="K96" s="423" t="b">
        <f t="shared" si="11"/>
        <v>0</v>
      </c>
      <c r="L96" s="422" t="str">
        <f>IFERROR(IF(G96&lt;&gt;"",INDEX('Overview - Section A'!$U$37:$U$44,MATCH(G96,'Overview - Section A'!$A$37:$A$44,1)),J96),"")</f>
        <v>a1Y36000002cnrPEAQ</v>
      </c>
      <c r="M96" s="424" t="s">
        <v>722</v>
      </c>
      <c r="N96" s="422"/>
      <c r="O96" s="422"/>
      <c r="P96" s="290"/>
      <c r="Q96" s="357"/>
      <c r="R96" s="357"/>
      <c r="S96" s="357"/>
      <c r="T96" s="357"/>
      <c r="U96" s="357"/>
      <c r="V96" s="357"/>
      <c r="W96" s="357"/>
      <c r="X96" s="357"/>
      <c r="Y96" s="357"/>
      <c r="Z96" s="357"/>
      <c r="AA96" s="357"/>
      <c r="AB96" s="357"/>
      <c r="AC96" s="357"/>
      <c r="AD96" s="357"/>
    </row>
    <row r="97" spans="1:30" ht="47.1" customHeight="1" x14ac:dyDescent="0.2">
      <c r="A97" s="420">
        <v>12</v>
      </c>
      <c r="B97" s="364" t="str">
        <f t="shared" si="8"/>
        <v/>
      </c>
      <c r="C97" s="365">
        <f>IFERROR(IF(N97&lt;&gt;"",N97,IF(A97=A96,IF(C96&lt;YEAR('Overview - Section A'!$E$8),C96+1,""),YEAR('Overview - Section A'!$E$7))),"")</f>
        <v>2019</v>
      </c>
      <c r="D97" s="421"/>
      <c r="E97" s="367"/>
      <c r="F97" s="368" t="str">
        <f t="shared" si="9"/>
        <v/>
      </c>
      <c r="G97" s="369"/>
      <c r="H97" s="370"/>
      <c r="I97" s="422" t="str">
        <f t="shared" si="10"/>
        <v>122019</v>
      </c>
      <c r="J97" s="423" t="s">
        <v>471</v>
      </c>
      <c r="K97" s="423" t="b">
        <f t="shared" si="11"/>
        <v>0</v>
      </c>
      <c r="L97" s="422" t="str">
        <f>IFERROR(IF(G97&lt;&gt;"",INDEX('Overview - Section A'!$U$37:$U$44,MATCH(G97,'Overview - Section A'!$A$37:$A$44,1)),J97),"")</f>
        <v>a1Y36000002cnrQEAQ</v>
      </c>
      <c r="M97" s="424" t="s">
        <v>723</v>
      </c>
      <c r="N97" s="422"/>
      <c r="O97" s="422"/>
      <c r="P97" s="290"/>
      <c r="Q97" s="357"/>
      <c r="R97" s="357"/>
      <c r="S97" s="357"/>
      <c r="T97" s="357"/>
      <c r="U97" s="357"/>
      <c r="V97" s="357"/>
      <c r="W97" s="357"/>
      <c r="X97" s="357"/>
      <c r="Y97" s="357"/>
      <c r="Z97" s="357"/>
      <c r="AA97" s="357"/>
      <c r="AB97" s="357"/>
      <c r="AC97" s="357"/>
      <c r="AD97" s="357"/>
    </row>
    <row r="98" spans="1:30" ht="47.1" customHeight="1" x14ac:dyDescent="0.2">
      <c r="A98" s="420">
        <v>12</v>
      </c>
      <c r="B98" s="364" t="str">
        <f t="shared" si="8"/>
        <v/>
      </c>
      <c r="C98" s="365">
        <f>IFERROR(IF(N98&lt;&gt;"",N98,IF(A98=A97,IF(C97&lt;YEAR('Overview - Section A'!$E$8),C97+1,""),YEAR('Overview - Section A'!$E$7))),"")</f>
        <v>2020</v>
      </c>
      <c r="D98" s="421"/>
      <c r="E98" s="367"/>
      <c r="F98" s="368" t="str">
        <f t="shared" si="9"/>
        <v/>
      </c>
      <c r="G98" s="369"/>
      <c r="H98" s="370"/>
      <c r="I98" s="422" t="str">
        <f t="shared" si="10"/>
        <v>122020</v>
      </c>
      <c r="J98" s="423" t="s">
        <v>473</v>
      </c>
      <c r="K98" s="423" t="b">
        <f t="shared" si="11"/>
        <v>0</v>
      </c>
      <c r="L98" s="422" t="str">
        <f>IFERROR(IF(G98&lt;&gt;"",INDEX('Overview - Section A'!$U$37:$U$44,MATCH(G98,'Overview - Section A'!$A$37:$A$44,1)),J98),"")</f>
        <v>a1Y36000002cnrREAQ</v>
      </c>
      <c r="M98" s="424" t="s">
        <v>724</v>
      </c>
      <c r="N98" s="422"/>
      <c r="O98" s="422"/>
      <c r="P98" s="290"/>
      <c r="Q98" s="357"/>
      <c r="R98" s="357"/>
      <c r="S98" s="357"/>
      <c r="T98" s="357"/>
      <c r="U98" s="357"/>
      <c r="V98" s="357"/>
      <c r="W98" s="357"/>
      <c r="X98" s="357"/>
      <c r="Y98" s="357"/>
      <c r="Z98" s="357"/>
      <c r="AA98" s="357"/>
      <c r="AB98" s="357"/>
      <c r="AC98" s="357"/>
      <c r="AD98" s="357"/>
    </row>
    <row r="99" spans="1:30" ht="47.1" customHeight="1" x14ac:dyDescent="0.2">
      <c r="A99" s="420">
        <v>12</v>
      </c>
      <c r="B99" s="364" t="str">
        <f t="shared" si="8"/>
        <v/>
      </c>
      <c r="C99" s="365" t="str">
        <f>IFERROR(IF(N99&lt;&gt;"",N99,IF(A99=A98,IF(C98&lt;YEAR('Overview - Section A'!$E$8),C98+1,""),YEAR('Overview - Section A'!$E$7))),"")</f>
        <v/>
      </c>
      <c r="D99" s="421"/>
      <c r="E99" s="367"/>
      <c r="F99" s="368" t="str">
        <f t="shared" si="9"/>
        <v/>
      </c>
      <c r="G99" s="369"/>
      <c r="H99" s="370"/>
      <c r="I99" s="422" t="str">
        <f t="shared" si="10"/>
        <v>12</v>
      </c>
      <c r="J99" s="423" t="s">
        <v>475</v>
      </c>
      <c r="K99" s="423" t="b">
        <f t="shared" si="11"/>
        <v>0</v>
      </c>
      <c r="L99" s="422" t="str">
        <f>IFERROR(IF(G99&lt;&gt;"",INDEX('Overview - Section A'!$U$37:$U$44,MATCH(G99,'Overview - Section A'!$A$37:$A$44,1)),J99),"")</f>
        <v>a1Y36000002cnrSEAQ</v>
      </c>
      <c r="M99" s="424" t="s">
        <v>725</v>
      </c>
      <c r="N99" s="422"/>
      <c r="O99" s="422"/>
      <c r="P99" s="290"/>
      <c r="Q99" s="357"/>
      <c r="R99" s="357"/>
      <c r="S99" s="357"/>
      <c r="T99" s="357"/>
      <c r="U99" s="357"/>
      <c r="V99" s="357"/>
      <c r="W99" s="357"/>
      <c r="X99" s="357"/>
      <c r="Y99" s="357"/>
      <c r="Z99" s="357"/>
      <c r="AA99" s="357"/>
      <c r="AB99" s="357"/>
      <c r="AC99" s="357"/>
      <c r="AD99" s="357"/>
    </row>
    <row r="100" spans="1:30" ht="47.1" customHeight="1" x14ac:dyDescent="0.2">
      <c r="A100" s="420">
        <v>12</v>
      </c>
      <c r="B100" s="364" t="str">
        <f t="shared" si="8"/>
        <v/>
      </c>
      <c r="C100" s="365" t="str">
        <f>IFERROR(IF(N100&lt;&gt;"",N100,IF(A100=A99,IF(C99&lt;YEAR('Overview - Section A'!$E$8),C99+1,""),YEAR('Overview - Section A'!$E$7))),"")</f>
        <v/>
      </c>
      <c r="D100" s="421"/>
      <c r="E100" s="367"/>
      <c r="F100" s="368" t="str">
        <f t="shared" si="9"/>
        <v/>
      </c>
      <c r="G100" s="369"/>
      <c r="H100" s="370"/>
      <c r="I100" s="422" t="str">
        <f t="shared" si="10"/>
        <v>12</v>
      </c>
      <c r="J100" s="423" t="s">
        <v>477</v>
      </c>
      <c r="K100" s="423" t="b">
        <f t="shared" si="11"/>
        <v>0</v>
      </c>
      <c r="L100" s="422" t="str">
        <f>IFERROR(IF(G100&lt;&gt;"",INDEX('Overview - Section A'!$U$37:$U$44,MATCH(G100,'Overview - Section A'!$A$37:$A$44,1)),J100),"")</f>
        <v>a1Y36000002cnrTEAQ</v>
      </c>
      <c r="M100" s="424" t="s">
        <v>726</v>
      </c>
      <c r="N100" s="422"/>
      <c r="O100" s="422"/>
      <c r="P100" s="290"/>
      <c r="Q100" s="357"/>
      <c r="R100" s="357"/>
      <c r="S100" s="357"/>
      <c r="T100" s="357"/>
      <c r="U100" s="357"/>
      <c r="V100" s="357"/>
      <c r="W100" s="357"/>
      <c r="X100" s="357"/>
      <c r="Y100" s="357"/>
      <c r="Z100" s="357"/>
      <c r="AA100" s="357"/>
      <c r="AB100" s="357"/>
      <c r="AC100" s="357"/>
      <c r="AD100" s="357"/>
    </row>
    <row r="101" spans="1:30" ht="47.1" customHeight="1" x14ac:dyDescent="0.2">
      <c r="A101" s="420">
        <v>12</v>
      </c>
      <c r="B101" s="364" t="str">
        <f t="shared" si="8"/>
        <v/>
      </c>
      <c r="C101" s="365" t="str">
        <f>IFERROR(IF(N101&lt;&gt;"",N101,IF(A101=A100,IF(C100&lt;YEAR('Overview - Section A'!$E$8),C100+1,""),YEAR('Overview - Section A'!$E$7))),"")</f>
        <v/>
      </c>
      <c r="D101" s="421"/>
      <c r="E101" s="367"/>
      <c r="F101" s="368" t="str">
        <f t="shared" si="9"/>
        <v/>
      </c>
      <c r="G101" s="369"/>
      <c r="H101" s="370"/>
      <c r="I101" s="422" t="str">
        <f t="shared" si="10"/>
        <v>12</v>
      </c>
      <c r="J101" s="423" t="s">
        <v>479</v>
      </c>
      <c r="K101" s="423" t="b">
        <f t="shared" si="11"/>
        <v>0</v>
      </c>
      <c r="L101" s="422" t="str">
        <f>IFERROR(IF(G101&lt;&gt;"",INDEX('Overview - Section A'!$U$37:$U$44,MATCH(G101,'Overview - Section A'!$A$37:$A$44,1)),J101),"")</f>
        <v>a1Y36000002cnrUEAQ</v>
      </c>
      <c r="M101" s="424" t="s">
        <v>727</v>
      </c>
      <c r="N101" s="422"/>
      <c r="O101" s="422"/>
      <c r="P101" s="290"/>
      <c r="Q101" s="357"/>
      <c r="R101" s="357"/>
      <c r="S101" s="357"/>
      <c r="T101" s="357"/>
      <c r="U101" s="357"/>
      <c r="V101" s="357"/>
      <c r="W101" s="357"/>
      <c r="X101" s="357"/>
      <c r="Y101" s="357"/>
      <c r="Z101" s="357"/>
      <c r="AA101" s="357"/>
      <c r="AB101" s="357"/>
      <c r="AC101" s="357"/>
      <c r="AD101" s="357"/>
    </row>
    <row r="102" spans="1:30" ht="47.1" customHeight="1" x14ac:dyDescent="0.2">
      <c r="A102" s="420">
        <v>13</v>
      </c>
      <c r="B102" s="364" t="str">
        <f t="shared" si="8"/>
        <v/>
      </c>
      <c r="C102" s="365">
        <f>IFERROR(IF(N102&lt;&gt;"",N102,IF(A102=A101,IF(C101&lt;YEAR('Overview - Section A'!$E$8),C101+1,""),YEAR('Overview - Section A'!$E$7))),"")</f>
        <v>2018</v>
      </c>
      <c r="D102" s="421"/>
      <c r="E102" s="367"/>
      <c r="F102" s="368" t="str">
        <f t="shared" si="9"/>
        <v/>
      </c>
      <c r="G102" s="369"/>
      <c r="H102" s="370"/>
      <c r="I102" s="422" t="str">
        <f t="shared" si="10"/>
        <v>132018</v>
      </c>
      <c r="J102" s="423" t="s">
        <v>469</v>
      </c>
      <c r="K102" s="423" t="b">
        <f t="shared" si="11"/>
        <v>0</v>
      </c>
      <c r="L102" s="422" t="str">
        <f>IFERROR(IF(G102&lt;&gt;"",INDEX('Overview - Section A'!$U$37:$U$44,MATCH(G102,'Overview - Section A'!$A$37:$A$44,1)),J102),"")</f>
        <v>a1Y36000002cnrPEAQ</v>
      </c>
      <c r="M102" s="424" t="s">
        <v>728</v>
      </c>
      <c r="N102" s="422"/>
      <c r="O102" s="422"/>
      <c r="P102" s="290"/>
      <c r="Q102" s="357"/>
      <c r="R102" s="357"/>
      <c r="S102" s="357"/>
      <c r="T102" s="357"/>
      <c r="U102" s="357"/>
      <c r="V102" s="357"/>
      <c r="W102" s="357"/>
      <c r="X102" s="357"/>
      <c r="Y102" s="357"/>
      <c r="Z102" s="357"/>
      <c r="AA102" s="357"/>
      <c r="AB102" s="357"/>
      <c r="AC102" s="357"/>
      <c r="AD102" s="357"/>
    </row>
    <row r="103" spans="1:30" ht="47.1" customHeight="1" x14ac:dyDescent="0.2">
      <c r="A103" s="420">
        <v>13</v>
      </c>
      <c r="B103" s="364" t="str">
        <f t="shared" si="8"/>
        <v/>
      </c>
      <c r="C103" s="365">
        <f>IFERROR(IF(N103&lt;&gt;"",N103,IF(A103=A102,IF(C102&lt;YEAR('Overview - Section A'!$E$8),C102+1,""),YEAR('Overview - Section A'!$E$7))),"")</f>
        <v>2019</v>
      </c>
      <c r="D103" s="421"/>
      <c r="E103" s="367"/>
      <c r="F103" s="368" t="str">
        <f t="shared" si="9"/>
        <v/>
      </c>
      <c r="G103" s="369"/>
      <c r="H103" s="370"/>
      <c r="I103" s="422" t="str">
        <f t="shared" si="10"/>
        <v>132019</v>
      </c>
      <c r="J103" s="423" t="s">
        <v>471</v>
      </c>
      <c r="K103" s="423" t="b">
        <f t="shared" si="11"/>
        <v>0</v>
      </c>
      <c r="L103" s="422" t="str">
        <f>IFERROR(IF(G103&lt;&gt;"",INDEX('Overview - Section A'!$U$37:$U$44,MATCH(G103,'Overview - Section A'!$A$37:$A$44,1)),J103),"")</f>
        <v>a1Y36000002cnrQEAQ</v>
      </c>
      <c r="M103" s="424" t="s">
        <v>729</v>
      </c>
      <c r="N103" s="422"/>
      <c r="O103" s="422"/>
      <c r="P103" s="290"/>
      <c r="Q103" s="357"/>
      <c r="R103" s="357"/>
      <c r="S103" s="357"/>
      <c r="T103" s="357"/>
      <c r="U103" s="357"/>
      <c r="V103" s="357"/>
      <c r="W103" s="357"/>
      <c r="X103" s="357"/>
      <c r="Y103" s="357"/>
      <c r="Z103" s="357"/>
      <c r="AA103" s="357"/>
      <c r="AB103" s="357"/>
      <c r="AC103" s="357"/>
      <c r="AD103" s="357"/>
    </row>
    <row r="104" spans="1:30" ht="47.1" customHeight="1" x14ac:dyDescent="0.2">
      <c r="A104" s="420">
        <v>13</v>
      </c>
      <c r="B104" s="364" t="str">
        <f t="shared" si="8"/>
        <v/>
      </c>
      <c r="C104" s="365">
        <f>IFERROR(IF(N104&lt;&gt;"",N104,IF(A104=A103,IF(C103&lt;YEAR('Overview - Section A'!$E$8),C103+1,""),YEAR('Overview - Section A'!$E$7))),"")</f>
        <v>2020</v>
      </c>
      <c r="D104" s="421"/>
      <c r="E104" s="367"/>
      <c r="F104" s="368" t="str">
        <f t="shared" si="9"/>
        <v/>
      </c>
      <c r="G104" s="369"/>
      <c r="H104" s="370"/>
      <c r="I104" s="422" t="str">
        <f t="shared" si="10"/>
        <v>132020</v>
      </c>
      <c r="J104" s="423" t="s">
        <v>473</v>
      </c>
      <c r="K104" s="423" t="b">
        <f t="shared" si="11"/>
        <v>0</v>
      </c>
      <c r="L104" s="422" t="str">
        <f>IFERROR(IF(G104&lt;&gt;"",INDEX('Overview - Section A'!$U$37:$U$44,MATCH(G104,'Overview - Section A'!$A$37:$A$44,1)),J104),"")</f>
        <v>a1Y36000002cnrREAQ</v>
      </c>
      <c r="M104" s="424" t="s">
        <v>730</v>
      </c>
      <c r="N104" s="422"/>
      <c r="O104" s="422"/>
      <c r="P104" s="290"/>
      <c r="Q104" s="357"/>
      <c r="R104" s="357"/>
      <c r="S104" s="357"/>
      <c r="T104" s="357"/>
      <c r="U104" s="357"/>
      <c r="V104" s="357"/>
      <c r="W104" s="357"/>
      <c r="X104" s="357"/>
      <c r="Y104" s="357"/>
      <c r="Z104" s="357"/>
      <c r="AA104" s="357"/>
      <c r="AB104" s="357"/>
      <c r="AC104" s="357"/>
      <c r="AD104" s="357"/>
    </row>
    <row r="105" spans="1:30" ht="47.1" customHeight="1" x14ac:dyDescent="0.2">
      <c r="A105" s="420">
        <v>13</v>
      </c>
      <c r="B105" s="364" t="str">
        <f t="shared" si="8"/>
        <v/>
      </c>
      <c r="C105" s="365" t="str">
        <f>IFERROR(IF(N105&lt;&gt;"",N105,IF(A105=A104,IF(C104&lt;YEAR('Overview - Section A'!$E$8),C104+1,""),YEAR('Overview - Section A'!$E$7))),"")</f>
        <v/>
      </c>
      <c r="D105" s="421"/>
      <c r="E105" s="367"/>
      <c r="F105" s="368" t="str">
        <f t="shared" si="9"/>
        <v/>
      </c>
      <c r="G105" s="369"/>
      <c r="H105" s="370"/>
      <c r="I105" s="422" t="str">
        <f t="shared" si="10"/>
        <v>13</v>
      </c>
      <c r="J105" s="423" t="s">
        <v>475</v>
      </c>
      <c r="K105" s="423" t="b">
        <f t="shared" si="11"/>
        <v>0</v>
      </c>
      <c r="L105" s="422" t="str">
        <f>IFERROR(IF(G105&lt;&gt;"",INDEX('Overview - Section A'!$U$37:$U$44,MATCH(G105,'Overview - Section A'!$A$37:$A$44,1)),J105),"")</f>
        <v>a1Y36000002cnrSEAQ</v>
      </c>
      <c r="M105" s="424" t="s">
        <v>731</v>
      </c>
      <c r="N105" s="422"/>
      <c r="O105" s="422"/>
      <c r="P105" s="290"/>
      <c r="Q105" s="357"/>
      <c r="R105" s="357"/>
      <c r="S105" s="357"/>
      <c r="T105" s="357"/>
      <c r="U105" s="357"/>
      <c r="V105" s="357"/>
      <c r="W105" s="357"/>
      <c r="X105" s="357"/>
      <c r="Y105" s="357"/>
      <c r="Z105" s="357"/>
      <c r="AA105" s="357"/>
      <c r="AB105" s="357"/>
      <c r="AC105" s="357"/>
      <c r="AD105" s="357"/>
    </row>
    <row r="106" spans="1:30" ht="47.1" customHeight="1" x14ac:dyDescent="0.2">
      <c r="A106" s="420">
        <v>13</v>
      </c>
      <c r="B106" s="364" t="str">
        <f t="shared" si="8"/>
        <v/>
      </c>
      <c r="C106" s="365" t="str">
        <f>IFERROR(IF(N106&lt;&gt;"",N106,IF(A106=A105,IF(C105&lt;YEAR('Overview - Section A'!$E$8),C105+1,""),YEAR('Overview - Section A'!$E$7))),"")</f>
        <v/>
      </c>
      <c r="D106" s="421"/>
      <c r="E106" s="367"/>
      <c r="F106" s="368" t="str">
        <f t="shared" si="9"/>
        <v/>
      </c>
      <c r="G106" s="369"/>
      <c r="H106" s="370"/>
      <c r="I106" s="422" t="str">
        <f t="shared" si="10"/>
        <v>13</v>
      </c>
      <c r="J106" s="423" t="s">
        <v>477</v>
      </c>
      <c r="K106" s="423" t="b">
        <f t="shared" si="11"/>
        <v>0</v>
      </c>
      <c r="L106" s="422" t="str">
        <f>IFERROR(IF(G106&lt;&gt;"",INDEX('Overview - Section A'!$U$37:$U$44,MATCH(G106,'Overview - Section A'!$A$37:$A$44,1)),J106),"")</f>
        <v>a1Y36000002cnrTEAQ</v>
      </c>
      <c r="M106" s="424" t="s">
        <v>732</v>
      </c>
      <c r="N106" s="422"/>
      <c r="O106" s="422"/>
      <c r="P106" s="290"/>
      <c r="Q106" s="357"/>
      <c r="R106" s="357"/>
      <c r="S106" s="357"/>
      <c r="T106" s="357"/>
      <c r="U106" s="357"/>
      <c r="V106" s="357"/>
      <c r="W106" s="357"/>
      <c r="X106" s="357"/>
      <c r="Y106" s="357"/>
      <c r="Z106" s="357"/>
      <c r="AA106" s="357"/>
      <c r="AB106" s="357"/>
      <c r="AC106" s="357"/>
      <c r="AD106" s="357"/>
    </row>
    <row r="107" spans="1:30" ht="47.1" customHeight="1" x14ac:dyDescent="0.2">
      <c r="A107" s="420">
        <v>13</v>
      </c>
      <c r="B107" s="364" t="str">
        <f t="shared" si="8"/>
        <v/>
      </c>
      <c r="C107" s="365" t="str">
        <f>IFERROR(IF(N107&lt;&gt;"",N107,IF(A107=A106,IF(C106&lt;YEAR('Overview - Section A'!$E$8),C106+1,""),YEAR('Overview - Section A'!$E$7))),"")</f>
        <v/>
      </c>
      <c r="D107" s="421"/>
      <c r="E107" s="367"/>
      <c r="F107" s="368" t="str">
        <f t="shared" si="9"/>
        <v/>
      </c>
      <c r="G107" s="369"/>
      <c r="H107" s="370"/>
      <c r="I107" s="422" t="str">
        <f t="shared" si="10"/>
        <v>13</v>
      </c>
      <c r="J107" s="423" t="s">
        <v>479</v>
      </c>
      <c r="K107" s="423" t="b">
        <f t="shared" si="11"/>
        <v>0</v>
      </c>
      <c r="L107" s="422" t="str">
        <f>IFERROR(IF(G107&lt;&gt;"",INDEX('Overview - Section A'!$U$37:$U$44,MATCH(G107,'Overview - Section A'!$A$37:$A$44,1)),J107),"")</f>
        <v>a1Y36000002cnrUEAQ</v>
      </c>
      <c r="M107" s="424" t="s">
        <v>733</v>
      </c>
      <c r="N107" s="422"/>
      <c r="O107" s="422"/>
      <c r="P107" s="290"/>
      <c r="Q107" s="357"/>
      <c r="R107" s="357"/>
      <c r="S107" s="357"/>
      <c r="T107" s="357"/>
      <c r="U107" s="357"/>
      <c r="V107" s="357"/>
      <c r="W107" s="357"/>
      <c r="X107" s="357"/>
      <c r="Y107" s="357"/>
      <c r="Z107" s="357"/>
      <c r="AA107" s="357"/>
      <c r="AB107" s="357"/>
      <c r="AC107" s="357"/>
      <c r="AD107" s="357"/>
    </row>
    <row r="108" spans="1:30" ht="47.1" customHeight="1" x14ac:dyDescent="0.2">
      <c r="A108" s="420">
        <v>14</v>
      </c>
      <c r="B108" s="364" t="str">
        <f t="shared" si="8"/>
        <v/>
      </c>
      <c r="C108" s="365">
        <f>IFERROR(IF(N108&lt;&gt;"",N108,IF(A108=A107,IF(C107&lt;YEAR('Overview - Section A'!$E$8),C107+1,""),YEAR('Overview - Section A'!$E$7))),"")</f>
        <v>2018</v>
      </c>
      <c r="D108" s="421"/>
      <c r="E108" s="367"/>
      <c r="F108" s="368" t="str">
        <f t="shared" si="9"/>
        <v/>
      </c>
      <c r="G108" s="369"/>
      <c r="H108" s="370"/>
      <c r="I108" s="422" t="str">
        <f t="shared" si="10"/>
        <v>142018</v>
      </c>
      <c r="J108" s="423" t="s">
        <v>469</v>
      </c>
      <c r="K108" s="423" t="b">
        <f t="shared" si="11"/>
        <v>0</v>
      </c>
      <c r="L108" s="422" t="str">
        <f>IFERROR(IF(G108&lt;&gt;"",INDEX('Overview - Section A'!$U$37:$U$44,MATCH(G108,'Overview - Section A'!$A$37:$A$44,1)),J108),"")</f>
        <v>a1Y36000002cnrPEAQ</v>
      </c>
      <c r="M108" s="424" t="s">
        <v>734</v>
      </c>
      <c r="N108" s="422"/>
      <c r="O108" s="422"/>
      <c r="P108" s="290"/>
      <c r="Q108" s="357"/>
      <c r="R108" s="357"/>
      <c r="S108" s="357"/>
      <c r="T108" s="357"/>
      <c r="U108" s="357"/>
      <c r="V108" s="357"/>
      <c r="W108" s="357"/>
      <c r="X108" s="357"/>
      <c r="Y108" s="357"/>
      <c r="Z108" s="357"/>
      <c r="AA108" s="357"/>
      <c r="AB108" s="357"/>
      <c r="AC108" s="357"/>
      <c r="AD108" s="357"/>
    </row>
    <row r="109" spans="1:30" ht="47.1" customHeight="1" x14ac:dyDescent="0.2">
      <c r="A109" s="420">
        <v>14</v>
      </c>
      <c r="B109" s="364" t="str">
        <f t="shared" si="8"/>
        <v/>
      </c>
      <c r="C109" s="365">
        <f>IFERROR(IF(N109&lt;&gt;"",N109,IF(A109=A108,IF(C108&lt;YEAR('Overview - Section A'!$E$8),C108+1,""),YEAR('Overview - Section A'!$E$7))),"")</f>
        <v>2019</v>
      </c>
      <c r="D109" s="421"/>
      <c r="E109" s="367"/>
      <c r="F109" s="368" t="str">
        <f t="shared" si="9"/>
        <v/>
      </c>
      <c r="G109" s="369"/>
      <c r="H109" s="370"/>
      <c r="I109" s="422" t="str">
        <f t="shared" si="10"/>
        <v>142019</v>
      </c>
      <c r="J109" s="423" t="s">
        <v>471</v>
      </c>
      <c r="K109" s="423" t="b">
        <f t="shared" si="11"/>
        <v>0</v>
      </c>
      <c r="L109" s="422" t="str">
        <f>IFERROR(IF(G109&lt;&gt;"",INDEX('Overview - Section A'!$U$37:$U$44,MATCH(G109,'Overview - Section A'!$A$37:$A$44,1)),J109),"")</f>
        <v>a1Y36000002cnrQEAQ</v>
      </c>
      <c r="M109" s="424" t="s">
        <v>735</v>
      </c>
      <c r="N109" s="422"/>
      <c r="O109" s="422"/>
      <c r="P109" s="290"/>
      <c r="Q109" s="357"/>
      <c r="R109" s="357"/>
      <c r="S109" s="357"/>
      <c r="T109" s="357"/>
      <c r="U109" s="357"/>
      <c r="V109" s="357"/>
      <c r="W109" s="357"/>
      <c r="X109" s="357"/>
      <c r="Y109" s="357"/>
      <c r="Z109" s="357"/>
      <c r="AA109" s="357"/>
      <c r="AB109" s="357"/>
      <c r="AC109" s="357"/>
      <c r="AD109" s="357"/>
    </row>
    <row r="110" spans="1:30" ht="47.1" customHeight="1" x14ac:dyDescent="0.2">
      <c r="A110" s="420">
        <v>14</v>
      </c>
      <c r="B110" s="364" t="str">
        <f t="shared" si="8"/>
        <v/>
      </c>
      <c r="C110" s="365">
        <f>IFERROR(IF(N110&lt;&gt;"",N110,IF(A110=A109,IF(C109&lt;YEAR('Overview - Section A'!$E$8),C109+1,""),YEAR('Overview - Section A'!$E$7))),"")</f>
        <v>2020</v>
      </c>
      <c r="D110" s="421"/>
      <c r="E110" s="367"/>
      <c r="F110" s="368" t="str">
        <f t="shared" si="9"/>
        <v/>
      </c>
      <c r="G110" s="369"/>
      <c r="H110" s="370"/>
      <c r="I110" s="422" t="str">
        <f t="shared" si="10"/>
        <v>142020</v>
      </c>
      <c r="J110" s="423" t="s">
        <v>473</v>
      </c>
      <c r="K110" s="423" t="b">
        <f t="shared" si="11"/>
        <v>0</v>
      </c>
      <c r="L110" s="422" t="str">
        <f>IFERROR(IF(G110&lt;&gt;"",INDEX('Overview - Section A'!$U$37:$U$44,MATCH(G110,'Overview - Section A'!$A$37:$A$44,1)),J110),"")</f>
        <v>a1Y36000002cnrREAQ</v>
      </c>
      <c r="M110" s="424" t="s">
        <v>736</v>
      </c>
      <c r="N110" s="422"/>
      <c r="O110" s="422"/>
      <c r="P110" s="290"/>
      <c r="Q110" s="357"/>
      <c r="R110" s="357"/>
      <c r="S110" s="357"/>
      <c r="T110" s="357"/>
      <c r="U110" s="357"/>
      <c r="V110" s="357"/>
      <c r="W110" s="357"/>
      <c r="X110" s="357"/>
      <c r="Y110" s="357"/>
      <c r="Z110" s="357"/>
      <c r="AA110" s="357"/>
      <c r="AB110" s="357"/>
      <c r="AC110" s="357"/>
      <c r="AD110" s="357"/>
    </row>
    <row r="111" spans="1:30" ht="47.1" customHeight="1" x14ac:dyDescent="0.2">
      <c r="A111" s="420">
        <v>14</v>
      </c>
      <c r="B111" s="364" t="str">
        <f t="shared" si="8"/>
        <v/>
      </c>
      <c r="C111" s="365" t="str">
        <f>IFERROR(IF(N111&lt;&gt;"",N111,IF(A111=A110,IF(C110&lt;YEAR('Overview - Section A'!$E$8),C110+1,""),YEAR('Overview - Section A'!$E$7))),"")</f>
        <v/>
      </c>
      <c r="D111" s="421"/>
      <c r="E111" s="367"/>
      <c r="F111" s="368" t="str">
        <f t="shared" si="9"/>
        <v/>
      </c>
      <c r="G111" s="369"/>
      <c r="H111" s="370"/>
      <c r="I111" s="422" t="str">
        <f t="shared" si="10"/>
        <v>14</v>
      </c>
      <c r="J111" s="423" t="s">
        <v>475</v>
      </c>
      <c r="K111" s="423" t="b">
        <f t="shared" si="11"/>
        <v>0</v>
      </c>
      <c r="L111" s="422" t="str">
        <f>IFERROR(IF(G111&lt;&gt;"",INDEX('Overview - Section A'!$U$37:$U$44,MATCH(G111,'Overview - Section A'!$A$37:$A$44,1)),J111),"")</f>
        <v>a1Y36000002cnrSEAQ</v>
      </c>
      <c r="M111" s="424" t="s">
        <v>737</v>
      </c>
      <c r="N111" s="422"/>
      <c r="O111" s="422"/>
      <c r="P111" s="290"/>
      <c r="Q111" s="357"/>
      <c r="R111" s="357"/>
      <c r="S111" s="357"/>
      <c r="T111" s="357"/>
      <c r="U111" s="357"/>
      <c r="V111" s="357"/>
      <c r="W111" s="357"/>
      <c r="X111" s="357"/>
      <c r="Y111" s="357"/>
      <c r="Z111" s="357"/>
      <c r="AA111" s="357"/>
      <c r="AB111" s="357"/>
      <c r="AC111" s="357"/>
      <c r="AD111" s="357"/>
    </row>
    <row r="112" spans="1:30" ht="47.1" customHeight="1" x14ac:dyDescent="0.2">
      <c r="A112" s="420">
        <v>14</v>
      </c>
      <c r="B112" s="364" t="str">
        <f t="shared" si="8"/>
        <v/>
      </c>
      <c r="C112" s="365" t="str">
        <f>IFERROR(IF(N112&lt;&gt;"",N112,IF(A112=A111,IF(C111&lt;YEAR('Overview - Section A'!$E$8),C111+1,""),YEAR('Overview - Section A'!$E$7))),"")</f>
        <v/>
      </c>
      <c r="D112" s="421"/>
      <c r="E112" s="367"/>
      <c r="F112" s="368" t="str">
        <f t="shared" si="9"/>
        <v/>
      </c>
      <c r="G112" s="369"/>
      <c r="H112" s="370"/>
      <c r="I112" s="422" t="str">
        <f t="shared" si="10"/>
        <v>14</v>
      </c>
      <c r="J112" s="423" t="s">
        <v>477</v>
      </c>
      <c r="K112" s="423" t="b">
        <f t="shared" si="11"/>
        <v>0</v>
      </c>
      <c r="L112" s="422" t="str">
        <f>IFERROR(IF(G112&lt;&gt;"",INDEX('Overview - Section A'!$U$37:$U$44,MATCH(G112,'Overview - Section A'!$A$37:$A$44,1)),J112),"")</f>
        <v>a1Y36000002cnrTEAQ</v>
      </c>
      <c r="M112" s="424" t="s">
        <v>738</v>
      </c>
      <c r="N112" s="422"/>
      <c r="O112" s="422"/>
      <c r="P112" s="290"/>
      <c r="Q112" s="357"/>
      <c r="R112" s="357"/>
      <c r="S112" s="357"/>
      <c r="T112" s="357"/>
      <c r="U112" s="357"/>
      <c r="V112" s="357"/>
      <c r="W112" s="357"/>
      <c r="X112" s="357"/>
      <c r="Y112" s="357"/>
      <c r="Z112" s="357"/>
      <c r="AA112" s="357"/>
      <c r="AB112" s="357"/>
      <c r="AC112" s="357"/>
      <c r="AD112" s="357"/>
    </row>
    <row r="113" spans="1:30" ht="47.1" customHeight="1" x14ac:dyDescent="0.2">
      <c r="A113" s="420">
        <v>14</v>
      </c>
      <c r="B113" s="364" t="str">
        <f t="shared" si="8"/>
        <v/>
      </c>
      <c r="C113" s="365" t="str">
        <f>IFERROR(IF(N113&lt;&gt;"",N113,IF(A113=A112,IF(C112&lt;YEAR('Overview - Section A'!$E$8),C112+1,""),YEAR('Overview - Section A'!$E$7))),"")</f>
        <v/>
      </c>
      <c r="D113" s="421"/>
      <c r="E113" s="367"/>
      <c r="F113" s="368" t="str">
        <f t="shared" si="9"/>
        <v/>
      </c>
      <c r="G113" s="369"/>
      <c r="H113" s="370"/>
      <c r="I113" s="422" t="str">
        <f t="shared" si="10"/>
        <v>14</v>
      </c>
      <c r="J113" s="423" t="s">
        <v>479</v>
      </c>
      <c r="K113" s="423" t="b">
        <f t="shared" si="11"/>
        <v>0</v>
      </c>
      <c r="L113" s="422" t="str">
        <f>IFERROR(IF(G113&lt;&gt;"",INDEX('Overview - Section A'!$U$37:$U$44,MATCH(G113,'Overview - Section A'!$A$37:$A$44,1)),J113),"")</f>
        <v>a1Y36000002cnrUEAQ</v>
      </c>
      <c r="M113" s="424" t="s">
        <v>739</v>
      </c>
      <c r="N113" s="422"/>
      <c r="O113" s="422"/>
      <c r="P113" s="290"/>
      <c r="Q113" s="357"/>
      <c r="R113" s="357"/>
      <c r="S113" s="357"/>
      <c r="T113" s="357"/>
      <c r="U113" s="357"/>
      <c r="V113" s="357"/>
      <c r="W113" s="357"/>
      <c r="X113" s="357"/>
      <c r="Y113" s="357"/>
      <c r="Z113" s="357"/>
      <c r="AA113" s="357"/>
      <c r="AB113" s="357"/>
      <c r="AC113" s="357"/>
      <c r="AD113" s="357"/>
    </row>
    <row r="114" spans="1:30" ht="47.1" customHeight="1" x14ac:dyDescent="0.2">
      <c r="A114" s="420">
        <v>15</v>
      </c>
      <c r="B114" s="364" t="str">
        <f t="shared" si="8"/>
        <v/>
      </c>
      <c r="C114" s="365">
        <f>IFERROR(IF(N114&lt;&gt;"",N114,IF(A114=A113,IF(C113&lt;YEAR('Overview - Section A'!$E$8),C113+1,""),YEAR('Overview - Section A'!$E$7))),"")</f>
        <v>2018</v>
      </c>
      <c r="D114" s="421"/>
      <c r="E114" s="367"/>
      <c r="F114" s="368" t="str">
        <f t="shared" si="9"/>
        <v/>
      </c>
      <c r="G114" s="369"/>
      <c r="H114" s="370"/>
      <c r="I114" s="422" t="str">
        <f t="shared" si="10"/>
        <v>152018</v>
      </c>
      <c r="J114" s="423" t="s">
        <v>469</v>
      </c>
      <c r="K114" s="423" t="b">
        <f t="shared" si="11"/>
        <v>0</v>
      </c>
      <c r="L114" s="422" t="str">
        <f>IFERROR(IF(G114&lt;&gt;"",INDEX('Overview - Section A'!$U$37:$U$44,MATCH(G114,'Overview - Section A'!$A$37:$A$44,1)),J114),"")</f>
        <v>a1Y36000002cnrPEAQ</v>
      </c>
      <c r="M114" s="424" t="s">
        <v>740</v>
      </c>
      <c r="N114" s="422"/>
      <c r="O114" s="422"/>
      <c r="P114" s="290"/>
      <c r="Q114" s="357"/>
      <c r="R114" s="357"/>
      <c r="S114" s="357"/>
      <c r="T114" s="357"/>
      <c r="U114" s="357"/>
      <c r="V114" s="357"/>
      <c r="W114" s="357"/>
      <c r="X114" s="357"/>
      <c r="Y114" s="357"/>
      <c r="Z114" s="357"/>
      <c r="AA114" s="357"/>
      <c r="AB114" s="357"/>
      <c r="AC114" s="357"/>
      <c r="AD114" s="357"/>
    </row>
    <row r="115" spans="1:30" ht="47.1" customHeight="1" x14ac:dyDescent="0.2">
      <c r="A115" s="420">
        <v>15</v>
      </c>
      <c r="B115" s="364" t="str">
        <f t="shared" si="8"/>
        <v/>
      </c>
      <c r="C115" s="365">
        <f>IFERROR(IF(N115&lt;&gt;"",N115,IF(A115=A114,IF(C114&lt;YEAR('Overview - Section A'!$E$8),C114+1,""),YEAR('Overview - Section A'!$E$7))),"")</f>
        <v>2019</v>
      </c>
      <c r="D115" s="421"/>
      <c r="E115" s="367"/>
      <c r="F115" s="368" t="str">
        <f t="shared" si="9"/>
        <v/>
      </c>
      <c r="G115" s="369"/>
      <c r="H115" s="370"/>
      <c r="I115" s="422" t="str">
        <f t="shared" si="10"/>
        <v>152019</v>
      </c>
      <c r="J115" s="423" t="s">
        <v>471</v>
      </c>
      <c r="K115" s="423" t="b">
        <f t="shared" si="11"/>
        <v>0</v>
      </c>
      <c r="L115" s="422" t="str">
        <f>IFERROR(IF(G115&lt;&gt;"",INDEX('Overview - Section A'!$U$37:$U$44,MATCH(G115,'Overview - Section A'!$A$37:$A$44,1)),J115),"")</f>
        <v>a1Y36000002cnrQEAQ</v>
      </c>
      <c r="M115" s="424" t="s">
        <v>741</v>
      </c>
      <c r="N115" s="422"/>
      <c r="O115" s="422"/>
      <c r="P115" s="290"/>
      <c r="Q115" s="357"/>
      <c r="R115" s="357"/>
      <c r="S115" s="357"/>
      <c r="T115" s="357"/>
      <c r="U115" s="357"/>
      <c r="V115" s="357"/>
      <c r="W115" s="357"/>
      <c r="X115" s="357"/>
      <c r="Y115" s="357"/>
      <c r="Z115" s="357"/>
      <c r="AA115" s="357"/>
      <c r="AB115" s="357"/>
      <c r="AC115" s="357"/>
      <c r="AD115" s="357"/>
    </row>
    <row r="116" spans="1:30" ht="47.1" customHeight="1" x14ac:dyDescent="0.2">
      <c r="A116" s="420">
        <v>15</v>
      </c>
      <c r="B116" s="364" t="str">
        <f t="shared" si="8"/>
        <v/>
      </c>
      <c r="C116" s="365">
        <f>IFERROR(IF(N116&lt;&gt;"",N116,IF(A116=A115,IF(C115&lt;YEAR('Overview - Section A'!$E$8),C115+1,""),YEAR('Overview - Section A'!$E$7))),"")</f>
        <v>2020</v>
      </c>
      <c r="D116" s="421"/>
      <c r="E116" s="367"/>
      <c r="F116" s="368" t="str">
        <f t="shared" si="9"/>
        <v/>
      </c>
      <c r="G116" s="369"/>
      <c r="H116" s="370"/>
      <c r="I116" s="422" t="str">
        <f t="shared" si="10"/>
        <v>152020</v>
      </c>
      <c r="J116" s="423" t="s">
        <v>473</v>
      </c>
      <c r="K116" s="423" t="b">
        <f t="shared" si="11"/>
        <v>0</v>
      </c>
      <c r="L116" s="422" t="str">
        <f>IFERROR(IF(G116&lt;&gt;"",INDEX('Overview - Section A'!$U$37:$U$44,MATCH(G116,'Overview - Section A'!$A$37:$A$44,1)),J116),"")</f>
        <v>a1Y36000002cnrREAQ</v>
      </c>
      <c r="M116" s="424" t="s">
        <v>742</v>
      </c>
      <c r="N116" s="422"/>
      <c r="O116" s="422"/>
      <c r="P116" s="290"/>
      <c r="Q116" s="357"/>
      <c r="R116" s="357"/>
      <c r="S116" s="357"/>
      <c r="T116" s="357"/>
      <c r="U116" s="357"/>
      <c r="V116" s="357"/>
      <c r="W116" s="357"/>
      <c r="X116" s="357"/>
      <c r="Y116" s="357"/>
      <c r="Z116" s="357"/>
      <c r="AA116" s="357"/>
      <c r="AB116" s="357"/>
      <c r="AC116" s="357"/>
      <c r="AD116" s="357"/>
    </row>
    <row r="117" spans="1:30" ht="47.1" customHeight="1" x14ac:dyDescent="0.2">
      <c r="A117" s="420">
        <v>15</v>
      </c>
      <c r="B117" s="364" t="str">
        <f t="shared" si="8"/>
        <v/>
      </c>
      <c r="C117" s="365" t="str">
        <f>IFERROR(IF(N117&lt;&gt;"",N117,IF(A117=A116,IF(C116&lt;YEAR('Overview - Section A'!$E$8),C116+1,""),YEAR('Overview - Section A'!$E$7))),"")</f>
        <v/>
      </c>
      <c r="D117" s="421"/>
      <c r="E117" s="367"/>
      <c r="F117" s="368" t="str">
        <f t="shared" si="9"/>
        <v/>
      </c>
      <c r="G117" s="369"/>
      <c r="H117" s="370"/>
      <c r="I117" s="422" t="str">
        <f t="shared" si="10"/>
        <v>15</v>
      </c>
      <c r="J117" s="423" t="s">
        <v>475</v>
      </c>
      <c r="K117" s="423" t="b">
        <f t="shared" si="11"/>
        <v>0</v>
      </c>
      <c r="L117" s="422" t="str">
        <f>IFERROR(IF(G117&lt;&gt;"",INDEX('Overview - Section A'!$U$37:$U$44,MATCH(G117,'Overview - Section A'!$A$37:$A$44,1)),J117),"")</f>
        <v>a1Y36000002cnrSEAQ</v>
      </c>
      <c r="M117" s="424" t="s">
        <v>743</v>
      </c>
      <c r="N117" s="422"/>
      <c r="O117" s="422"/>
      <c r="P117" s="290"/>
      <c r="Q117" s="357"/>
      <c r="R117" s="357"/>
      <c r="S117" s="357"/>
      <c r="T117" s="357"/>
      <c r="U117" s="357"/>
      <c r="V117" s="357"/>
      <c r="W117" s="357"/>
      <c r="X117" s="357"/>
      <c r="Y117" s="357"/>
      <c r="Z117" s="357"/>
      <c r="AA117" s="357"/>
      <c r="AB117" s="357"/>
      <c r="AC117" s="357"/>
      <c r="AD117" s="357"/>
    </row>
    <row r="118" spans="1:30" ht="47.1" customHeight="1" x14ac:dyDescent="0.2">
      <c r="A118" s="420">
        <v>15</v>
      </c>
      <c r="B118" s="364" t="str">
        <f t="shared" si="8"/>
        <v/>
      </c>
      <c r="C118" s="365" t="str">
        <f>IFERROR(IF(N118&lt;&gt;"",N118,IF(A118=A117,IF(C117&lt;YEAR('Overview - Section A'!$E$8),C117+1,""),YEAR('Overview - Section A'!$E$7))),"")</f>
        <v/>
      </c>
      <c r="D118" s="421"/>
      <c r="E118" s="367"/>
      <c r="F118" s="368" t="str">
        <f t="shared" si="9"/>
        <v/>
      </c>
      <c r="G118" s="369"/>
      <c r="H118" s="370"/>
      <c r="I118" s="422" t="str">
        <f t="shared" si="10"/>
        <v>15</v>
      </c>
      <c r="J118" s="423" t="s">
        <v>477</v>
      </c>
      <c r="K118" s="423" t="b">
        <f t="shared" si="11"/>
        <v>0</v>
      </c>
      <c r="L118" s="422" t="str">
        <f>IFERROR(IF(G118&lt;&gt;"",INDEX('Overview - Section A'!$U$37:$U$44,MATCH(G118,'Overview - Section A'!$A$37:$A$44,1)),J118),"")</f>
        <v>a1Y36000002cnrTEAQ</v>
      </c>
      <c r="M118" s="424" t="s">
        <v>744</v>
      </c>
      <c r="N118" s="422"/>
      <c r="O118" s="422"/>
      <c r="P118" s="290"/>
      <c r="Q118" s="357"/>
      <c r="R118" s="357"/>
      <c r="S118" s="357"/>
      <c r="T118" s="357"/>
      <c r="U118" s="357"/>
      <c r="V118" s="357"/>
      <c r="W118" s="357"/>
      <c r="X118" s="357"/>
      <c r="Y118" s="357"/>
      <c r="Z118" s="357"/>
      <c r="AA118" s="357"/>
      <c r="AB118" s="357"/>
      <c r="AC118" s="357"/>
      <c r="AD118" s="357"/>
    </row>
    <row r="119" spans="1:30" ht="47.1" customHeight="1" x14ac:dyDescent="0.2">
      <c r="A119" s="420">
        <v>15</v>
      </c>
      <c r="B119" s="364" t="str">
        <f t="shared" si="8"/>
        <v/>
      </c>
      <c r="C119" s="365" t="str">
        <f>IFERROR(IF(N119&lt;&gt;"",N119,IF(A119=A118,IF(C118&lt;YEAR('Overview - Section A'!$E$8),C118+1,""),YEAR('Overview - Section A'!$E$7))),"")</f>
        <v/>
      </c>
      <c r="D119" s="421"/>
      <c r="E119" s="367"/>
      <c r="F119" s="368" t="str">
        <f t="shared" si="9"/>
        <v/>
      </c>
      <c r="G119" s="369"/>
      <c r="H119" s="370"/>
      <c r="I119" s="422" t="str">
        <f t="shared" si="10"/>
        <v>15</v>
      </c>
      <c r="J119" s="423" t="s">
        <v>479</v>
      </c>
      <c r="K119" s="423" t="b">
        <f t="shared" si="11"/>
        <v>0</v>
      </c>
      <c r="L119" s="422" t="str">
        <f>IFERROR(IF(G119&lt;&gt;"",INDEX('Overview - Section A'!$U$37:$U$44,MATCH(G119,'Overview - Section A'!$A$37:$A$44,1)),J119),"")</f>
        <v>a1Y36000002cnrUEAQ</v>
      </c>
      <c r="M119" s="424" t="s">
        <v>745</v>
      </c>
      <c r="N119" s="422"/>
      <c r="O119" s="422"/>
      <c r="P119" s="290"/>
      <c r="Q119" s="357"/>
      <c r="R119" s="357"/>
      <c r="S119" s="357"/>
      <c r="T119" s="357"/>
      <c r="U119" s="357"/>
      <c r="V119" s="357"/>
      <c r="W119" s="357"/>
      <c r="X119" s="357"/>
      <c r="Y119" s="357"/>
      <c r="Z119" s="357"/>
      <c r="AA119" s="357"/>
      <c r="AB119" s="357"/>
      <c r="AC119" s="357"/>
      <c r="AD119" s="357"/>
    </row>
    <row r="120" spans="1:30" ht="0.75" customHeight="1" thickBot="1" x14ac:dyDescent="0.25">
      <c r="A120" s="22"/>
      <c r="B120" s="23"/>
      <c r="C120" s="23"/>
      <c r="D120" s="23"/>
      <c r="E120" s="23"/>
      <c r="F120" s="23"/>
      <c r="G120" s="23"/>
      <c r="H120" s="23"/>
      <c r="I120" s="23"/>
      <c r="J120" s="23"/>
      <c r="K120" s="23"/>
      <c r="L120" s="23"/>
      <c r="M120" s="23"/>
      <c r="N120" s="23"/>
      <c r="O120" s="166"/>
      <c r="P120" s="167"/>
    </row>
    <row r="121" spans="1:30" ht="30" customHeight="1" x14ac:dyDescent="0.2">
      <c r="O121" s="140"/>
      <c r="P121" s="140"/>
    </row>
    <row r="125" spans="1:30" x14ac:dyDescent="0.2">
      <c r="A125" s="25" t="s">
        <v>70</v>
      </c>
      <c r="H125" s="207"/>
    </row>
  </sheetData>
  <sheetProtection algorithmName="SHA-512" hashValue="hjboFt1WtJZSNTbMz5UGGKEDOGTHikeSJe/5EeEjNIaT3d9OAFsT5QSa1HYybr1/MRrgcIE2NsLxkJQFoi+b9g==" saltValue="/P4kz5CD+t4BJa6WX6t5IQ==" spinCount="100000" sheet="1" objects="1" scenarios="1" formatCells="0" formatRows="0" sort="0" autoFilter="0"/>
  <mergeCells count="3">
    <mergeCell ref="A27:H27"/>
    <mergeCell ref="A1:Q2"/>
    <mergeCell ref="A7:AD7"/>
  </mergeCells>
  <conditionalFormatting sqref="A29:C119">
    <cfRule type="expression" dxfId="94" priority="35">
      <formula>MOD($A29,2)=0</formula>
    </cfRule>
    <cfRule type="expression" dxfId="93" priority="36">
      <formula>MOD($A29,2)=1</formula>
    </cfRule>
  </conditionalFormatting>
  <conditionalFormatting sqref="B9:C24">
    <cfRule type="expression" dxfId="92" priority="30">
      <formula>AND($B9&lt;&gt;"",$C9&lt;&gt;"")</formula>
    </cfRule>
  </conditionalFormatting>
  <conditionalFormatting sqref="D29:H29 D31:H31 D33:H119 D32:E32 G32:H32 D30:E30 G30:H30">
    <cfRule type="expression" dxfId="91" priority="27">
      <formula>AND(INDEX($AD$9:$AD$9,MATCH($A29,$A$9:$A$9,0))="Deactivate")</formula>
    </cfRule>
  </conditionalFormatting>
  <conditionalFormatting sqref="D9:R24">
    <cfRule type="expression" dxfId="90" priority="26">
      <formula>$AO$8="Deactivate"</formula>
    </cfRule>
  </conditionalFormatting>
  <conditionalFormatting sqref="A9:AD12">
    <cfRule type="expression" dxfId="89" priority="25">
      <formula>$W9:$W26="[Record ID]"</formula>
    </cfRule>
  </conditionalFormatting>
  <conditionalFormatting sqref="A29:AD29 A30:E30 G30:AD30 A31:AD31 A33:AD119 A32:E32 G32:AD32">
    <cfRule type="expression" dxfId="88" priority="24">
      <formula>$M29:$M120="[Record ID]"</formula>
    </cfRule>
  </conditionalFormatting>
  <conditionalFormatting sqref="A13:AD24">
    <cfRule type="expression" dxfId="87" priority="44">
      <formula>$W13:$W120="[Record ID]"</formula>
    </cfRule>
  </conditionalFormatting>
  <conditionalFormatting sqref="F32">
    <cfRule type="expression" dxfId="86" priority="56">
      <formula>AND(INDEX($AD$9:$AD$9,MATCH($A32,$A$9:$A$9,0))="Deactivate")</formula>
    </cfRule>
  </conditionalFormatting>
  <conditionalFormatting sqref="F32">
    <cfRule type="expression" dxfId="85" priority="60">
      <formula>$M32:$M123="[Record ID]"</formula>
    </cfRule>
  </conditionalFormatting>
  <dataValidations count="18">
    <dataValidation type="list" allowBlank="1" showInputMessage="1" showErrorMessage="1" sqref="B9:B24">
      <formula1>ImpactIndicator</formula1>
    </dataValidation>
    <dataValidation type="custom" allowBlank="1" showInputMessage="1" showErrorMessage="1" errorTitle="Indicators" error="Cannot enter both Standard and Impact indicators on the same line" sqref="C9:C24">
      <formula1>B9=""</formula1>
    </dataValidation>
    <dataValidation type="list" allowBlank="1" showInputMessage="1" showErrorMessage="1" errorTitle="Selection unknown" error="The value selected should equal the dropdown for available PRs" sqref="H9:H24">
      <formula1>ResponsiblePR</formula1>
    </dataValidation>
    <dataValidation type="list" allowBlank="1" showInputMessage="1" showErrorMessage="1" errorTitle="Selection unknown" error="The value selected should equal the dropdown list of available countries." sqref="Q9:Q24">
      <formula1>Country</formula1>
    </dataValidation>
    <dataValidation type="textLength" allowBlank="1" showErrorMessage="1" errorTitle="Field length" error="Information entered here is limited to 4000 characters. Please capture further information in the comments." sqref="F9:F24">
      <formula1>0</formula1>
      <formula2>4000</formula2>
    </dataValidation>
    <dataValidation type="textLength" allowBlank="1" showInputMessage="1" showErrorMessage="1" errorTitle="Field length" error="Information entered here is limited to 20 characters. Please capture further details in Comments." sqref="D9:D24">
      <formula1>0</formula1>
      <formula2>20</formula2>
    </dataValidation>
    <dataValidation type="textLength" allowBlank="1" showInputMessage="1" showErrorMessage="1" sqref="R9:R24">
      <formula1>0</formula1>
      <formula2>32768</formula2>
    </dataValidation>
    <dataValidation type="decimal" allowBlank="1" showInputMessage="1" showErrorMessage="1" errorTitle="X-Author for Excel" error="Please enter a valid numeric value. Valid range for Impact Indicator Number is -1E+18 to 1E+18." promptTitle="X-Author for Excel" sqref="A9:A24 A29:A119">
      <formula1>-1000000000000000000</formula1>
      <formula2>1000000000000000000</formula2>
    </dataValidation>
    <dataValidation type="list" allowBlank="1" showInputMessage="1" showErrorMessage="1" errorTitle="X-Author for Excel" error="Please select a value from the drop-down." promptTitle="X-Author for Excel" sqref="E9:E24">
      <formula1>IF(IFERROR(ROWS(INDIRECT(SUBSTITUTE("AIM_Impact_Indicator__c.AIM_Baseline_Year__c"," ","_"))),-1) &lt; 0, XAuthorInvalidPicklistData,INDIRECT(SUBSTITUTE("AIM_Impact_Indicator__c.AIM_Baseline_Year__c"," ","_")))</formula1>
    </dataValidation>
    <dataValidation type="list" allowBlank="1" showInputMessage="1" showErrorMessage="1" errorTitle="X-Author for Excel" error="Please select either TRUE or FALSE from the dropdown." promptTitle="X-Author for Excel" sqref="T9:T24 K29:K119">
      <formula1>"TRUE,FALSE"</formula1>
    </dataValidation>
    <dataValidation type="custom" allowBlank="1" showInputMessage="1" showErrorMessage="1" errorTitle="X-Author for Excel" error="Id and Lookup fields are not editable." promptTitle="X-Author for Excel" sqref="AC9:AC24 W9:Y24 M29:M119 J29:J119">
      <formula1>""</formula1>
    </dataValidation>
    <dataValidation type="list" allowBlank="1" showInputMessage="1" showErrorMessage="1" errorTitle="X-Author for Excel" error="Please select a value from the drop-down." promptTitle="X-Author for Excel" sqref="AD9:AD24">
      <formula1>IF(IFERROR(ROWS(INDIRECT(SUBSTITUTE("AIM_Impact_Indicator__c.AIM_Deactivate_indicator__c"," ","_"))),-1) &lt; 0, XAuthorInvalidPicklistData,INDIRECT(SUBSTITUTE("AIM_Impact_Indicator__c.AIM_Deactivate_indicator__c"," ","_")))</formula1>
    </dataValidation>
    <dataValidation type="decimal" allowBlank="1" showInputMessage="1" showErrorMessage="1" errorTitle="X-Author for Excel" error="Please enter a valid numeric value. Valid range for Target N# is -10000000000 to 10000000000." promptTitle="X-Author for Excel" sqref="D29:D119">
      <formula1>-10000000000</formula1>
      <formula2>10000000000</formula2>
    </dataValidation>
    <dataValidation type="decimal" allowBlank="1" showInputMessage="1" showErrorMessage="1" errorTitle="X-Author for Excel" error="Please enter a valid numeric value. Valid range for Target D# is -10000000000 to 10000000000." promptTitle="X-Author for Excel" sqref="E29:E119">
      <formula1>-10000000000</formula1>
      <formula2>10000000000</formula2>
    </dataValidation>
    <dataValidation type="date" allowBlank="1" showInputMessage="1" showErrorMessage="1" errorTitle="X-Author for Excel" error="Please enter a valid date." promptTitle="X-Author for Excel" sqref="G29:G119">
      <formula1>1</formula1>
      <formula2>767376</formula2>
    </dataValidation>
    <dataValidation type="list" allowBlank="1" showInputMessage="1" showErrorMessage="1" errorTitle="X-Author for Excel" error="Please select a value from the drop-down." promptTitle="X-Author for Excel" sqref="H29:H119">
      <formula1>IF(IFERROR(ROWS(INDIRECT(SUBSTITUTE("AIM_Impact_Indicator_Targets_Results__c.AIM_Mark_if_target_is_TBD__c"," ","_"))),-1) &lt; 0, XAuthorInvalidPicklistData,INDIRECT(SUBSTITUTE("AIM_Impact_Indicator_Targets_Results__c.AIM_Mark_if_target_is_TBD__c"," ","_")))</formula1>
    </dataValidation>
    <dataValidation type="list" allowBlank="1" showInputMessage="1" showErrorMessage="1" errorTitle="X-Author for Excel" error="Please select a value from the drop-down." promptTitle="X-Author for Excel" sqref="N29:N119">
      <formula1>IF(IFERROR(ROWS(INDIRECT(SUBSTITUTE("AIM_Impact_Indicator_Targets_Results__c.AIM_Year_of_Target__c"," ","_"))),-1) &lt; 0, XAuthorInvalidPicklistData,INDIRECT(SUBSTITUTE("AIM_Impact_Indicator_Targets_Results__c.AIM_Year_of_Target__c"," ","_")))</formula1>
    </dataValidation>
    <dataValidation type="decimal" allowBlank="1" showInputMessage="1" showErrorMessage="1" errorTitle="X-Author for Excel" error="Please enter a valid numeric value. Valid range for Target % is -99999.99 to 99999.99." promptTitle="X-Author for Excel" sqref="O29:O119">
      <formula1>-99999.99</formula1>
      <formula2>99999.99</formula2>
    </dataValidation>
  </dataValidations>
  <hyperlinks>
    <hyperlink ref="C4" location="_8d9f9399_d674_44d3_98fa_9bdc7c2dff17" display="Impact Indicator Targets"/>
    <hyperlink ref="B4" location="'Impact Indicators - Section B'!A7" display="Impact Indicators"/>
    <hyperlink ref="A125" location="'Impact Indicators - Section B'!A4" display="Impact Indicators - Section B'!A4"/>
  </hyperlinks>
  <pageMargins left="0.7" right="0.7" top="0.75" bottom="0.75" header="0.3" footer="0.3"/>
  <pageSetup paperSize="8" scale="90" fitToHeight="0" orientation="landscape" r:id="rId1"/>
  <colBreaks count="1" manualBreakCount="1">
    <brk id="32" max="1048575" man="1"/>
  </colBreaks>
  <extLst>
    <ext xmlns:x14="http://schemas.microsoft.com/office/spreadsheetml/2009/9/main" uri="{78C0D931-6437-407d-A8EE-F0AAD7539E65}">
      <x14:conditionalFormattings>
        <x14:conditionalFormatting xmlns:xm="http://schemas.microsoft.com/office/excel/2006/main">
          <x14:cfRule type="expression" priority="31" id="{D4C8394A-9D66-42A4-B2BF-3D05CF5025B5}">
            <xm:f>IFERROR(OR(INT($C29)&gt;'Overview - Section A'!$K$8,$C29=""),TRUE)</xm:f>
            <x14:dxf>
              <font>
                <color rgb="FFDAEEF3"/>
              </font>
              <fill>
                <patternFill patternType="solid">
                  <fgColor theme="0"/>
                  <bgColor rgb="FFDAEEF3"/>
                </patternFill>
              </fill>
            </x14:dxf>
          </x14:cfRule>
          <xm:sqref>A29:AD29 A30:E30 G30:AD30 A31:AD31 A33:AD120 A32:E32 G32:AD32</xm:sqref>
        </x14:conditionalFormatting>
        <x14:conditionalFormatting xmlns:xm="http://schemas.microsoft.com/office/excel/2006/main">
          <x14:cfRule type="expression" priority="29" id="{489D8B93-4F47-4368-AC62-84E9BDB3C11E}">
            <xm:f>OR('Overview - Section A'!$AN$5="Grant Making", 'Overview - Section A'!$AN$5="Grant Revision")</xm:f>
            <x14:dxf>
              <font>
                <color theme="4" tint="0.79998168889431442"/>
              </font>
              <fill>
                <patternFill patternType="solid">
                  <fgColor theme="1" tint="0.499984740745262"/>
                  <bgColor rgb="FFDAEEF3"/>
                </patternFill>
              </fill>
              <border>
                <left/>
                <right/>
                <top/>
                <bottom/>
              </border>
            </x14:dxf>
          </x14:cfRule>
          <xm:sqref>H9:H24</xm:sqref>
        </x14:conditionalFormatting>
        <x14:conditionalFormatting xmlns:xm="http://schemas.microsoft.com/office/excel/2006/main">
          <x14:cfRule type="expression" priority="28" id="{679D3F43-19B3-420E-8DB8-E19CC2694832}">
            <xm:f>OR('Overview - Section A'!$AN$5="Grant Making", 'Overview - Section A'!$AN$5="Funding Request")</xm:f>
            <x14:dxf>
              <font>
                <color theme="4" tint="0.79998168889431442"/>
              </font>
              <fill>
                <patternFill patternType="solid">
                  <fgColor theme="0"/>
                  <bgColor rgb="FFDAEEF3"/>
                </patternFill>
              </fill>
            </x14:dxf>
          </x14:cfRule>
          <xm:sqref>AD8:AD24</xm:sqref>
        </x14:conditionalFormatting>
        <x14:conditionalFormatting xmlns:xm="http://schemas.microsoft.com/office/excel/2006/main">
          <x14:cfRule type="expression" priority="2" id="{5F1FC68D-4427-4E73-AC7F-1F1B9D24E7E7}">
            <xm:f>OR('Overview - Section A'!$AN$5="Grant Making", 'Overview - Section A'!$AN$5="Grant Revision")</xm:f>
            <x14:dxf>
              <font>
                <color rgb="FF8DB4E2"/>
              </font>
              <fill>
                <patternFill>
                  <bgColor rgb="FF8DB4E2"/>
                </patternFill>
              </fill>
            </x14:dxf>
          </x14:cfRule>
          <xm:sqref>H8</xm:sqref>
        </x14:conditionalFormatting>
        <x14:conditionalFormatting xmlns:xm="http://schemas.microsoft.com/office/excel/2006/main">
          <x14:cfRule type="expression" priority="19" id="{D3EFF68F-9ED8-439A-B0D4-C5DEDF90F9F3}">
            <xm:f>OR('Overview - Section A'!$AN$5="Grant Making", 'Overview - Section A'!$AN$5="Funding Request")</xm:f>
            <x14:dxf>
              <font>
                <color rgb="FFDAEEF3"/>
              </font>
              <fill>
                <patternFill>
                  <bgColor rgb="FFDAEEF3"/>
                </patternFill>
              </fill>
            </x14:dxf>
          </x14:cfRule>
          <xm:sqref>AD9:AD24</xm:sqref>
        </x14:conditionalFormatting>
        <x14:conditionalFormatting xmlns:xm="http://schemas.microsoft.com/office/excel/2006/main">
          <x14:cfRule type="expression" priority="1" id="{2A008F72-E830-417A-A5BB-52C45B56473C}">
            <xm:f>OR('Overview - Section A'!$AN$5="Grant Making", 'Overview - Section A'!$AN$5="Funding Request")</xm:f>
            <x14:dxf>
              <font>
                <color rgb="FF8DB4E2"/>
              </font>
              <fill>
                <patternFill>
                  <bgColor rgb="FF8DB4E2"/>
                </patternFill>
              </fill>
            </x14:dxf>
          </x14:cfRule>
          <xm:sqref>AD8</xm:sqref>
        </x14:conditionalFormatting>
        <x14:conditionalFormatting xmlns:xm="http://schemas.microsoft.com/office/excel/2006/main">
          <x14:cfRule type="expression" priority="62" id="{D4C8394A-9D66-42A4-B2BF-3D05CF5025B5}">
            <xm:f>IFERROR(OR(INT($C32)&gt;'Overview - Section A'!$K$8,$C32=""),TRUE)</xm:f>
            <x14:dxf>
              <font>
                <color rgb="FFDAEEF3"/>
              </font>
              <fill>
                <patternFill patternType="solid">
                  <fgColor theme="0"/>
                  <bgColor rgb="FFDAEEF3"/>
                </patternFill>
              </fill>
            </x14:dxf>
          </x14:cfRule>
          <xm:sqref>F32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'Reference Records'!$C$2:$C$3</xm:f>
          </x14:formula1>
          <xm:sqref>B25</xm:sqref>
        </x14:dataValidation>
        <x14:dataValidation type="list" allowBlank="1" showInputMessage="1" showErrorMessage="1">
          <x14:formula1>
            <xm:f>'Overview - Section A'!$AO$25:$AO$32</xm:f>
          </x14:formula1>
          <xm:sqref>N9:N24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BF129"/>
  <sheetViews>
    <sheetView showGridLines="0" tabSelected="1" topLeftCell="A29" zoomScale="80" zoomScaleNormal="80" zoomScaleSheetLayoutView="40" workbookViewId="0">
      <selection activeCell="C29" sqref="C29"/>
    </sheetView>
  </sheetViews>
  <sheetFormatPr defaultColWidth="11" defaultRowHeight="15.75" x14ac:dyDescent="0.25"/>
  <cols>
    <col min="1" max="1" width="12" style="6" customWidth="1"/>
    <col min="2" max="3" width="30.625" style="6" customWidth="1"/>
    <col min="4" max="4" width="23.75" style="6" customWidth="1"/>
    <col min="5" max="5" width="22.25" style="6" customWidth="1"/>
    <col min="6" max="6" width="19.625" style="6" customWidth="1"/>
    <col min="7" max="7" width="17.75" style="6" customWidth="1"/>
    <col min="8" max="8" width="22.75" style="6" customWidth="1"/>
    <col min="9" max="9" width="33.5" style="6" hidden="1" customWidth="1"/>
    <col min="10" max="10" width="28.25" style="6" hidden="1" customWidth="1"/>
    <col min="11" max="11" width="26.125" style="6" hidden="1" customWidth="1"/>
    <col min="12" max="12" width="24.25" style="6" hidden="1" customWidth="1"/>
    <col min="13" max="13" width="22.75" style="6" hidden="1" customWidth="1"/>
    <col min="14" max="14" width="22.25" style="6" hidden="1" customWidth="1"/>
    <col min="15" max="15" width="0.375" style="6" customWidth="1"/>
    <col min="16" max="16" width="0.125" style="6" customWidth="1"/>
    <col min="17" max="17" width="25.75" style="6" customWidth="1"/>
    <col min="18" max="18" width="67.25" style="6" customWidth="1"/>
    <col min="19" max="19" width="17.25" style="6" hidden="1" customWidth="1"/>
    <col min="20" max="20" width="29.5" style="6" hidden="1" customWidth="1"/>
    <col min="21" max="21" width="24.625" style="6" hidden="1" customWidth="1"/>
    <col min="22" max="22" width="31.25" style="6" hidden="1" customWidth="1"/>
    <col min="23" max="29" width="27.5" style="6" hidden="1" customWidth="1"/>
    <col min="30" max="30" width="36" style="6" customWidth="1"/>
    <col min="31" max="31" width="0.375" style="6" customWidth="1"/>
    <col min="32" max="32" width="26.625" style="6" customWidth="1"/>
    <col min="33" max="33" width="20.25" style="6" customWidth="1"/>
    <col min="34" max="34" width="24.75" style="6" customWidth="1"/>
    <col min="35" max="36" width="11" style="6" customWidth="1"/>
    <col min="37" max="37" width="11" style="9" customWidth="1"/>
    <col min="38" max="38" width="22.625" style="9" customWidth="1"/>
    <col min="39" max="42" width="11" style="9" customWidth="1"/>
    <col min="43" max="58" width="11" style="9"/>
    <col min="59" max="16384" width="11" style="6"/>
  </cols>
  <sheetData>
    <row r="1" spans="1:33" ht="15" customHeight="1" x14ac:dyDescent="0.25">
      <c r="A1" s="519" t="s">
        <v>45</v>
      </c>
      <c r="B1" s="520"/>
      <c r="C1" s="520"/>
      <c r="D1" s="520"/>
      <c r="E1" s="520"/>
      <c r="F1" s="520"/>
      <c r="G1" s="520"/>
      <c r="H1" s="520"/>
      <c r="I1" s="520"/>
      <c r="J1" s="520"/>
      <c r="K1" s="520"/>
      <c r="L1" s="520"/>
      <c r="M1" s="520"/>
      <c r="N1" s="520"/>
      <c r="O1" s="520"/>
      <c r="P1" s="520"/>
      <c r="Q1" s="521"/>
    </row>
    <row r="2" spans="1:33" ht="31.9" customHeight="1" thickBot="1" x14ac:dyDescent="0.3">
      <c r="A2" s="522"/>
      <c r="B2" s="523"/>
      <c r="C2" s="523"/>
      <c r="D2" s="523"/>
      <c r="E2" s="523"/>
      <c r="F2" s="523"/>
      <c r="G2" s="523"/>
      <c r="H2" s="523"/>
      <c r="I2" s="523"/>
      <c r="J2" s="523"/>
      <c r="K2" s="523"/>
      <c r="L2" s="523"/>
      <c r="M2" s="523"/>
      <c r="N2" s="523"/>
      <c r="O2" s="523"/>
      <c r="P2" s="523"/>
      <c r="Q2" s="524"/>
    </row>
    <row r="3" spans="1:33" ht="16.5" thickBot="1" x14ac:dyDescent="0.3"/>
    <row r="4" spans="1:33" ht="39.75" customHeight="1" thickBot="1" x14ac:dyDescent="0.3">
      <c r="A4" s="43" t="s">
        <v>37</v>
      </c>
      <c r="B4" s="33" t="s">
        <v>22</v>
      </c>
      <c r="C4" s="42" t="s">
        <v>29</v>
      </c>
    </row>
    <row r="5" spans="1:33" hidden="1" x14ac:dyDescent="0.25"/>
    <row r="6" spans="1:33" x14ac:dyDescent="0.25">
      <c r="Q6" s="9"/>
    </row>
    <row r="7" spans="1:33" ht="24.75" customHeight="1" thickBot="1" x14ac:dyDescent="0.3">
      <c r="C7" s="46"/>
      <c r="D7" s="47"/>
      <c r="E7" s="47"/>
      <c r="F7" s="47"/>
      <c r="G7" s="47"/>
      <c r="H7" s="47"/>
      <c r="I7" s="47"/>
      <c r="J7" s="47"/>
      <c r="K7" s="47"/>
      <c r="L7" s="47"/>
      <c r="M7" s="47"/>
      <c r="N7" s="47"/>
      <c r="O7" s="47"/>
      <c r="P7" s="47"/>
      <c r="Q7" s="9"/>
      <c r="R7" s="48"/>
      <c r="S7" s="48"/>
    </row>
    <row r="8" spans="1:33" ht="29.25" customHeight="1" x14ac:dyDescent="0.25">
      <c r="A8" s="499" t="s">
        <v>22</v>
      </c>
      <c r="B8" s="500"/>
      <c r="C8" s="500"/>
      <c r="D8" s="500"/>
      <c r="E8" s="500"/>
      <c r="F8" s="500"/>
      <c r="G8" s="500"/>
      <c r="H8" s="500"/>
      <c r="I8" s="500"/>
      <c r="J8" s="500"/>
      <c r="K8" s="500"/>
      <c r="L8" s="500"/>
      <c r="M8" s="500"/>
      <c r="N8" s="500"/>
      <c r="O8" s="500"/>
      <c r="P8" s="500"/>
      <c r="Q8" s="500"/>
      <c r="R8" s="500"/>
      <c r="S8" s="500"/>
      <c r="T8" s="500"/>
      <c r="U8" s="500"/>
      <c r="V8" s="500"/>
      <c r="W8" s="500"/>
      <c r="X8" s="500"/>
      <c r="Y8" s="500"/>
      <c r="Z8" s="500"/>
      <c r="AA8" s="500"/>
      <c r="AB8" s="500"/>
      <c r="AC8" s="500"/>
      <c r="AD8" s="500"/>
      <c r="AE8" s="50"/>
    </row>
    <row r="9" spans="1:33" ht="49.5" customHeight="1" x14ac:dyDescent="0.25">
      <c r="A9" s="339" t="s">
        <v>23</v>
      </c>
      <c r="B9" s="339" t="s">
        <v>77</v>
      </c>
      <c r="C9" s="339" t="s">
        <v>10</v>
      </c>
      <c r="D9" s="339" t="s">
        <v>32</v>
      </c>
      <c r="E9" s="339" t="s">
        <v>33</v>
      </c>
      <c r="F9" s="339" t="s">
        <v>18</v>
      </c>
      <c r="G9" s="339" t="s">
        <v>19</v>
      </c>
      <c r="H9" s="340" t="s">
        <v>259</v>
      </c>
      <c r="I9" s="339" t="s">
        <v>263</v>
      </c>
      <c r="J9" s="339"/>
      <c r="K9" s="339"/>
      <c r="L9" s="339"/>
      <c r="M9" s="339"/>
      <c r="N9" s="339"/>
      <c r="O9" s="340"/>
      <c r="P9" s="340"/>
      <c r="Q9" s="340" t="s">
        <v>11</v>
      </c>
      <c r="R9" s="340" t="s">
        <v>9</v>
      </c>
      <c r="S9" s="426" t="s">
        <v>115</v>
      </c>
      <c r="T9" s="427" t="s">
        <v>259</v>
      </c>
      <c r="U9" s="427" t="s">
        <v>60</v>
      </c>
      <c r="V9" s="427" t="s">
        <v>148</v>
      </c>
      <c r="W9" s="427" t="s">
        <v>62</v>
      </c>
      <c r="X9" s="427" t="s">
        <v>164</v>
      </c>
      <c r="Y9" s="428" t="s">
        <v>178</v>
      </c>
      <c r="Z9" s="428" t="s">
        <v>202</v>
      </c>
      <c r="AA9" s="428" t="s">
        <v>48</v>
      </c>
      <c r="AB9" s="428" t="s">
        <v>261</v>
      </c>
      <c r="AC9" s="428" t="s">
        <v>276</v>
      </c>
      <c r="AD9" s="340" t="s">
        <v>285</v>
      </c>
      <c r="AE9" s="134"/>
      <c r="AF9" s="136"/>
      <c r="AG9" s="136"/>
    </row>
    <row r="10" spans="1:33" ht="47.1" hidden="1" customHeight="1" x14ac:dyDescent="0.25">
      <c r="A10" s="345" t="s">
        <v>84</v>
      </c>
      <c r="B10" s="346" t="str">
        <f>IFERROR(VLOOKUP(Z10,'Reference records(soft deleted)'!$B$34:$D$57,3,FALSE),"")</f>
        <v/>
      </c>
      <c r="C10" s="383" t="s">
        <v>63</v>
      </c>
      <c r="D10" s="370" t="s">
        <v>50</v>
      </c>
      <c r="E10" s="370" t="s">
        <v>51</v>
      </c>
      <c r="F10" s="370" t="s">
        <v>52</v>
      </c>
      <c r="G10" s="349" t="str">
        <f t="array" ref="G10">IFERROR(IF(INDEX('Reference Records'!$D$24:$D$41,MATCH(LEFT(B10,255),LEFT('Reference Records'!$C$24:$C$41,255),0))=0,"",INDEX('Reference Records'!$D$24:$D$41,MATCH(LEFT(B10,255),LEFT('Reference Records'!$C$24:$C$41,255),0))),"")</f>
        <v/>
      </c>
      <c r="H10" s="429" t="str">
        <f>IF('Overview - Section A'!$AN$5="Funding Request",IF(I10="Funding Request Place Holder","",I10),"")</f>
        <v/>
      </c>
      <c r="I10" s="429" t="str">
        <f>IFERROR(IF(AB10="","",VLOOKUP(AB10,'Overview - Section A'!$P$30:$Q$31,2,FALSE)),"")</f>
        <v/>
      </c>
      <c r="J10" s="429"/>
      <c r="K10" s="429"/>
      <c r="L10" s="429"/>
      <c r="M10" s="429"/>
      <c r="N10" s="429"/>
      <c r="O10" s="429"/>
      <c r="P10" s="429"/>
      <c r="Q10" s="429" t="str">
        <f>IFERROR(IF(AA10="","",AA10),"")</f>
        <v>[Country (Name)]</v>
      </c>
      <c r="R10" s="383" t="s">
        <v>53</v>
      </c>
      <c r="S10" s="427" t="str">
        <f>IF(G10&lt;&gt;"",B10&amp;C10,"")</f>
        <v/>
      </c>
      <c r="T10" s="427" t="str">
        <f>IFERROR(IF('Overview - Section A'!$AN$5="Funding Request",VLOOKUP(H10,'Overview - Section A'!$M$30:$P$31,4,FALSE),IF(AB10="","",AB10)),"")</f>
        <v>[Responsible PR]</v>
      </c>
      <c r="U10" s="427" t="b">
        <f>IFERROR(IF(OR(B10&lt;&gt;"",C10&lt;&gt;""),TRUE,FALSE),FALSE)</f>
        <v>1</v>
      </c>
      <c r="V10" s="427" t="str">
        <f>B10&amp;C10</f>
        <v>[Custom Outcome Indicator]</v>
      </c>
      <c r="W10" s="427" t="s">
        <v>61</v>
      </c>
      <c r="X10" s="430" t="str">
        <f t="array" ref="X10">IFERROR(IF(INDEX('Reference Records'!$G$24:$G$41,MATCH(LEFT(B10,255),LEFT('Reference Records'!$C$24:$C$41,255),0))=0,"",INDEX('Reference Records'!$G$24:$G$41,MATCH(LEFT(B10,255),LEFT('Reference Records'!$C$24:$C$41,255),0))),"")</f>
        <v/>
      </c>
      <c r="Y10" s="430" t="str">
        <f>IFERROR(IF('Overview - Section A'!$AN$5="Funding Request",IF('Reference Records'!$B$276&lt;&gt;"",VLOOKUP(Q10,'Reference Records'!$B$276:$C$277,2,FALSE),VLOOKUP(Q10,'Reference Records'!$A$289:$C$290,3,FALSE)),VLOOKUP(Q10,'Reference Records'!$A$293:$C$295,3,FALSE)),"")</f>
        <v>[Record ID]</v>
      </c>
      <c r="Z10" s="430" t="s">
        <v>201</v>
      </c>
      <c r="AA10" s="430" t="s">
        <v>199</v>
      </c>
      <c r="AB10" s="431" t="s">
        <v>258</v>
      </c>
      <c r="AC10" s="430" t="s">
        <v>61</v>
      </c>
      <c r="AD10" s="370" t="s">
        <v>284</v>
      </c>
      <c r="AE10" s="134"/>
      <c r="AF10" s="136"/>
      <c r="AG10" s="136"/>
    </row>
    <row r="11" spans="1:33" ht="78.75" customHeight="1" x14ac:dyDescent="0.25">
      <c r="A11" s="345">
        <v>1</v>
      </c>
      <c r="B11" s="346" t="s">
        <v>2258</v>
      </c>
      <c r="C11" s="383"/>
      <c r="D11" s="370" t="s">
        <v>4097</v>
      </c>
      <c r="E11" s="370" t="s">
        <v>415</v>
      </c>
      <c r="F11" s="370" t="s">
        <v>4092</v>
      </c>
      <c r="G11" s="349" t="str">
        <f t="array" ref="G11">IFERROR(IF(INDEX('Reference Records'!$D$24:$D$41,MATCH(LEFT(B11,255),LEFT('Reference Records'!$C$24:$C$41,255),0))=0,"",INDEX('Reference Records'!$D$24:$D$41,MATCH(LEFT(B11,255),LEFT('Reference Records'!$C$24:$C$41,255),0))),"")</f>
        <v>Age,Gender</v>
      </c>
      <c r="H11" s="429" t="s">
        <v>565</v>
      </c>
      <c r="I11" s="429" t="str">
        <f>IFERROR(IF(AB11="","",VLOOKUP(AB11,'Overview - Section A'!$P$30:$Q$31,2,FALSE)),"")</f>
        <v/>
      </c>
      <c r="J11" s="429"/>
      <c r="K11" s="429"/>
      <c r="L11" s="429"/>
      <c r="M11" s="429"/>
      <c r="N11" s="429"/>
      <c r="O11" s="429"/>
      <c r="P11" s="429"/>
      <c r="Q11" s="429" t="s">
        <v>451</v>
      </c>
      <c r="R11" s="383" t="s">
        <v>4098</v>
      </c>
      <c r="S11" s="427" t="str">
        <f t="shared" ref="S11:S25" si="0">IF(G11&lt;&gt;"",B11&amp;C11,"")</f>
        <v>HIV O-5(M): Percentage of sex workers reporting the use of a condom with their most recent client</v>
      </c>
      <c r="T11" s="427" t="str">
        <f>IFERROR(IF('Overview - Section A'!$AN$5="Funding Request",VLOOKUP(H11,'Overview - Section A'!$M$30:$P$31,4,FALSE),IF(AB11="","",AB11)),"")</f>
        <v/>
      </c>
      <c r="U11" s="427" t="b">
        <f t="shared" ref="U11:U25" si="1">IFERROR(IF(OR(B11&lt;&gt;"",C11&lt;&gt;""),TRUE,FALSE),FALSE)</f>
        <v>1</v>
      </c>
      <c r="V11" s="427" t="str">
        <f t="shared" ref="V11:V25" si="2">B11&amp;C11</f>
        <v>HIV O-5(M): Percentage of sex workers reporting the use of a condom with their most recent client</v>
      </c>
      <c r="W11" s="427" t="s">
        <v>746</v>
      </c>
      <c r="X11" s="430" t="str">
        <f t="array" ref="X11">IFERROR(IF(INDEX('Reference Records'!$G$24:$G$41,MATCH(LEFT(B11,255),LEFT('Reference Records'!$C$24:$C$41,255),0))=0,"",INDEX('Reference Records'!$G$24:$G$41,MATCH(LEFT(B11,255),LEFT('Reference Records'!$C$24:$C$41,255),0))),"")</f>
        <v>a1J36000002m4E5EAI</v>
      </c>
      <c r="Y11" s="430" t="str">
        <f>IFERROR(IF('Overview - Section A'!$AN$5="Funding Request",IF('Reference Records'!$B$276&lt;&gt;"",VLOOKUP(Q11,'Reference Records'!$B$276:$C$277,2,FALSE),VLOOKUP(Q11,'Reference Records'!$A$289:$C$290,3,FALSE)),VLOOKUP(Q11,'Reference Records'!$A$293:$C$295,3,FALSE)),"")</f>
        <v>a1A360000013M0HEAU</v>
      </c>
      <c r="Z11" s="430"/>
      <c r="AA11" s="430"/>
      <c r="AB11" s="431"/>
      <c r="AC11" s="430" t="s">
        <v>449</v>
      </c>
      <c r="AD11" s="370"/>
      <c r="AE11" s="134"/>
      <c r="AF11" s="136"/>
      <c r="AG11" s="136"/>
    </row>
    <row r="12" spans="1:33" ht="94.5" customHeight="1" x14ac:dyDescent="0.25">
      <c r="A12" s="345">
        <v>2</v>
      </c>
      <c r="B12" s="346" t="s">
        <v>2254</v>
      </c>
      <c r="C12" s="383"/>
      <c r="D12" s="370" t="s">
        <v>4099</v>
      </c>
      <c r="E12" s="370" t="s">
        <v>415</v>
      </c>
      <c r="F12" s="370" t="s">
        <v>4092</v>
      </c>
      <c r="G12" s="349" t="str">
        <f t="array" ref="G12">IFERROR(IF(INDEX('Reference Records'!$D$24:$D$41,MATCH(LEFT(B12,255),LEFT('Reference Records'!$C$24:$C$41,255),0))=0,"",INDEX('Reference Records'!$D$24:$D$41,MATCH(LEFT(B12,255),LEFT('Reference Records'!$C$24:$C$41,255),0))),"")</f>
        <v>Age</v>
      </c>
      <c r="H12" s="429" t="str">
        <f>IF('Overview - Section A'!$AN$5="Funding Request",IF(I12="Funding Request Place Holder","",I12),"")</f>
        <v/>
      </c>
      <c r="I12" s="429" t="str">
        <f>IFERROR(IF(AB12="","",VLOOKUP(AB12,'Overview - Section A'!$P$30:$Q$31,2,FALSE)),"")</f>
        <v/>
      </c>
      <c r="J12" s="429"/>
      <c r="K12" s="429"/>
      <c r="L12" s="429"/>
      <c r="M12" s="429"/>
      <c r="N12" s="429"/>
      <c r="O12" s="429"/>
      <c r="P12" s="429"/>
      <c r="Q12" s="429" t="s">
        <v>451</v>
      </c>
      <c r="R12" s="383" t="s">
        <v>4100</v>
      </c>
      <c r="S12" s="427" t="str">
        <f t="shared" si="0"/>
        <v>HIV O-4a(M): Percentage of men reporting the use of a condom the last time they had anal sex with a male partner</v>
      </c>
      <c r="T12" s="427" t="str">
        <f>IFERROR(IF('Overview - Section A'!$AN$5="Funding Request",VLOOKUP(H12,'Overview - Section A'!$M$30:$P$31,4,FALSE),IF(AB12="","",AB12)),"")</f>
        <v/>
      </c>
      <c r="U12" s="427" t="b">
        <f t="shared" si="1"/>
        <v>1</v>
      </c>
      <c r="V12" s="427" t="str">
        <f t="shared" si="2"/>
        <v>HIV O-4a(M): Percentage of men reporting the use of a condom the last time they had anal sex with a male partner</v>
      </c>
      <c r="W12" s="427" t="s">
        <v>747</v>
      </c>
      <c r="X12" s="430" t="str">
        <f t="array" ref="X12">IFERROR(IF(INDEX('Reference Records'!$G$24:$G$41,MATCH(LEFT(B12,255),LEFT('Reference Records'!$C$24:$C$41,255),0))=0,"",INDEX('Reference Records'!$G$24:$G$41,MATCH(LEFT(B12,255),LEFT('Reference Records'!$C$24:$C$41,255),0))),"")</f>
        <v>a1J36000002m4E3EAI</v>
      </c>
      <c r="Y12" s="430" t="str">
        <f>IFERROR(IF('Overview - Section A'!$AN$5="Funding Request",IF('Reference Records'!$B$276&lt;&gt;"",VLOOKUP(Q12,'Reference Records'!$B$276:$C$277,2,FALSE),VLOOKUP(Q12,'Reference Records'!$A$289:$C$290,3,FALSE)),VLOOKUP(Q12,'Reference Records'!$A$293:$C$295,3,FALSE)),"")</f>
        <v>a1A360000013M0HEAU</v>
      </c>
      <c r="Z12" s="430"/>
      <c r="AA12" s="430"/>
      <c r="AB12" s="431"/>
      <c r="AC12" s="430" t="s">
        <v>449</v>
      </c>
      <c r="AD12" s="370"/>
      <c r="AE12" s="134"/>
      <c r="AF12" s="136"/>
      <c r="AG12" s="136"/>
    </row>
    <row r="13" spans="1:33" ht="132.75" customHeight="1" x14ac:dyDescent="0.25">
      <c r="A13" s="345">
        <v>3</v>
      </c>
      <c r="B13" s="346" t="s">
        <v>2241</v>
      </c>
      <c r="C13" s="383"/>
      <c r="D13" s="370" t="s">
        <v>4101</v>
      </c>
      <c r="E13" s="370" t="s">
        <v>417</v>
      </c>
      <c r="F13" s="370" t="s">
        <v>4102</v>
      </c>
      <c r="G13" s="349" t="str">
        <f t="array" ref="G13">IFERROR(IF(INDEX('Reference Records'!$D$24:$D$41,MATCH(LEFT(B13,255),LEFT('Reference Records'!$C$24:$C$41,255),0))=0,"",INDEX('Reference Records'!$D$24:$D$41,MATCH(LEFT(B13,255),LEFT('Reference Records'!$C$24:$C$41,255),0))),"")</f>
        <v>Duration of treatment,Age,Gender</v>
      </c>
      <c r="H13" s="429" t="str">
        <f>IF('Overview - Section A'!$AN$5="Funding Request",IF(I13="Funding Request Place Holder","",I13),"")</f>
        <v/>
      </c>
      <c r="I13" s="429" t="str">
        <f>IFERROR(IF(AB13="","",VLOOKUP(AB13,'Overview - Section A'!$P$30:$Q$31,2,FALSE)),"")</f>
        <v/>
      </c>
      <c r="J13" s="429"/>
      <c r="K13" s="429"/>
      <c r="L13" s="429"/>
      <c r="M13" s="429"/>
      <c r="N13" s="429"/>
      <c r="O13" s="429"/>
      <c r="P13" s="429"/>
      <c r="Q13" s="429" t="s">
        <v>451</v>
      </c>
      <c r="R13" s="383" t="s">
        <v>4103</v>
      </c>
      <c r="S13" s="427" t="str">
        <f t="shared" si="0"/>
        <v>HIV O-1(M): Percentage of adults and children with HIV, known to be on treatment 12 months after initiation of antiretroviral therapy</v>
      </c>
      <c r="T13" s="427" t="str">
        <f>IFERROR(IF('Overview - Section A'!$AN$5="Funding Request",VLOOKUP(H13,'Overview - Section A'!$M$30:$P$31,4,FALSE),IF(AB13="","",AB13)),"")</f>
        <v/>
      </c>
      <c r="U13" s="427" t="b">
        <f t="shared" si="1"/>
        <v>1</v>
      </c>
      <c r="V13" s="427" t="str">
        <f t="shared" si="2"/>
        <v>HIV O-1(M): Percentage of adults and children with HIV, known to be on treatment 12 months after initiation of antiretroviral therapy</v>
      </c>
      <c r="W13" s="427" t="s">
        <v>748</v>
      </c>
      <c r="X13" s="430" t="str">
        <f t="array" ref="X13">IFERROR(IF(INDEX('Reference Records'!$G$24:$G$41,MATCH(LEFT(B13,255),LEFT('Reference Records'!$C$24:$C$41,255),0))=0,"",INDEX('Reference Records'!$G$24:$G$41,MATCH(LEFT(B13,255),LEFT('Reference Records'!$C$24:$C$41,255),0))),"")</f>
        <v>a1J36000002m4E0EAI</v>
      </c>
      <c r="Y13" s="430" t="str">
        <f>IFERROR(IF('Overview - Section A'!$AN$5="Funding Request",IF('Reference Records'!$B$276&lt;&gt;"",VLOOKUP(Q13,'Reference Records'!$B$276:$C$277,2,FALSE),VLOOKUP(Q13,'Reference Records'!$A$289:$C$290,3,FALSE)),VLOOKUP(Q13,'Reference Records'!$A$293:$C$295,3,FALSE)),"")</f>
        <v>a1A360000013M0HEAU</v>
      </c>
      <c r="Z13" s="430"/>
      <c r="AA13" s="430"/>
      <c r="AB13" s="431"/>
      <c r="AC13" s="430" t="s">
        <v>449</v>
      </c>
      <c r="AD13" s="370"/>
      <c r="AE13" s="134"/>
      <c r="AF13" s="136"/>
      <c r="AG13" s="136"/>
    </row>
    <row r="14" spans="1:33" ht="47.1" customHeight="1" x14ac:dyDescent="0.25">
      <c r="A14" s="345">
        <v>4</v>
      </c>
      <c r="B14" s="346" t="str">
        <f>IFERROR(VLOOKUP(Z14,'Reference records(soft deleted)'!$B$34:$D$57,3,FALSE),"")</f>
        <v/>
      </c>
      <c r="C14" s="383"/>
      <c r="D14" s="370"/>
      <c r="E14" s="370"/>
      <c r="F14" s="370"/>
      <c r="G14" s="349" t="str">
        <f t="array" ref="G14">IFERROR(IF(INDEX('Reference Records'!$D$24:$D$41,MATCH(LEFT(B14,255),LEFT('Reference Records'!$C$24:$C$41,255),0))=0,"",INDEX('Reference Records'!$D$24:$D$41,MATCH(LEFT(B14,255),LEFT('Reference Records'!$C$24:$C$41,255),0))),"")</f>
        <v/>
      </c>
      <c r="H14" s="429" t="str">
        <f>IF('Overview - Section A'!$AN$5="Funding Request",IF(I14="Funding Request Place Holder","",I14),"")</f>
        <v/>
      </c>
      <c r="I14" s="429" t="str">
        <f>IFERROR(IF(AB14="","",VLOOKUP(AB14,'Overview - Section A'!$P$30:$Q$31,2,FALSE)),"")</f>
        <v/>
      </c>
      <c r="J14" s="429"/>
      <c r="K14" s="429"/>
      <c r="L14" s="429"/>
      <c r="M14" s="429"/>
      <c r="N14" s="429"/>
      <c r="O14" s="429"/>
      <c r="P14" s="429"/>
      <c r="Q14" s="429" t="str">
        <f t="shared" ref="Q14:Q25" si="3">IFERROR(IF(AA14="","",AA14),"")</f>
        <v/>
      </c>
      <c r="R14" s="383"/>
      <c r="S14" s="427" t="str">
        <f t="shared" si="0"/>
        <v/>
      </c>
      <c r="T14" s="427" t="str">
        <f>IFERROR(IF('Overview - Section A'!$AN$5="Funding Request",VLOOKUP(H14,'Overview - Section A'!$M$30:$P$31,4,FALSE),IF(AB14="","",AB14)),"")</f>
        <v/>
      </c>
      <c r="U14" s="427" t="b">
        <f t="shared" si="1"/>
        <v>0</v>
      </c>
      <c r="V14" s="427" t="str">
        <f t="shared" si="2"/>
        <v/>
      </c>
      <c r="W14" s="427" t="s">
        <v>749</v>
      </c>
      <c r="X14" s="430" t="str">
        <f t="array" ref="X14">IFERROR(IF(INDEX('Reference Records'!$G$24:$G$41,MATCH(LEFT(B14,255),LEFT('Reference Records'!$C$24:$C$41,255),0))=0,"",INDEX('Reference Records'!$G$24:$G$41,MATCH(LEFT(B14,255),LEFT('Reference Records'!$C$24:$C$41,255),0))),"")</f>
        <v/>
      </c>
      <c r="Y14" s="430" t="str">
        <f>IFERROR(IF('Overview - Section A'!$AN$5="Funding Request",IF('Reference Records'!$B$276&lt;&gt;"",VLOOKUP(Q14,'Reference Records'!$B$276:$C$277,2,FALSE),VLOOKUP(Q14,'Reference Records'!$A$289:$C$290,3,FALSE)),VLOOKUP(Q14,'Reference Records'!$A$293:$C$295,3,FALSE)),"")</f>
        <v/>
      </c>
      <c r="Z14" s="430"/>
      <c r="AA14" s="430"/>
      <c r="AB14" s="431"/>
      <c r="AC14" s="430" t="s">
        <v>449</v>
      </c>
      <c r="AD14" s="370"/>
      <c r="AE14" s="134"/>
      <c r="AF14" s="136"/>
      <c r="AG14" s="136"/>
    </row>
    <row r="15" spans="1:33" ht="47.1" customHeight="1" x14ac:dyDescent="0.25">
      <c r="A15" s="345">
        <v>5</v>
      </c>
      <c r="B15" s="346" t="str">
        <f>IFERROR(VLOOKUP(Z15,'Reference records(soft deleted)'!$B$34:$D$57,3,FALSE),"")</f>
        <v/>
      </c>
      <c r="C15" s="383"/>
      <c r="D15" s="370"/>
      <c r="E15" s="370"/>
      <c r="F15" s="370"/>
      <c r="G15" s="349" t="str">
        <f t="array" ref="G15">IFERROR(IF(INDEX('Reference Records'!$D$24:$D$41,MATCH(LEFT(B15,255),LEFT('Reference Records'!$C$24:$C$41,255),0))=0,"",INDEX('Reference Records'!$D$24:$D$41,MATCH(LEFT(B15,255),LEFT('Reference Records'!$C$24:$C$41,255),0))),"")</f>
        <v/>
      </c>
      <c r="H15" s="429" t="str">
        <f>IF('Overview - Section A'!$AN$5="Funding Request",IF(I15="Funding Request Place Holder","",I15),"")</f>
        <v/>
      </c>
      <c r="I15" s="429" t="str">
        <f>IFERROR(IF(AB15="","",VLOOKUP(AB15,'Overview - Section A'!$P$30:$Q$31,2,FALSE)),"")</f>
        <v/>
      </c>
      <c r="J15" s="429"/>
      <c r="K15" s="429"/>
      <c r="L15" s="429"/>
      <c r="M15" s="429"/>
      <c r="N15" s="429"/>
      <c r="O15" s="429"/>
      <c r="P15" s="429"/>
      <c r="Q15" s="429" t="str">
        <f t="shared" si="3"/>
        <v/>
      </c>
      <c r="R15" s="383"/>
      <c r="S15" s="427" t="str">
        <f t="shared" si="0"/>
        <v/>
      </c>
      <c r="T15" s="427" t="str">
        <f>IFERROR(IF('Overview - Section A'!$AN$5="Funding Request",VLOOKUP(H15,'Overview - Section A'!$M$30:$P$31,4,FALSE),IF(AB15="","",AB15)),"")</f>
        <v/>
      </c>
      <c r="U15" s="427" t="b">
        <f t="shared" si="1"/>
        <v>0</v>
      </c>
      <c r="V15" s="427" t="str">
        <f t="shared" si="2"/>
        <v/>
      </c>
      <c r="W15" s="427" t="s">
        <v>750</v>
      </c>
      <c r="X15" s="430" t="str">
        <f t="array" ref="X15">IFERROR(IF(INDEX('Reference Records'!$G$24:$G$41,MATCH(LEFT(B15,255),LEFT('Reference Records'!$C$24:$C$41,255),0))=0,"",INDEX('Reference Records'!$G$24:$G$41,MATCH(LEFT(B15,255),LEFT('Reference Records'!$C$24:$C$41,255),0))),"")</f>
        <v/>
      </c>
      <c r="Y15" s="430" t="str">
        <f>IFERROR(IF('Overview - Section A'!$AN$5="Funding Request",IF('Reference Records'!$B$276&lt;&gt;"",VLOOKUP(Q15,'Reference Records'!$B$276:$C$277,2,FALSE),VLOOKUP(Q15,'Reference Records'!$A$289:$C$290,3,FALSE)),VLOOKUP(Q15,'Reference Records'!$A$293:$C$295,3,FALSE)),"")</f>
        <v/>
      </c>
      <c r="Z15" s="430"/>
      <c r="AA15" s="430"/>
      <c r="AB15" s="431"/>
      <c r="AC15" s="430" t="s">
        <v>449</v>
      </c>
      <c r="AD15" s="370"/>
      <c r="AE15" s="134"/>
      <c r="AF15" s="136"/>
      <c r="AG15" s="136"/>
    </row>
    <row r="16" spans="1:33" ht="47.1" customHeight="1" x14ac:dyDescent="0.25">
      <c r="A16" s="345">
        <v>6</v>
      </c>
      <c r="B16" s="346" t="str">
        <f>IFERROR(VLOOKUP(Z16,'Reference records(soft deleted)'!$B$34:$D$57,3,FALSE),"")</f>
        <v/>
      </c>
      <c r="C16" s="383"/>
      <c r="D16" s="370"/>
      <c r="E16" s="370"/>
      <c r="F16" s="370"/>
      <c r="G16" s="349" t="str">
        <f t="array" ref="G16">IFERROR(IF(INDEX('Reference Records'!$D$24:$D$41,MATCH(LEFT(B16,255),LEFT('Reference Records'!$C$24:$C$41,255),0))=0,"",INDEX('Reference Records'!$D$24:$D$41,MATCH(LEFT(B16,255),LEFT('Reference Records'!$C$24:$C$41,255),0))),"")</f>
        <v/>
      </c>
      <c r="H16" s="429" t="str">
        <f>IF('Overview - Section A'!$AN$5="Funding Request",IF(I16="Funding Request Place Holder","",I16),"")</f>
        <v/>
      </c>
      <c r="I16" s="429" t="str">
        <f>IFERROR(IF(AB16="","",VLOOKUP(AB16,'Overview - Section A'!$P$30:$Q$31,2,FALSE)),"")</f>
        <v/>
      </c>
      <c r="J16" s="429"/>
      <c r="K16" s="429"/>
      <c r="L16" s="429"/>
      <c r="M16" s="429"/>
      <c r="N16" s="429"/>
      <c r="O16" s="429"/>
      <c r="P16" s="429"/>
      <c r="Q16" s="429" t="str">
        <f t="shared" si="3"/>
        <v/>
      </c>
      <c r="R16" s="383"/>
      <c r="S16" s="427" t="str">
        <f t="shared" si="0"/>
        <v/>
      </c>
      <c r="T16" s="427" t="str">
        <f>IFERROR(IF('Overview - Section A'!$AN$5="Funding Request",VLOOKUP(H16,'Overview - Section A'!$M$30:$P$31,4,FALSE),IF(AB16="","",AB16)),"")</f>
        <v/>
      </c>
      <c r="U16" s="427" t="b">
        <f t="shared" si="1"/>
        <v>0</v>
      </c>
      <c r="V16" s="427" t="str">
        <f t="shared" si="2"/>
        <v/>
      </c>
      <c r="W16" s="427" t="s">
        <v>751</v>
      </c>
      <c r="X16" s="430" t="str">
        <f t="array" ref="X16">IFERROR(IF(INDEX('Reference Records'!$G$24:$G$41,MATCH(LEFT(B16,255),LEFT('Reference Records'!$C$24:$C$41,255),0))=0,"",INDEX('Reference Records'!$G$24:$G$41,MATCH(LEFT(B16,255),LEFT('Reference Records'!$C$24:$C$41,255),0))),"")</f>
        <v/>
      </c>
      <c r="Y16" s="430" t="str">
        <f>IFERROR(IF('Overview - Section A'!$AN$5="Funding Request",IF('Reference Records'!$B$276&lt;&gt;"",VLOOKUP(Q16,'Reference Records'!$B$276:$C$277,2,FALSE),VLOOKUP(Q16,'Reference Records'!$A$289:$C$290,3,FALSE)),VLOOKUP(Q16,'Reference Records'!$A$293:$C$295,3,FALSE)),"")</f>
        <v/>
      </c>
      <c r="Z16" s="430"/>
      <c r="AA16" s="430"/>
      <c r="AB16" s="431"/>
      <c r="AC16" s="430" t="s">
        <v>449</v>
      </c>
      <c r="AD16" s="370"/>
      <c r="AE16" s="134"/>
      <c r="AF16" s="136"/>
      <c r="AG16" s="136"/>
    </row>
    <row r="17" spans="1:58" ht="47.1" customHeight="1" x14ac:dyDescent="0.25">
      <c r="A17" s="345">
        <v>7</v>
      </c>
      <c r="B17" s="346" t="str">
        <f>IFERROR(VLOOKUP(Z17,'Reference records(soft deleted)'!$B$34:$D$57,3,FALSE),"")</f>
        <v/>
      </c>
      <c r="C17" s="383"/>
      <c r="D17" s="370"/>
      <c r="E17" s="370"/>
      <c r="F17" s="370"/>
      <c r="G17" s="349" t="str">
        <f t="array" ref="G17">IFERROR(IF(INDEX('Reference Records'!$D$24:$D$41,MATCH(LEFT(B17,255),LEFT('Reference Records'!$C$24:$C$41,255),0))=0,"",INDEX('Reference Records'!$D$24:$D$41,MATCH(LEFT(B17,255),LEFT('Reference Records'!$C$24:$C$41,255),0))),"")</f>
        <v/>
      </c>
      <c r="H17" s="429" t="str">
        <f>IF('Overview - Section A'!$AN$5="Funding Request",IF(I17="Funding Request Place Holder","",I17),"")</f>
        <v/>
      </c>
      <c r="I17" s="429" t="str">
        <f>IFERROR(IF(AB17="","",VLOOKUP(AB17,'Overview - Section A'!$P$30:$Q$31,2,FALSE)),"")</f>
        <v/>
      </c>
      <c r="J17" s="429"/>
      <c r="K17" s="429"/>
      <c r="L17" s="429"/>
      <c r="M17" s="429"/>
      <c r="N17" s="429"/>
      <c r="O17" s="429"/>
      <c r="P17" s="429"/>
      <c r="Q17" s="429" t="str">
        <f t="shared" si="3"/>
        <v/>
      </c>
      <c r="R17" s="383"/>
      <c r="S17" s="427" t="str">
        <f t="shared" si="0"/>
        <v/>
      </c>
      <c r="T17" s="427" t="str">
        <f>IFERROR(IF('Overview - Section A'!$AN$5="Funding Request",VLOOKUP(H17,'Overview - Section A'!$M$30:$P$31,4,FALSE),IF(AB17="","",AB17)),"")</f>
        <v/>
      </c>
      <c r="U17" s="427" t="b">
        <f t="shared" si="1"/>
        <v>0</v>
      </c>
      <c r="V17" s="427" t="str">
        <f t="shared" si="2"/>
        <v/>
      </c>
      <c r="W17" s="427" t="s">
        <v>752</v>
      </c>
      <c r="X17" s="430" t="str">
        <f t="array" ref="X17">IFERROR(IF(INDEX('Reference Records'!$G$24:$G$41,MATCH(LEFT(B17,255),LEFT('Reference Records'!$C$24:$C$41,255),0))=0,"",INDEX('Reference Records'!$G$24:$G$41,MATCH(LEFT(B17,255),LEFT('Reference Records'!$C$24:$C$41,255),0))),"")</f>
        <v/>
      </c>
      <c r="Y17" s="430" t="str">
        <f>IFERROR(IF('Overview - Section A'!$AN$5="Funding Request",IF('Reference Records'!$B$276&lt;&gt;"",VLOOKUP(Q17,'Reference Records'!$B$276:$C$277,2,FALSE),VLOOKUP(Q17,'Reference Records'!$A$289:$C$290,3,FALSE)),VLOOKUP(Q17,'Reference Records'!$A$293:$C$295,3,FALSE)),"")</f>
        <v/>
      </c>
      <c r="Z17" s="430"/>
      <c r="AA17" s="430"/>
      <c r="AB17" s="431"/>
      <c r="AC17" s="430" t="s">
        <v>449</v>
      </c>
      <c r="AD17" s="370"/>
      <c r="AE17" s="134"/>
      <c r="AF17" s="136"/>
      <c r="AG17" s="136"/>
    </row>
    <row r="18" spans="1:58" ht="47.1" customHeight="1" x14ac:dyDescent="0.25">
      <c r="A18" s="345">
        <v>8</v>
      </c>
      <c r="B18" s="346" t="str">
        <f>IFERROR(VLOOKUP(Z18,'Reference records(soft deleted)'!$B$34:$D$57,3,FALSE),"")</f>
        <v/>
      </c>
      <c r="C18" s="383"/>
      <c r="D18" s="370"/>
      <c r="E18" s="370"/>
      <c r="F18" s="370"/>
      <c r="G18" s="349" t="str">
        <f t="array" ref="G18">IFERROR(IF(INDEX('Reference Records'!$D$24:$D$41,MATCH(LEFT(B18,255),LEFT('Reference Records'!$C$24:$C$41,255),0))=0,"",INDEX('Reference Records'!$D$24:$D$41,MATCH(LEFT(B18,255),LEFT('Reference Records'!$C$24:$C$41,255),0))),"")</f>
        <v/>
      </c>
      <c r="H18" s="429" t="str">
        <f>IF('Overview - Section A'!$AN$5="Funding Request",IF(I18="Funding Request Place Holder","",I18),"")</f>
        <v/>
      </c>
      <c r="I18" s="429" t="str">
        <f>IFERROR(IF(AB18="","",VLOOKUP(AB18,'Overview - Section A'!$P$30:$Q$31,2,FALSE)),"")</f>
        <v/>
      </c>
      <c r="J18" s="429"/>
      <c r="K18" s="429"/>
      <c r="L18" s="429"/>
      <c r="M18" s="429"/>
      <c r="N18" s="429"/>
      <c r="O18" s="429"/>
      <c r="P18" s="429"/>
      <c r="Q18" s="429" t="str">
        <f t="shared" si="3"/>
        <v/>
      </c>
      <c r="R18" s="383"/>
      <c r="S18" s="427" t="str">
        <f t="shared" si="0"/>
        <v/>
      </c>
      <c r="T18" s="427" t="str">
        <f>IFERROR(IF('Overview - Section A'!$AN$5="Funding Request",VLOOKUP(H18,'Overview - Section A'!$M$30:$P$31,4,FALSE),IF(AB18="","",AB18)),"")</f>
        <v/>
      </c>
      <c r="U18" s="427" t="b">
        <f t="shared" si="1"/>
        <v>0</v>
      </c>
      <c r="V18" s="427" t="str">
        <f t="shared" si="2"/>
        <v/>
      </c>
      <c r="W18" s="427" t="s">
        <v>753</v>
      </c>
      <c r="X18" s="430" t="str">
        <f t="array" ref="X18">IFERROR(IF(INDEX('Reference Records'!$G$24:$G$41,MATCH(LEFT(B18,255),LEFT('Reference Records'!$C$24:$C$41,255),0))=0,"",INDEX('Reference Records'!$G$24:$G$41,MATCH(LEFT(B18,255),LEFT('Reference Records'!$C$24:$C$41,255),0))),"")</f>
        <v/>
      </c>
      <c r="Y18" s="430" t="str">
        <f>IFERROR(IF('Overview - Section A'!$AN$5="Funding Request",IF('Reference Records'!$B$276&lt;&gt;"",VLOOKUP(Q18,'Reference Records'!$B$276:$C$277,2,FALSE),VLOOKUP(Q18,'Reference Records'!$A$289:$C$290,3,FALSE)),VLOOKUP(Q18,'Reference Records'!$A$293:$C$295,3,FALSE)),"")</f>
        <v/>
      </c>
      <c r="Z18" s="430"/>
      <c r="AA18" s="430"/>
      <c r="AB18" s="431"/>
      <c r="AC18" s="430" t="s">
        <v>449</v>
      </c>
      <c r="AD18" s="370"/>
      <c r="AE18" s="134"/>
      <c r="AF18" s="136"/>
      <c r="AG18" s="136"/>
    </row>
    <row r="19" spans="1:58" ht="47.1" customHeight="1" x14ac:dyDescent="0.25">
      <c r="A19" s="345">
        <v>9</v>
      </c>
      <c r="B19" s="346" t="str">
        <f>IFERROR(VLOOKUP(Z19,'Reference records(soft deleted)'!$B$34:$D$57,3,FALSE),"")</f>
        <v/>
      </c>
      <c r="C19" s="383"/>
      <c r="D19" s="370"/>
      <c r="E19" s="370"/>
      <c r="F19" s="370"/>
      <c r="G19" s="349" t="str">
        <f t="array" ref="G19">IFERROR(IF(INDEX('Reference Records'!$D$24:$D$41,MATCH(LEFT(B19,255),LEFT('Reference Records'!$C$24:$C$41,255),0))=0,"",INDEX('Reference Records'!$D$24:$D$41,MATCH(LEFT(B19,255),LEFT('Reference Records'!$C$24:$C$41,255),0))),"")</f>
        <v/>
      </c>
      <c r="H19" s="429" t="str">
        <f>IF('Overview - Section A'!$AN$5="Funding Request",IF(I19="Funding Request Place Holder","",I19),"")</f>
        <v/>
      </c>
      <c r="I19" s="429" t="str">
        <f>IFERROR(IF(AB19="","",VLOOKUP(AB19,'Overview - Section A'!$P$30:$Q$31,2,FALSE)),"")</f>
        <v/>
      </c>
      <c r="J19" s="429"/>
      <c r="K19" s="429"/>
      <c r="L19" s="429"/>
      <c r="M19" s="429"/>
      <c r="N19" s="429"/>
      <c r="O19" s="429"/>
      <c r="P19" s="429"/>
      <c r="Q19" s="429" t="str">
        <f t="shared" si="3"/>
        <v/>
      </c>
      <c r="R19" s="383"/>
      <c r="S19" s="427" t="str">
        <f t="shared" si="0"/>
        <v/>
      </c>
      <c r="T19" s="427" t="str">
        <f>IFERROR(IF('Overview - Section A'!$AN$5="Funding Request",VLOOKUP(H19,'Overview - Section A'!$M$30:$P$31,4,FALSE),IF(AB19="","",AB19)),"")</f>
        <v/>
      </c>
      <c r="U19" s="427" t="b">
        <f t="shared" si="1"/>
        <v>0</v>
      </c>
      <c r="V19" s="427" t="str">
        <f t="shared" si="2"/>
        <v/>
      </c>
      <c r="W19" s="427" t="s">
        <v>754</v>
      </c>
      <c r="X19" s="430" t="str">
        <f t="array" ref="X19">IFERROR(IF(INDEX('Reference Records'!$G$24:$G$41,MATCH(LEFT(B19,255),LEFT('Reference Records'!$C$24:$C$41,255),0))=0,"",INDEX('Reference Records'!$G$24:$G$41,MATCH(LEFT(B19,255),LEFT('Reference Records'!$C$24:$C$41,255),0))),"")</f>
        <v/>
      </c>
      <c r="Y19" s="430" t="str">
        <f>IFERROR(IF('Overview - Section A'!$AN$5="Funding Request",IF('Reference Records'!$B$276&lt;&gt;"",VLOOKUP(Q19,'Reference Records'!$B$276:$C$277,2,FALSE),VLOOKUP(Q19,'Reference Records'!$A$289:$C$290,3,FALSE)),VLOOKUP(Q19,'Reference Records'!$A$293:$C$295,3,FALSE)),"")</f>
        <v/>
      </c>
      <c r="Z19" s="430"/>
      <c r="AA19" s="430"/>
      <c r="AB19" s="431"/>
      <c r="AC19" s="430" t="s">
        <v>449</v>
      </c>
      <c r="AD19" s="370"/>
      <c r="AE19" s="134"/>
      <c r="AF19" s="136"/>
      <c r="AG19" s="136"/>
    </row>
    <row r="20" spans="1:58" ht="47.1" customHeight="1" x14ac:dyDescent="0.25">
      <c r="A20" s="345">
        <v>10</v>
      </c>
      <c r="B20" s="346" t="str">
        <f>IFERROR(VLOOKUP(Z20,'Reference records(soft deleted)'!$B$34:$D$57,3,FALSE),"")</f>
        <v/>
      </c>
      <c r="C20" s="383"/>
      <c r="D20" s="370"/>
      <c r="E20" s="370"/>
      <c r="F20" s="370"/>
      <c r="G20" s="349" t="str">
        <f t="array" ref="G20">IFERROR(IF(INDEX('Reference Records'!$D$24:$D$41,MATCH(LEFT(B20,255),LEFT('Reference Records'!$C$24:$C$41,255),0))=0,"",INDEX('Reference Records'!$D$24:$D$41,MATCH(LEFT(B20,255),LEFT('Reference Records'!$C$24:$C$41,255),0))),"")</f>
        <v/>
      </c>
      <c r="H20" s="429" t="str">
        <f>IF('Overview - Section A'!$AN$5="Funding Request",IF(I20="Funding Request Place Holder","",I20),"")</f>
        <v/>
      </c>
      <c r="I20" s="429" t="str">
        <f>IFERROR(IF(AB20="","",VLOOKUP(AB20,'Overview - Section A'!$P$30:$Q$31,2,FALSE)),"")</f>
        <v/>
      </c>
      <c r="J20" s="429"/>
      <c r="K20" s="429"/>
      <c r="L20" s="429"/>
      <c r="M20" s="429"/>
      <c r="N20" s="429"/>
      <c r="O20" s="429"/>
      <c r="P20" s="429"/>
      <c r="Q20" s="429" t="str">
        <f t="shared" si="3"/>
        <v/>
      </c>
      <c r="R20" s="383"/>
      <c r="S20" s="427" t="str">
        <f t="shared" si="0"/>
        <v/>
      </c>
      <c r="T20" s="427" t="str">
        <f>IFERROR(IF('Overview - Section A'!$AN$5="Funding Request",VLOOKUP(H20,'Overview - Section A'!$M$30:$P$31,4,FALSE),IF(AB20="","",AB20)),"")</f>
        <v/>
      </c>
      <c r="U20" s="427" t="b">
        <f t="shared" si="1"/>
        <v>0</v>
      </c>
      <c r="V20" s="427" t="str">
        <f t="shared" si="2"/>
        <v/>
      </c>
      <c r="W20" s="427" t="s">
        <v>755</v>
      </c>
      <c r="X20" s="430" t="str">
        <f t="array" ref="X20">IFERROR(IF(INDEX('Reference Records'!$G$24:$G$41,MATCH(LEFT(B20,255),LEFT('Reference Records'!$C$24:$C$41,255),0))=0,"",INDEX('Reference Records'!$G$24:$G$41,MATCH(LEFT(B20,255),LEFT('Reference Records'!$C$24:$C$41,255),0))),"")</f>
        <v/>
      </c>
      <c r="Y20" s="430" t="str">
        <f>IFERROR(IF('Overview - Section A'!$AN$5="Funding Request",IF('Reference Records'!$B$276&lt;&gt;"",VLOOKUP(Q20,'Reference Records'!$B$276:$C$277,2,FALSE),VLOOKUP(Q20,'Reference Records'!$A$289:$C$290,3,FALSE)),VLOOKUP(Q20,'Reference Records'!$A$293:$C$295,3,FALSE)),"")</f>
        <v/>
      </c>
      <c r="Z20" s="430"/>
      <c r="AA20" s="430"/>
      <c r="AB20" s="431"/>
      <c r="AC20" s="430" t="s">
        <v>449</v>
      </c>
      <c r="AD20" s="370"/>
      <c r="AE20" s="134"/>
      <c r="AF20" s="136"/>
      <c r="AG20" s="136"/>
    </row>
    <row r="21" spans="1:58" ht="47.1" customHeight="1" x14ac:dyDescent="0.25">
      <c r="A21" s="345">
        <v>11</v>
      </c>
      <c r="B21" s="346" t="str">
        <f>IFERROR(VLOOKUP(Z21,'Reference records(soft deleted)'!$B$34:$D$57,3,FALSE),"")</f>
        <v/>
      </c>
      <c r="C21" s="383"/>
      <c r="D21" s="370"/>
      <c r="E21" s="370"/>
      <c r="F21" s="370"/>
      <c r="G21" s="349" t="str">
        <f t="array" ref="G21">IFERROR(IF(INDEX('Reference Records'!$D$24:$D$41,MATCH(LEFT(B21,255),LEFT('Reference Records'!$C$24:$C$41,255),0))=0,"",INDEX('Reference Records'!$D$24:$D$41,MATCH(LEFT(B21,255),LEFT('Reference Records'!$C$24:$C$41,255),0))),"")</f>
        <v/>
      </c>
      <c r="H21" s="429" t="str">
        <f>IF('Overview - Section A'!$AN$5="Funding Request",IF(I21="Funding Request Place Holder","",I21),"")</f>
        <v/>
      </c>
      <c r="I21" s="429" t="str">
        <f>IFERROR(IF(AB21="","",VLOOKUP(AB21,'Overview - Section A'!$P$30:$Q$31,2,FALSE)),"")</f>
        <v/>
      </c>
      <c r="J21" s="429"/>
      <c r="K21" s="429"/>
      <c r="L21" s="429"/>
      <c r="M21" s="429"/>
      <c r="N21" s="429"/>
      <c r="O21" s="429"/>
      <c r="P21" s="429"/>
      <c r="Q21" s="429" t="str">
        <f t="shared" si="3"/>
        <v/>
      </c>
      <c r="R21" s="383"/>
      <c r="S21" s="427" t="str">
        <f t="shared" si="0"/>
        <v/>
      </c>
      <c r="T21" s="427" t="str">
        <f>IFERROR(IF('Overview - Section A'!$AN$5="Funding Request",VLOOKUP(H21,'Overview - Section A'!$M$30:$P$31,4,FALSE),IF(AB21="","",AB21)),"")</f>
        <v/>
      </c>
      <c r="U21" s="427" t="b">
        <f t="shared" si="1"/>
        <v>0</v>
      </c>
      <c r="V21" s="427" t="str">
        <f t="shared" si="2"/>
        <v/>
      </c>
      <c r="W21" s="427" t="s">
        <v>756</v>
      </c>
      <c r="X21" s="430" t="str">
        <f t="array" ref="X21">IFERROR(IF(INDEX('Reference Records'!$G$24:$G$41,MATCH(LEFT(B21,255),LEFT('Reference Records'!$C$24:$C$41,255),0))=0,"",INDEX('Reference Records'!$G$24:$G$41,MATCH(LEFT(B21,255),LEFT('Reference Records'!$C$24:$C$41,255),0))),"")</f>
        <v/>
      </c>
      <c r="Y21" s="430" t="str">
        <f>IFERROR(IF('Overview - Section A'!$AN$5="Funding Request",IF('Reference Records'!$B$276&lt;&gt;"",VLOOKUP(Q21,'Reference Records'!$B$276:$C$277,2,FALSE),VLOOKUP(Q21,'Reference Records'!$A$289:$C$290,3,FALSE)),VLOOKUP(Q21,'Reference Records'!$A$293:$C$295,3,FALSE)),"")</f>
        <v/>
      </c>
      <c r="Z21" s="430"/>
      <c r="AA21" s="430"/>
      <c r="AB21" s="431"/>
      <c r="AC21" s="430" t="s">
        <v>449</v>
      </c>
      <c r="AD21" s="370"/>
      <c r="AE21" s="134"/>
      <c r="AF21" s="136"/>
      <c r="AG21" s="136"/>
    </row>
    <row r="22" spans="1:58" ht="47.1" customHeight="1" x14ac:dyDescent="0.25">
      <c r="A22" s="345">
        <v>12</v>
      </c>
      <c r="B22" s="346" t="str">
        <f>IFERROR(VLOOKUP(Z22,'Reference records(soft deleted)'!$B$34:$D$57,3,FALSE),"")</f>
        <v/>
      </c>
      <c r="C22" s="383"/>
      <c r="D22" s="370"/>
      <c r="E22" s="370"/>
      <c r="F22" s="370"/>
      <c r="G22" s="349" t="str">
        <f t="array" ref="G22">IFERROR(IF(INDEX('Reference Records'!$D$24:$D$41,MATCH(LEFT(B22,255),LEFT('Reference Records'!$C$24:$C$41,255),0))=0,"",INDEX('Reference Records'!$D$24:$D$41,MATCH(LEFT(B22,255),LEFT('Reference Records'!$C$24:$C$41,255),0))),"")</f>
        <v/>
      </c>
      <c r="H22" s="429" t="str">
        <f>IF('Overview - Section A'!$AN$5="Funding Request",IF(I22="Funding Request Place Holder","",I22),"")</f>
        <v/>
      </c>
      <c r="I22" s="429" t="str">
        <f>IFERROR(IF(AB22="","",VLOOKUP(AB22,'Overview - Section A'!$P$30:$Q$31,2,FALSE)),"")</f>
        <v/>
      </c>
      <c r="J22" s="429"/>
      <c r="K22" s="429"/>
      <c r="L22" s="429"/>
      <c r="M22" s="429"/>
      <c r="N22" s="429"/>
      <c r="O22" s="429"/>
      <c r="P22" s="429"/>
      <c r="Q22" s="429" t="str">
        <f t="shared" si="3"/>
        <v/>
      </c>
      <c r="R22" s="383"/>
      <c r="S22" s="427" t="str">
        <f t="shared" si="0"/>
        <v/>
      </c>
      <c r="T22" s="427" t="str">
        <f>IFERROR(IF('Overview - Section A'!$AN$5="Funding Request",VLOOKUP(H22,'Overview - Section A'!$M$30:$P$31,4,FALSE),IF(AB22="","",AB22)),"")</f>
        <v/>
      </c>
      <c r="U22" s="427" t="b">
        <f t="shared" si="1"/>
        <v>0</v>
      </c>
      <c r="V22" s="427" t="str">
        <f t="shared" si="2"/>
        <v/>
      </c>
      <c r="W22" s="427" t="s">
        <v>757</v>
      </c>
      <c r="X22" s="430" t="str">
        <f t="array" ref="X22">IFERROR(IF(INDEX('Reference Records'!$G$24:$G$41,MATCH(LEFT(B22,255),LEFT('Reference Records'!$C$24:$C$41,255),0))=0,"",INDEX('Reference Records'!$G$24:$G$41,MATCH(LEFT(B22,255),LEFT('Reference Records'!$C$24:$C$41,255),0))),"")</f>
        <v/>
      </c>
      <c r="Y22" s="430" t="str">
        <f>IFERROR(IF('Overview - Section A'!$AN$5="Funding Request",IF('Reference Records'!$B$276&lt;&gt;"",VLOOKUP(Q22,'Reference Records'!$B$276:$C$277,2,FALSE),VLOOKUP(Q22,'Reference Records'!$A$289:$C$290,3,FALSE)),VLOOKUP(Q22,'Reference Records'!$A$293:$C$295,3,FALSE)),"")</f>
        <v/>
      </c>
      <c r="Z22" s="430"/>
      <c r="AA22" s="430"/>
      <c r="AB22" s="431"/>
      <c r="AC22" s="430" t="s">
        <v>449</v>
      </c>
      <c r="AD22" s="370"/>
      <c r="AE22" s="134"/>
      <c r="AF22" s="136"/>
      <c r="AG22" s="136"/>
    </row>
    <row r="23" spans="1:58" ht="47.1" customHeight="1" x14ac:dyDescent="0.25">
      <c r="A23" s="345">
        <v>13</v>
      </c>
      <c r="B23" s="346" t="str">
        <f>IFERROR(VLOOKUP(Z23,'Reference records(soft deleted)'!$B$34:$D$57,3,FALSE),"")</f>
        <v/>
      </c>
      <c r="C23" s="383"/>
      <c r="D23" s="370"/>
      <c r="E23" s="370"/>
      <c r="F23" s="370"/>
      <c r="G23" s="349" t="str">
        <f t="array" ref="G23">IFERROR(IF(INDEX('Reference Records'!$D$24:$D$41,MATCH(LEFT(B23,255),LEFT('Reference Records'!$C$24:$C$41,255),0))=0,"",INDEX('Reference Records'!$D$24:$D$41,MATCH(LEFT(B23,255),LEFT('Reference Records'!$C$24:$C$41,255),0))),"")</f>
        <v/>
      </c>
      <c r="H23" s="429" t="str">
        <f>IF('Overview - Section A'!$AN$5="Funding Request",IF(I23="Funding Request Place Holder","",I23),"")</f>
        <v/>
      </c>
      <c r="I23" s="429" t="str">
        <f>IFERROR(IF(AB23="","",VLOOKUP(AB23,'Overview - Section A'!$P$30:$Q$31,2,FALSE)),"")</f>
        <v/>
      </c>
      <c r="J23" s="429"/>
      <c r="K23" s="429"/>
      <c r="L23" s="429"/>
      <c r="M23" s="429"/>
      <c r="N23" s="429"/>
      <c r="O23" s="429"/>
      <c r="P23" s="429"/>
      <c r="Q23" s="429" t="str">
        <f t="shared" si="3"/>
        <v/>
      </c>
      <c r="R23" s="383"/>
      <c r="S23" s="427" t="str">
        <f t="shared" si="0"/>
        <v/>
      </c>
      <c r="T23" s="427" t="str">
        <f>IFERROR(IF('Overview - Section A'!$AN$5="Funding Request",VLOOKUP(H23,'Overview - Section A'!$M$30:$P$31,4,FALSE),IF(AB23="","",AB23)),"")</f>
        <v/>
      </c>
      <c r="U23" s="427" t="b">
        <f t="shared" si="1"/>
        <v>0</v>
      </c>
      <c r="V23" s="427" t="str">
        <f t="shared" si="2"/>
        <v/>
      </c>
      <c r="W23" s="427" t="s">
        <v>758</v>
      </c>
      <c r="X23" s="430" t="str">
        <f t="array" ref="X23">IFERROR(IF(INDEX('Reference Records'!$G$24:$G$41,MATCH(LEFT(B23,255),LEFT('Reference Records'!$C$24:$C$41,255),0))=0,"",INDEX('Reference Records'!$G$24:$G$41,MATCH(LEFT(B23,255),LEFT('Reference Records'!$C$24:$C$41,255),0))),"")</f>
        <v/>
      </c>
      <c r="Y23" s="430" t="str">
        <f>IFERROR(IF('Overview - Section A'!$AN$5="Funding Request",IF('Reference Records'!$B$276&lt;&gt;"",VLOOKUP(Q23,'Reference Records'!$B$276:$C$277,2,FALSE),VLOOKUP(Q23,'Reference Records'!$A$289:$C$290,3,FALSE)),VLOOKUP(Q23,'Reference Records'!$A$293:$C$295,3,FALSE)),"")</f>
        <v/>
      </c>
      <c r="Z23" s="430"/>
      <c r="AA23" s="430"/>
      <c r="AB23" s="431"/>
      <c r="AC23" s="430" t="s">
        <v>449</v>
      </c>
      <c r="AD23" s="370"/>
      <c r="AE23" s="134"/>
      <c r="AF23" s="136"/>
      <c r="AG23" s="136"/>
    </row>
    <row r="24" spans="1:58" ht="47.1" customHeight="1" x14ac:dyDescent="0.25">
      <c r="A24" s="345">
        <v>14</v>
      </c>
      <c r="B24" s="346" t="str">
        <f>IFERROR(VLOOKUP(Z24,'Reference records(soft deleted)'!$B$34:$D$57,3,FALSE),"")</f>
        <v/>
      </c>
      <c r="C24" s="383"/>
      <c r="D24" s="370"/>
      <c r="E24" s="370"/>
      <c r="F24" s="370"/>
      <c r="G24" s="349" t="str">
        <f t="array" ref="G24">IFERROR(IF(INDEX('Reference Records'!$D$24:$D$41,MATCH(LEFT(B24,255),LEFT('Reference Records'!$C$24:$C$41,255),0))=0,"",INDEX('Reference Records'!$D$24:$D$41,MATCH(LEFT(B24,255),LEFT('Reference Records'!$C$24:$C$41,255),0))),"")</f>
        <v/>
      </c>
      <c r="H24" s="429" t="str">
        <f>IF('Overview - Section A'!$AN$5="Funding Request",IF(I24="Funding Request Place Holder","",I24),"")</f>
        <v/>
      </c>
      <c r="I24" s="429" t="str">
        <f>IFERROR(IF(AB24="","",VLOOKUP(AB24,'Overview - Section A'!$P$30:$Q$31,2,FALSE)),"")</f>
        <v/>
      </c>
      <c r="J24" s="429"/>
      <c r="K24" s="429"/>
      <c r="L24" s="429"/>
      <c r="M24" s="429"/>
      <c r="N24" s="429"/>
      <c r="O24" s="429"/>
      <c r="P24" s="429"/>
      <c r="Q24" s="429" t="str">
        <f t="shared" si="3"/>
        <v/>
      </c>
      <c r="R24" s="383"/>
      <c r="S24" s="427" t="str">
        <f t="shared" si="0"/>
        <v/>
      </c>
      <c r="T24" s="427" t="str">
        <f>IFERROR(IF('Overview - Section A'!$AN$5="Funding Request",VLOOKUP(H24,'Overview - Section A'!$M$30:$P$31,4,FALSE),IF(AB24="","",AB24)),"")</f>
        <v/>
      </c>
      <c r="U24" s="427" t="b">
        <f t="shared" si="1"/>
        <v>0</v>
      </c>
      <c r="V24" s="427" t="str">
        <f t="shared" si="2"/>
        <v/>
      </c>
      <c r="W24" s="427" t="s">
        <v>759</v>
      </c>
      <c r="X24" s="430" t="str">
        <f t="array" ref="X24">IFERROR(IF(INDEX('Reference Records'!$G$24:$G$41,MATCH(LEFT(B24,255),LEFT('Reference Records'!$C$24:$C$41,255),0))=0,"",INDEX('Reference Records'!$G$24:$G$41,MATCH(LEFT(B24,255),LEFT('Reference Records'!$C$24:$C$41,255),0))),"")</f>
        <v/>
      </c>
      <c r="Y24" s="430" t="str">
        <f>IFERROR(IF('Overview - Section A'!$AN$5="Funding Request",IF('Reference Records'!$B$276&lt;&gt;"",VLOOKUP(Q24,'Reference Records'!$B$276:$C$277,2,FALSE),VLOOKUP(Q24,'Reference Records'!$A$289:$C$290,3,FALSE)),VLOOKUP(Q24,'Reference Records'!$A$293:$C$295,3,FALSE)),"")</f>
        <v/>
      </c>
      <c r="Z24" s="430"/>
      <c r="AA24" s="430"/>
      <c r="AB24" s="431"/>
      <c r="AC24" s="430" t="s">
        <v>449</v>
      </c>
      <c r="AD24" s="370"/>
      <c r="AE24" s="134"/>
      <c r="AF24" s="136"/>
      <c r="AG24" s="136"/>
    </row>
    <row r="25" spans="1:58" ht="47.1" customHeight="1" x14ac:dyDescent="0.25">
      <c r="A25" s="345">
        <v>15</v>
      </c>
      <c r="B25" s="346" t="str">
        <f>IFERROR(VLOOKUP(Z25,'Reference records(soft deleted)'!$B$34:$D$57,3,FALSE),"")</f>
        <v/>
      </c>
      <c r="C25" s="383"/>
      <c r="D25" s="370"/>
      <c r="E25" s="370"/>
      <c r="F25" s="370"/>
      <c r="G25" s="349" t="str">
        <f t="array" ref="G25">IFERROR(IF(INDEX('Reference Records'!$D$24:$D$41,MATCH(LEFT(B25,255),LEFT('Reference Records'!$C$24:$C$41,255),0))=0,"",INDEX('Reference Records'!$D$24:$D$41,MATCH(LEFT(B25,255),LEFT('Reference Records'!$C$24:$C$41,255),0))),"")</f>
        <v/>
      </c>
      <c r="H25" s="429" t="str">
        <f>IF('Overview - Section A'!$AN$5="Funding Request",IF(I25="Funding Request Place Holder","",I25),"")</f>
        <v/>
      </c>
      <c r="I25" s="429" t="str">
        <f>IFERROR(IF(AB25="","",VLOOKUP(AB25,'Overview - Section A'!$P$30:$Q$31,2,FALSE)),"")</f>
        <v/>
      </c>
      <c r="J25" s="429"/>
      <c r="K25" s="429"/>
      <c r="L25" s="429"/>
      <c r="M25" s="429"/>
      <c r="N25" s="429"/>
      <c r="O25" s="429"/>
      <c r="P25" s="429"/>
      <c r="Q25" s="429" t="str">
        <f t="shared" si="3"/>
        <v/>
      </c>
      <c r="R25" s="383"/>
      <c r="S25" s="427" t="str">
        <f t="shared" si="0"/>
        <v/>
      </c>
      <c r="T25" s="427" t="str">
        <f>IFERROR(IF('Overview - Section A'!$AN$5="Funding Request",VLOOKUP(H25,'Overview - Section A'!$M$30:$P$31,4,FALSE),IF(AB25="","",AB25)),"")</f>
        <v/>
      </c>
      <c r="U25" s="427" t="b">
        <f t="shared" si="1"/>
        <v>0</v>
      </c>
      <c r="V25" s="427" t="str">
        <f t="shared" si="2"/>
        <v/>
      </c>
      <c r="W25" s="427" t="s">
        <v>760</v>
      </c>
      <c r="X25" s="430" t="str">
        <f t="array" ref="X25">IFERROR(IF(INDEX('Reference Records'!$G$24:$G$41,MATCH(LEFT(B25,255),LEFT('Reference Records'!$C$24:$C$41,255),0))=0,"",INDEX('Reference Records'!$G$24:$G$41,MATCH(LEFT(B25,255),LEFT('Reference Records'!$C$24:$C$41,255),0))),"")</f>
        <v/>
      </c>
      <c r="Y25" s="430" t="str">
        <f>IFERROR(IF('Overview - Section A'!$AN$5="Funding Request",IF('Reference Records'!$B$276&lt;&gt;"",VLOOKUP(Q25,'Reference Records'!$B$276:$C$277,2,FALSE),VLOOKUP(Q25,'Reference Records'!$A$289:$C$290,3,FALSE)),VLOOKUP(Q25,'Reference Records'!$A$293:$C$295,3,FALSE)),"")</f>
        <v/>
      </c>
      <c r="Z25" s="430"/>
      <c r="AA25" s="430"/>
      <c r="AB25" s="431"/>
      <c r="AC25" s="430" t="s">
        <v>449</v>
      </c>
      <c r="AD25" s="370"/>
      <c r="AE25" s="134"/>
      <c r="AF25" s="136"/>
      <c r="AG25" s="136"/>
    </row>
    <row r="26" spans="1:58" s="52" customFormat="1" ht="2.65" customHeight="1" thickBot="1" x14ac:dyDescent="0.3">
      <c r="A26" s="53"/>
      <c r="B26" s="53"/>
      <c r="C26" s="53"/>
      <c r="D26" s="53"/>
      <c r="E26" s="54"/>
      <c r="F26" s="54"/>
      <c r="G26" s="55"/>
      <c r="H26" s="54"/>
      <c r="I26" s="54"/>
      <c r="J26" s="54"/>
      <c r="K26" s="56"/>
      <c r="L26" s="57"/>
      <c r="M26" s="57"/>
      <c r="N26" s="57"/>
      <c r="O26" s="58"/>
      <c r="P26" s="58"/>
      <c r="Q26" s="59"/>
      <c r="R26" s="60"/>
      <c r="S26" s="60"/>
      <c r="T26" s="60"/>
      <c r="U26" s="60"/>
      <c r="V26" s="60"/>
      <c r="W26" s="60"/>
      <c r="X26" s="60"/>
      <c r="Y26" s="60"/>
      <c r="Z26" s="60"/>
      <c r="AA26" s="60"/>
      <c r="AB26" s="60"/>
      <c r="AC26" s="60"/>
      <c r="AD26" s="60"/>
      <c r="AE26" s="61"/>
      <c r="AF26" s="137"/>
      <c r="AG26" s="137"/>
      <c r="AK26" s="12"/>
      <c r="AL26" s="12"/>
      <c r="AM26" s="12"/>
      <c r="AN26" s="12"/>
      <c r="AO26" s="12"/>
      <c r="AP26" s="12"/>
      <c r="AQ26" s="12"/>
      <c r="AR26" s="12"/>
      <c r="AS26" s="12"/>
      <c r="AT26" s="12"/>
      <c r="AU26" s="12"/>
      <c r="AV26" s="12"/>
      <c r="AW26" s="12"/>
      <c r="AX26" s="12"/>
      <c r="AY26" s="12"/>
      <c r="AZ26" s="12"/>
      <c r="BA26" s="12"/>
      <c r="BB26" s="12"/>
      <c r="BC26" s="12"/>
      <c r="BD26" s="12"/>
      <c r="BE26" s="12"/>
      <c r="BF26" s="12"/>
    </row>
    <row r="27" spans="1:58" ht="35.65" customHeight="1" thickBot="1" x14ac:dyDescent="0.3">
      <c r="A27" s="62"/>
      <c r="D27" s="63"/>
      <c r="E27" s="63"/>
      <c r="AF27" s="136"/>
      <c r="AG27" s="136"/>
    </row>
    <row r="28" spans="1:58" ht="27" customHeight="1" thickBot="1" x14ac:dyDescent="0.3">
      <c r="A28" s="505" t="s">
        <v>29</v>
      </c>
      <c r="B28" s="506"/>
      <c r="C28" s="506"/>
      <c r="D28" s="506"/>
      <c r="E28" s="506"/>
      <c r="F28" s="506"/>
      <c r="G28" s="506"/>
      <c r="H28" s="506"/>
      <c r="I28" s="64"/>
      <c r="J28" s="64"/>
      <c r="K28" s="64"/>
      <c r="L28" s="64"/>
      <c r="M28" s="64"/>
      <c r="N28" s="163"/>
      <c r="O28" s="168"/>
      <c r="P28" s="169"/>
      <c r="Q28" s="48"/>
    </row>
    <row r="29" spans="1:58" ht="45.75" customHeight="1" x14ac:dyDescent="0.25">
      <c r="A29" s="359" t="s">
        <v>23</v>
      </c>
      <c r="B29" s="359" t="s">
        <v>71</v>
      </c>
      <c r="C29" s="359" t="s">
        <v>141</v>
      </c>
      <c r="D29" s="359" t="s">
        <v>6</v>
      </c>
      <c r="E29" s="359" t="s">
        <v>7</v>
      </c>
      <c r="F29" s="360" t="s">
        <v>8</v>
      </c>
      <c r="G29" s="359" t="s">
        <v>27</v>
      </c>
      <c r="H29" s="359" t="s">
        <v>144</v>
      </c>
      <c r="I29" s="361"/>
      <c r="J29" s="362" t="s">
        <v>210</v>
      </c>
      <c r="K29" s="362" t="s">
        <v>209</v>
      </c>
      <c r="L29" s="362" t="s">
        <v>60</v>
      </c>
      <c r="M29" s="362" t="s">
        <v>211</v>
      </c>
      <c r="N29" s="363" t="s">
        <v>232</v>
      </c>
      <c r="O29" s="362" t="s">
        <v>62</v>
      </c>
      <c r="P29" s="170"/>
      <c r="Q29" s="65" t="s">
        <v>305</v>
      </c>
      <c r="R29" s="65" t="s">
        <v>306</v>
      </c>
      <c r="AD29" s="65" t="s">
        <v>307</v>
      </c>
    </row>
    <row r="30" spans="1:58" ht="47.1" hidden="1" customHeight="1" x14ac:dyDescent="0.25">
      <c r="A30" s="345" t="s">
        <v>84</v>
      </c>
      <c r="B30" s="364" t="str">
        <f t="shared" ref="B30:B61" si="4">IF(A30=A29,"",VLOOKUP(A30,$A$10:$V$26,22,FALSE))</f>
        <v>[Custom Outcome Indicator]</v>
      </c>
      <c r="C30" s="365" t="str">
        <f>IFERROR(IF(K30&lt;&gt;"",K30,IF(A30=A29,IF(C29&lt;YEAR('Overview - Section A'!$E$8),C29+1,""),YEAR('Overview - Section A'!$E$7))),"")</f>
        <v>[Year of Target]</v>
      </c>
      <c r="D30" s="366" t="s">
        <v>54</v>
      </c>
      <c r="E30" s="367" t="s">
        <v>55</v>
      </c>
      <c r="F30" s="368" t="str">
        <f>IF(IF(AND(D30="",E30=""),N30,IFERROR((D30/E30)*100,""))=0,"",IF(AND(D30="",E30=""),N30,IFERROR((D30/E30)*100,"")))</f>
        <v/>
      </c>
      <c r="G30" s="369" t="s">
        <v>56</v>
      </c>
      <c r="H30" s="370" t="s">
        <v>143</v>
      </c>
      <c r="I30" s="371" t="str">
        <f>CONCATENATE(A30,C30)</f>
        <v>[Outcome Indicator Number][Year of Target]</v>
      </c>
      <c r="J30" s="372" t="s">
        <v>61</v>
      </c>
      <c r="K30" s="373" t="s">
        <v>237</v>
      </c>
      <c r="L30" s="371" t="b">
        <f t="shared" ref="L30:L61" si="5">IFERROR(IF(VLOOKUP(A30,$A$10:$V$26,22,FALSE)&lt;&gt;"",TRUE,FALSE),FALSE)</f>
        <v>1</v>
      </c>
      <c r="M30" s="371" t="str">
        <f ca="1">IFERROR(IF(G30&lt;&gt;"",INDEX('Overview - Section A'!$U$37:$U$44,MATCH(G30,'Overview - Section A'!$A$37:$A$44,1)),J30),"")</f>
        <v>[Record ID]</v>
      </c>
      <c r="N30" s="371" t="s">
        <v>208</v>
      </c>
      <c r="O30" s="371" t="s">
        <v>61</v>
      </c>
      <c r="P30" s="171"/>
      <c r="Q30" s="239"/>
      <c r="R30" s="239"/>
      <c r="S30" s="305"/>
      <c r="T30" s="305"/>
      <c r="U30" s="305"/>
      <c r="V30" s="305"/>
      <c r="W30" s="305"/>
      <c r="X30" s="305"/>
      <c r="Y30" s="305"/>
      <c r="Z30" s="305"/>
      <c r="AA30" s="305"/>
      <c r="AB30" s="305"/>
      <c r="AC30" s="305"/>
      <c r="AD30" s="239"/>
    </row>
    <row r="31" spans="1:58" ht="105.75" customHeight="1" x14ac:dyDescent="0.25">
      <c r="A31" s="345">
        <v>1</v>
      </c>
      <c r="B31" s="364" t="str">
        <f t="shared" si="4"/>
        <v>HIV O-5(M): Percentage of sex workers reporting the use of a condom with their most recent client</v>
      </c>
      <c r="C31" s="365">
        <f>IFERROR(IF(K31&lt;&gt;"",K31,IF(A31=A30,IF(C30&lt;YEAR('Overview - Section A'!$E$8),C30+1,""),YEAR('Overview - Section A'!$E$7))),"")</f>
        <v>2018</v>
      </c>
      <c r="D31" s="366"/>
      <c r="E31" s="367"/>
      <c r="F31" s="368" t="str">
        <f t="shared" ref="F31:F94" si="6">IF(IF(AND(D31="",E31=""),N31,IFERROR((D31/E31)*100,""))=0,"",IF(AND(D31="",E31=""),N31,IFERROR((D31/E31)*100,"")))</f>
        <v/>
      </c>
      <c r="G31" s="369"/>
      <c r="H31" s="370"/>
      <c r="I31" s="371" t="str">
        <f t="shared" ref="I31:I94" si="7">CONCATENATE(A31,C31)</f>
        <v>12018</v>
      </c>
      <c r="J31" s="372" t="s">
        <v>469</v>
      </c>
      <c r="K31" s="373"/>
      <c r="L31" s="371" t="b">
        <f t="shared" si="5"/>
        <v>1</v>
      </c>
      <c r="M31" s="371" t="str">
        <f>IFERROR(IF(G31&lt;&gt;"",INDEX('Overview - Section A'!$U$37:$U$44,MATCH(G31,'Overview - Section A'!$A$37:$A$44,1)),J31),"")</f>
        <v>a1Y36000002cnrPEAQ</v>
      </c>
      <c r="N31" s="371"/>
      <c r="O31" s="371" t="s">
        <v>470</v>
      </c>
      <c r="P31" s="171"/>
      <c r="Q31" s="357"/>
      <c r="R31" s="357"/>
      <c r="S31" s="358"/>
      <c r="T31" s="358"/>
      <c r="U31" s="358"/>
      <c r="V31" s="358"/>
      <c r="W31" s="358"/>
      <c r="X31" s="358"/>
      <c r="Y31" s="358"/>
      <c r="Z31" s="358"/>
      <c r="AA31" s="358"/>
      <c r="AB31" s="358"/>
      <c r="AC31" s="358"/>
      <c r="AD31" s="357"/>
    </row>
    <row r="32" spans="1:58" ht="87" customHeight="1" x14ac:dyDescent="0.25">
      <c r="A32" s="345">
        <v>1</v>
      </c>
      <c r="B32" s="364" t="str">
        <f t="shared" si="4"/>
        <v/>
      </c>
      <c r="C32" s="365">
        <f>IFERROR(IF(K32&lt;&gt;"",K32,IF(A32=A31,IF(C31&lt;YEAR('Overview - Section A'!$E$8),C31+1,""),YEAR('Overview - Section A'!$E$7))),"")</f>
        <v>2019</v>
      </c>
      <c r="D32" s="366"/>
      <c r="E32" s="367"/>
      <c r="F32" s="368" t="str">
        <f t="shared" si="6"/>
        <v/>
      </c>
      <c r="G32" s="369"/>
      <c r="H32" s="370"/>
      <c r="I32" s="371" t="str">
        <f t="shared" si="7"/>
        <v>12019</v>
      </c>
      <c r="J32" s="372" t="s">
        <v>471</v>
      </c>
      <c r="K32" s="373"/>
      <c r="L32" s="371" t="b">
        <f t="shared" si="5"/>
        <v>1</v>
      </c>
      <c r="M32" s="371" t="str">
        <f>IFERROR(IF(G32&lt;&gt;"",INDEX('Overview - Section A'!$U$37:$U$44,MATCH(G32,'Overview - Section A'!$A$37:$A$44,1)),J32),"")</f>
        <v>a1Y36000002cnrQEAQ</v>
      </c>
      <c r="N32" s="371"/>
      <c r="O32" s="371" t="s">
        <v>472</v>
      </c>
      <c r="P32" s="171"/>
      <c r="Q32" s="357"/>
      <c r="R32" s="357"/>
      <c r="S32" s="358"/>
      <c r="T32" s="358"/>
      <c r="U32" s="358"/>
      <c r="V32" s="358"/>
      <c r="W32" s="358"/>
      <c r="X32" s="358"/>
      <c r="Y32" s="358"/>
      <c r="Z32" s="358"/>
      <c r="AA32" s="358"/>
      <c r="AB32" s="358"/>
      <c r="AC32" s="358"/>
      <c r="AD32" s="357"/>
    </row>
    <row r="33" spans="1:30" ht="238.5" customHeight="1" x14ac:dyDescent="0.25">
      <c r="A33" s="345">
        <v>1</v>
      </c>
      <c r="B33" s="364" t="str">
        <f t="shared" si="4"/>
        <v/>
      </c>
      <c r="C33" s="365">
        <f>IFERROR(IF(K33&lt;&gt;"",K33,IF(A33=A32,IF(C32&lt;YEAR('Overview - Section A'!$E$8),C32+1,""),YEAR('Overview - Section A'!$E$7))),"")</f>
        <v>2020</v>
      </c>
      <c r="D33" s="366"/>
      <c r="E33" s="367"/>
      <c r="F33" s="493">
        <v>0.95</v>
      </c>
      <c r="G33" s="369">
        <v>44256</v>
      </c>
      <c r="H33" s="370"/>
      <c r="I33" s="371" t="str">
        <f t="shared" si="7"/>
        <v>12020</v>
      </c>
      <c r="J33" s="372" t="s">
        <v>473</v>
      </c>
      <c r="K33" s="373"/>
      <c r="L33" s="371" t="b">
        <f t="shared" si="5"/>
        <v>1</v>
      </c>
      <c r="M33" s="371" t="str">
        <f ca="1">IFERROR(IF(G33&lt;&gt;"",INDEX('Overview - Section A'!$U$37:$U$44,MATCH(G33,'Overview - Section A'!$A$37:$A$44,1)),J33),"")</f>
        <v>a1Y36000002cnrSEAQ</v>
      </c>
      <c r="N33" s="371"/>
      <c r="O33" s="371" t="s">
        <v>474</v>
      </c>
      <c r="P33" s="171"/>
      <c r="Q33" s="495" t="s">
        <v>4104</v>
      </c>
      <c r="R33" s="357"/>
      <c r="S33" s="358"/>
      <c r="T33" s="358"/>
      <c r="U33" s="358"/>
      <c r="V33" s="358"/>
      <c r="W33" s="358"/>
      <c r="X33" s="358"/>
      <c r="Y33" s="358"/>
      <c r="Z33" s="358"/>
      <c r="AA33" s="358"/>
      <c r="AB33" s="358"/>
      <c r="AC33" s="358"/>
      <c r="AD33" s="357"/>
    </row>
    <row r="34" spans="1:30" ht="47.1" customHeight="1" x14ac:dyDescent="0.25">
      <c r="A34" s="345">
        <v>1</v>
      </c>
      <c r="B34" s="364" t="str">
        <f t="shared" si="4"/>
        <v/>
      </c>
      <c r="C34" s="365" t="str">
        <f>IFERROR(IF(K34&lt;&gt;"",K34,IF(A34=A33,IF(C33&lt;YEAR('Overview - Section A'!$E$8),C33+1,""),YEAR('Overview - Section A'!$E$7))),"")</f>
        <v/>
      </c>
      <c r="D34" s="366"/>
      <c r="E34" s="367"/>
      <c r="F34" s="368" t="str">
        <f t="shared" si="6"/>
        <v/>
      </c>
      <c r="G34" s="369"/>
      <c r="H34" s="370"/>
      <c r="I34" s="371" t="str">
        <f t="shared" si="7"/>
        <v>1</v>
      </c>
      <c r="J34" s="372" t="s">
        <v>475</v>
      </c>
      <c r="K34" s="373"/>
      <c r="L34" s="371" t="b">
        <f t="shared" si="5"/>
        <v>1</v>
      </c>
      <c r="M34" s="371" t="str">
        <f>IFERROR(IF(G34&lt;&gt;"",INDEX('Overview - Section A'!$U$37:$U$44,MATCH(G34,'Overview - Section A'!$A$37:$A$44,1)),J34),"")</f>
        <v>a1Y36000002cnrSEAQ</v>
      </c>
      <c r="N34" s="371"/>
      <c r="O34" s="371" t="s">
        <v>476</v>
      </c>
      <c r="P34" s="171"/>
      <c r="Q34" s="357"/>
      <c r="R34" s="357"/>
      <c r="S34" s="358"/>
      <c r="T34" s="358"/>
      <c r="U34" s="358"/>
      <c r="V34" s="358"/>
      <c r="W34" s="358"/>
      <c r="X34" s="358"/>
      <c r="Y34" s="358"/>
      <c r="Z34" s="358"/>
      <c r="AA34" s="358"/>
      <c r="AB34" s="358"/>
      <c r="AC34" s="358"/>
      <c r="AD34" s="357"/>
    </row>
    <row r="35" spans="1:30" ht="47.1" customHeight="1" x14ac:dyDescent="0.25">
      <c r="A35" s="345">
        <v>1</v>
      </c>
      <c r="B35" s="364" t="str">
        <f t="shared" si="4"/>
        <v/>
      </c>
      <c r="C35" s="365" t="str">
        <f>IFERROR(IF(K35&lt;&gt;"",K35,IF(A35=A34,IF(C34&lt;YEAR('Overview - Section A'!$E$8),C34+1,""),YEAR('Overview - Section A'!$E$7))),"")</f>
        <v/>
      </c>
      <c r="D35" s="366"/>
      <c r="E35" s="367"/>
      <c r="F35" s="368" t="str">
        <f t="shared" si="6"/>
        <v/>
      </c>
      <c r="G35" s="369"/>
      <c r="H35" s="370"/>
      <c r="I35" s="371" t="str">
        <f t="shared" si="7"/>
        <v>1</v>
      </c>
      <c r="J35" s="372" t="s">
        <v>477</v>
      </c>
      <c r="K35" s="373"/>
      <c r="L35" s="371" t="b">
        <f t="shared" si="5"/>
        <v>1</v>
      </c>
      <c r="M35" s="371" t="str">
        <f>IFERROR(IF(G35&lt;&gt;"",INDEX('Overview - Section A'!$U$37:$U$44,MATCH(G35,'Overview - Section A'!$A$37:$A$44,1)),J35),"")</f>
        <v>a1Y36000002cnrTEAQ</v>
      </c>
      <c r="N35" s="371"/>
      <c r="O35" s="371" t="s">
        <v>478</v>
      </c>
      <c r="P35" s="171"/>
      <c r="Q35" s="357"/>
      <c r="R35" s="357"/>
      <c r="S35" s="358"/>
      <c r="T35" s="358"/>
      <c r="U35" s="358"/>
      <c r="V35" s="358"/>
      <c r="W35" s="358"/>
      <c r="X35" s="358"/>
      <c r="Y35" s="358"/>
      <c r="Z35" s="358"/>
      <c r="AA35" s="358"/>
      <c r="AB35" s="358"/>
      <c r="AC35" s="358"/>
      <c r="AD35" s="357"/>
    </row>
    <row r="36" spans="1:30" ht="47.1" customHeight="1" x14ac:dyDescent="0.25">
      <c r="A36" s="345">
        <v>1</v>
      </c>
      <c r="B36" s="364" t="str">
        <f t="shared" si="4"/>
        <v/>
      </c>
      <c r="C36" s="365" t="str">
        <f>IFERROR(IF(K36&lt;&gt;"",K36,IF(A36=A35,IF(C35&lt;YEAR('Overview - Section A'!$E$8),C35+1,""),YEAR('Overview - Section A'!$E$7))),"")</f>
        <v/>
      </c>
      <c r="D36" s="366"/>
      <c r="E36" s="367"/>
      <c r="F36" s="368" t="str">
        <f t="shared" si="6"/>
        <v/>
      </c>
      <c r="G36" s="369"/>
      <c r="H36" s="370"/>
      <c r="I36" s="371" t="str">
        <f t="shared" si="7"/>
        <v>1</v>
      </c>
      <c r="J36" s="372" t="s">
        <v>479</v>
      </c>
      <c r="K36" s="373"/>
      <c r="L36" s="371" t="b">
        <f t="shared" si="5"/>
        <v>1</v>
      </c>
      <c r="M36" s="371" t="str">
        <f>IFERROR(IF(G36&lt;&gt;"",INDEX('Overview - Section A'!$U$37:$U$44,MATCH(G36,'Overview - Section A'!$A$37:$A$44,1)),J36),"")</f>
        <v>a1Y36000002cnrUEAQ</v>
      </c>
      <c r="N36" s="371"/>
      <c r="O36" s="371" t="s">
        <v>480</v>
      </c>
      <c r="P36" s="171"/>
      <c r="Q36" s="357"/>
      <c r="R36" s="357"/>
      <c r="S36" s="358"/>
      <c r="T36" s="358"/>
      <c r="U36" s="358"/>
      <c r="V36" s="358"/>
      <c r="W36" s="358"/>
      <c r="X36" s="358"/>
      <c r="Y36" s="358"/>
      <c r="Z36" s="358"/>
      <c r="AA36" s="358"/>
      <c r="AB36" s="358"/>
      <c r="AC36" s="358"/>
      <c r="AD36" s="357"/>
    </row>
    <row r="37" spans="1:30" ht="47.1" customHeight="1" x14ac:dyDescent="0.25">
      <c r="A37" s="345">
        <v>2</v>
      </c>
      <c r="B37" s="364" t="str">
        <f t="shared" si="4"/>
        <v>HIV O-4a(M): Percentage of men reporting the use of a condom the last time they had anal sex with a male partner</v>
      </c>
      <c r="C37" s="365">
        <f>IFERROR(IF(K37&lt;&gt;"",K37,IF(A37=A36,IF(C36&lt;YEAR('Overview - Section A'!$E$8),C36+1,""),YEAR('Overview - Section A'!$E$7))),"")</f>
        <v>2018</v>
      </c>
      <c r="D37" s="366"/>
      <c r="E37" s="367"/>
      <c r="F37" s="368" t="str">
        <f t="shared" si="6"/>
        <v/>
      </c>
      <c r="G37" s="369"/>
      <c r="H37" s="370"/>
      <c r="I37" s="371" t="str">
        <f t="shared" si="7"/>
        <v>22018</v>
      </c>
      <c r="J37" s="372" t="s">
        <v>469</v>
      </c>
      <c r="K37" s="373"/>
      <c r="L37" s="371" t="b">
        <f t="shared" si="5"/>
        <v>1</v>
      </c>
      <c r="M37" s="371" t="str">
        <f>IFERROR(IF(G37&lt;&gt;"",INDEX('Overview - Section A'!$U$37:$U$44,MATCH(G37,'Overview - Section A'!$A$37:$A$44,1)),J37),"")</f>
        <v>a1Y36000002cnrPEAQ</v>
      </c>
      <c r="N37" s="371"/>
      <c r="O37" s="371" t="s">
        <v>481</v>
      </c>
      <c r="P37" s="171"/>
      <c r="Q37" s="357"/>
      <c r="R37" s="357"/>
      <c r="S37" s="358"/>
      <c r="T37" s="358"/>
      <c r="U37" s="358"/>
      <c r="V37" s="358"/>
      <c r="W37" s="358"/>
      <c r="X37" s="358"/>
      <c r="Y37" s="358"/>
      <c r="Z37" s="358"/>
      <c r="AA37" s="358"/>
      <c r="AB37" s="358"/>
      <c r="AC37" s="358"/>
      <c r="AD37" s="357"/>
    </row>
    <row r="38" spans="1:30" ht="47.1" customHeight="1" x14ac:dyDescent="0.25">
      <c r="A38" s="345">
        <v>2</v>
      </c>
      <c r="B38" s="364" t="str">
        <f t="shared" si="4"/>
        <v/>
      </c>
      <c r="C38" s="365">
        <f>IFERROR(IF(K38&lt;&gt;"",K38,IF(A38=A37,IF(C37&lt;YEAR('Overview - Section A'!$E$8),C37+1,""),YEAR('Overview - Section A'!$E$7))),"")</f>
        <v>2019</v>
      </c>
      <c r="D38" s="366"/>
      <c r="E38" s="367"/>
      <c r="F38" s="368" t="str">
        <f t="shared" si="6"/>
        <v/>
      </c>
      <c r="G38" s="369"/>
      <c r="H38" s="370"/>
      <c r="I38" s="371" t="str">
        <f t="shared" si="7"/>
        <v>22019</v>
      </c>
      <c r="J38" s="372" t="s">
        <v>471</v>
      </c>
      <c r="K38" s="373"/>
      <c r="L38" s="371" t="b">
        <f t="shared" si="5"/>
        <v>1</v>
      </c>
      <c r="M38" s="371" t="str">
        <f>IFERROR(IF(G38&lt;&gt;"",INDEX('Overview - Section A'!$U$37:$U$44,MATCH(G38,'Overview - Section A'!$A$37:$A$44,1)),J38),"")</f>
        <v>a1Y36000002cnrQEAQ</v>
      </c>
      <c r="N38" s="371"/>
      <c r="O38" s="371" t="s">
        <v>482</v>
      </c>
      <c r="P38" s="171"/>
      <c r="Q38" s="357"/>
      <c r="R38" s="357"/>
      <c r="S38" s="358"/>
      <c r="T38" s="358"/>
      <c r="U38" s="358"/>
      <c r="V38" s="358"/>
      <c r="W38" s="358"/>
      <c r="X38" s="358"/>
      <c r="Y38" s="358"/>
      <c r="Z38" s="358"/>
      <c r="AA38" s="358"/>
      <c r="AB38" s="358"/>
      <c r="AC38" s="358"/>
      <c r="AD38" s="357"/>
    </row>
    <row r="39" spans="1:30" ht="233.25" customHeight="1" x14ac:dyDescent="0.25">
      <c r="A39" s="345">
        <v>2</v>
      </c>
      <c r="B39" s="364" t="str">
        <f t="shared" si="4"/>
        <v/>
      </c>
      <c r="C39" s="365">
        <f>IFERROR(IF(K39&lt;&gt;"",K39,IF(A39=A38,IF(C38&lt;YEAR('Overview - Section A'!$E$8),C38+1,""),YEAR('Overview - Section A'!$E$7))),"")</f>
        <v>2020</v>
      </c>
      <c r="D39" s="366"/>
      <c r="E39" s="367"/>
      <c r="F39" s="493">
        <v>0.75</v>
      </c>
      <c r="G39" s="369">
        <v>44256</v>
      </c>
      <c r="H39" s="370"/>
      <c r="I39" s="371" t="str">
        <f t="shared" si="7"/>
        <v>22020</v>
      </c>
      <c r="J39" s="372" t="s">
        <v>473</v>
      </c>
      <c r="K39" s="373"/>
      <c r="L39" s="371" t="b">
        <f t="shared" si="5"/>
        <v>1</v>
      </c>
      <c r="M39" s="371" t="str">
        <f ca="1">IFERROR(IF(G39&lt;&gt;"",INDEX('Overview - Section A'!$U$37:$U$44,MATCH(G39,'Overview - Section A'!$A$37:$A$44,1)),J39),"")</f>
        <v>a1Y36000002cnrSEAQ</v>
      </c>
      <c r="N39" s="371"/>
      <c r="O39" s="371" t="s">
        <v>483</v>
      </c>
      <c r="P39" s="171"/>
      <c r="Q39" s="357" t="s">
        <v>4105</v>
      </c>
      <c r="R39" s="357"/>
      <c r="S39" s="358"/>
      <c r="T39" s="358"/>
      <c r="U39" s="358"/>
      <c r="V39" s="358"/>
      <c r="W39" s="358"/>
      <c r="X39" s="358"/>
      <c r="Y39" s="358"/>
      <c r="Z39" s="358"/>
      <c r="AA39" s="358"/>
      <c r="AB39" s="358"/>
      <c r="AC39" s="358"/>
      <c r="AD39" s="357"/>
    </row>
    <row r="40" spans="1:30" ht="47.1" customHeight="1" x14ac:dyDescent="0.25">
      <c r="A40" s="345">
        <v>2</v>
      </c>
      <c r="B40" s="364" t="str">
        <f t="shared" si="4"/>
        <v/>
      </c>
      <c r="C40" s="365" t="str">
        <f>IFERROR(IF(K40&lt;&gt;"",K40,IF(A40=A39,IF(C39&lt;YEAR('Overview - Section A'!$E$8),C39+1,""),YEAR('Overview - Section A'!$E$7))),"")</f>
        <v/>
      </c>
      <c r="D40" s="366"/>
      <c r="E40" s="367"/>
      <c r="F40" s="368" t="str">
        <f t="shared" si="6"/>
        <v/>
      </c>
      <c r="G40" s="369"/>
      <c r="H40" s="370"/>
      <c r="I40" s="371" t="str">
        <f t="shared" si="7"/>
        <v>2</v>
      </c>
      <c r="J40" s="372" t="s">
        <v>475</v>
      </c>
      <c r="K40" s="373"/>
      <c r="L40" s="371" t="b">
        <f t="shared" si="5"/>
        <v>1</v>
      </c>
      <c r="M40" s="371" t="str">
        <f>IFERROR(IF(G40&lt;&gt;"",INDEX('Overview - Section A'!$U$37:$U$44,MATCH(G40,'Overview - Section A'!$A$37:$A$44,1)),J40),"")</f>
        <v>a1Y36000002cnrSEAQ</v>
      </c>
      <c r="N40" s="371"/>
      <c r="O40" s="371" t="s">
        <v>484</v>
      </c>
      <c r="P40" s="171"/>
      <c r="Q40" s="357"/>
      <c r="R40" s="357"/>
      <c r="S40" s="358"/>
      <c r="T40" s="358"/>
      <c r="U40" s="358"/>
      <c r="V40" s="358"/>
      <c r="W40" s="358"/>
      <c r="X40" s="358"/>
      <c r="Y40" s="358"/>
      <c r="Z40" s="358"/>
      <c r="AA40" s="358"/>
      <c r="AB40" s="358"/>
      <c r="AC40" s="358"/>
      <c r="AD40" s="357"/>
    </row>
    <row r="41" spans="1:30" ht="47.1" customHeight="1" x14ac:dyDescent="0.25">
      <c r="A41" s="345">
        <v>2</v>
      </c>
      <c r="B41" s="364" t="str">
        <f t="shared" si="4"/>
        <v/>
      </c>
      <c r="C41" s="365" t="str">
        <f>IFERROR(IF(K41&lt;&gt;"",K41,IF(A41=A40,IF(C40&lt;YEAR('Overview - Section A'!$E$8),C40+1,""),YEAR('Overview - Section A'!$E$7))),"")</f>
        <v/>
      </c>
      <c r="D41" s="366"/>
      <c r="E41" s="367"/>
      <c r="F41" s="368" t="str">
        <f t="shared" si="6"/>
        <v/>
      </c>
      <c r="G41" s="369"/>
      <c r="H41" s="370"/>
      <c r="I41" s="371" t="str">
        <f t="shared" si="7"/>
        <v>2</v>
      </c>
      <c r="J41" s="372" t="s">
        <v>477</v>
      </c>
      <c r="K41" s="373"/>
      <c r="L41" s="371" t="b">
        <f t="shared" si="5"/>
        <v>1</v>
      </c>
      <c r="M41" s="371" t="str">
        <f>IFERROR(IF(G41&lt;&gt;"",INDEX('Overview - Section A'!$U$37:$U$44,MATCH(G41,'Overview - Section A'!$A$37:$A$44,1)),J41),"")</f>
        <v>a1Y36000002cnrTEAQ</v>
      </c>
      <c r="N41" s="371"/>
      <c r="O41" s="371" t="s">
        <v>485</v>
      </c>
      <c r="P41" s="171"/>
      <c r="Q41" s="357"/>
      <c r="R41" s="357"/>
      <c r="S41" s="358"/>
      <c r="T41" s="358"/>
      <c r="U41" s="358"/>
      <c r="V41" s="358"/>
      <c r="W41" s="358"/>
      <c r="X41" s="358"/>
      <c r="Y41" s="358"/>
      <c r="Z41" s="358"/>
      <c r="AA41" s="358"/>
      <c r="AB41" s="358"/>
      <c r="AC41" s="358"/>
      <c r="AD41" s="357"/>
    </row>
    <row r="42" spans="1:30" ht="47.1" customHeight="1" x14ac:dyDescent="0.25">
      <c r="A42" s="345">
        <v>2</v>
      </c>
      <c r="B42" s="364" t="str">
        <f t="shared" si="4"/>
        <v/>
      </c>
      <c r="C42" s="365" t="str">
        <f>IFERROR(IF(K42&lt;&gt;"",K42,IF(A42=A41,IF(C41&lt;YEAR('Overview - Section A'!$E$8),C41+1,""),YEAR('Overview - Section A'!$E$7))),"")</f>
        <v/>
      </c>
      <c r="D42" s="366"/>
      <c r="E42" s="367"/>
      <c r="F42" s="368" t="str">
        <f t="shared" si="6"/>
        <v/>
      </c>
      <c r="G42" s="369"/>
      <c r="H42" s="370"/>
      <c r="I42" s="371" t="str">
        <f t="shared" si="7"/>
        <v>2</v>
      </c>
      <c r="J42" s="372" t="s">
        <v>479</v>
      </c>
      <c r="K42" s="373"/>
      <c r="L42" s="371" t="b">
        <f t="shared" si="5"/>
        <v>1</v>
      </c>
      <c r="M42" s="371" t="str">
        <f>IFERROR(IF(G42&lt;&gt;"",INDEX('Overview - Section A'!$U$37:$U$44,MATCH(G42,'Overview - Section A'!$A$37:$A$44,1)),J42),"")</f>
        <v>a1Y36000002cnrUEAQ</v>
      </c>
      <c r="N42" s="371"/>
      <c r="O42" s="371" t="s">
        <v>486</v>
      </c>
      <c r="P42" s="171"/>
      <c r="Q42" s="357"/>
      <c r="R42" s="357"/>
      <c r="S42" s="358"/>
      <c r="T42" s="358"/>
      <c r="U42" s="358"/>
      <c r="V42" s="358"/>
      <c r="W42" s="358"/>
      <c r="X42" s="358"/>
      <c r="Y42" s="358"/>
      <c r="Z42" s="358"/>
      <c r="AA42" s="358"/>
      <c r="AB42" s="358"/>
      <c r="AC42" s="358"/>
      <c r="AD42" s="357"/>
    </row>
    <row r="43" spans="1:30" ht="84" customHeight="1" x14ac:dyDescent="0.25">
      <c r="A43" s="345">
        <v>3</v>
      </c>
      <c r="B43" s="364" t="str">
        <f t="shared" si="4"/>
        <v>HIV O-1(M): Percentage of adults and children with HIV, known to be on treatment 12 months after initiation of antiretroviral therapy</v>
      </c>
      <c r="C43" s="365">
        <f>IFERROR(IF(K43&lt;&gt;"",K43,IF(A43=A42,IF(C42&lt;YEAR('Overview - Section A'!$E$8),C42+1,""),YEAR('Overview - Section A'!$E$7))),"")</f>
        <v>2018</v>
      </c>
      <c r="D43" s="366"/>
      <c r="E43" s="367"/>
      <c r="F43" s="493">
        <v>0.85</v>
      </c>
      <c r="G43" s="369">
        <v>43525</v>
      </c>
      <c r="H43" s="370"/>
      <c r="I43" s="371" t="str">
        <f t="shared" si="7"/>
        <v>32018</v>
      </c>
      <c r="J43" s="372" t="s">
        <v>469</v>
      </c>
      <c r="K43" s="373"/>
      <c r="L43" s="371" t="b">
        <f t="shared" si="5"/>
        <v>1</v>
      </c>
      <c r="M43" s="371" t="str">
        <f ca="1">IFERROR(IF(G43&lt;&gt;"",INDEX('Overview - Section A'!$U$37:$U$44,MATCH(G43,'Overview - Section A'!$A$37:$A$44,1)),J43),"")</f>
        <v>a1Y36000002cnrQEAQ</v>
      </c>
      <c r="N43" s="371"/>
      <c r="O43" s="371" t="s">
        <v>487</v>
      </c>
      <c r="P43" s="171"/>
      <c r="Q43" s="357"/>
      <c r="R43" s="357"/>
      <c r="S43" s="358"/>
      <c r="T43" s="358"/>
      <c r="U43" s="358"/>
      <c r="V43" s="358"/>
      <c r="W43" s="358"/>
      <c r="X43" s="358"/>
      <c r="Y43" s="358"/>
      <c r="Z43" s="358"/>
      <c r="AA43" s="358"/>
      <c r="AB43" s="358"/>
      <c r="AC43" s="358"/>
      <c r="AD43" s="357"/>
    </row>
    <row r="44" spans="1:30" ht="47.1" customHeight="1" x14ac:dyDescent="0.25">
      <c r="A44" s="345">
        <v>3</v>
      </c>
      <c r="B44" s="364" t="str">
        <f t="shared" si="4"/>
        <v/>
      </c>
      <c r="C44" s="365">
        <f>IFERROR(IF(K44&lt;&gt;"",K44,IF(A44=A43,IF(C43&lt;YEAR('Overview - Section A'!$E$8),C43+1,""),YEAR('Overview - Section A'!$E$7))),"")</f>
        <v>2019</v>
      </c>
      <c r="D44" s="366"/>
      <c r="E44" s="367"/>
      <c r="F44" s="493">
        <v>0.85</v>
      </c>
      <c r="G44" s="369">
        <v>43891</v>
      </c>
      <c r="H44" s="370"/>
      <c r="I44" s="371" t="str">
        <f t="shared" si="7"/>
        <v>32019</v>
      </c>
      <c r="J44" s="372" t="s">
        <v>471</v>
      </c>
      <c r="K44" s="373"/>
      <c r="L44" s="371" t="b">
        <f t="shared" si="5"/>
        <v>1</v>
      </c>
      <c r="M44" s="371" t="str">
        <f ca="1">IFERROR(IF(G44&lt;&gt;"",INDEX('Overview - Section A'!$U$37:$U$44,MATCH(G44,'Overview - Section A'!$A$37:$A$44,1)),J44),"")</f>
        <v>a1Y36000002cnrREAQ</v>
      </c>
      <c r="N44" s="371"/>
      <c r="O44" s="371" t="s">
        <v>488</v>
      </c>
      <c r="P44" s="171"/>
      <c r="Q44" s="357"/>
      <c r="R44" s="357"/>
      <c r="S44" s="358"/>
      <c r="T44" s="358"/>
      <c r="U44" s="358"/>
      <c r="V44" s="358"/>
      <c r="W44" s="358"/>
      <c r="X44" s="358"/>
      <c r="Y44" s="358"/>
      <c r="Z44" s="358"/>
      <c r="AA44" s="358"/>
      <c r="AB44" s="358"/>
      <c r="AC44" s="358"/>
      <c r="AD44" s="357"/>
    </row>
    <row r="45" spans="1:30" ht="47.1" customHeight="1" x14ac:dyDescent="0.25">
      <c r="A45" s="345">
        <v>3</v>
      </c>
      <c r="B45" s="364" t="str">
        <f t="shared" si="4"/>
        <v/>
      </c>
      <c r="C45" s="365">
        <f>IFERROR(IF(K45&lt;&gt;"",K45,IF(A45=A44,IF(C44&lt;YEAR('Overview - Section A'!$E$8),C44+1,""),YEAR('Overview - Section A'!$E$7))),"")</f>
        <v>2020</v>
      </c>
      <c r="D45" s="366"/>
      <c r="E45" s="367"/>
      <c r="F45" s="493">
        <v>0.85</v>
      </c>
      <c r="G45" s="369">
        <v>44256</v>
      </c>
      <c r="H45" s="370"/>
      <c r="I45" s="371" t="str">
        <f t="shared" si="7"/>
        <v>32020</v>
      </c>
      <c r="J45" s="372" t="s">
        <v>473</v>
      </c>
      <c r="K45" s="373"/>
      <c r="L45" s="371" t="b">
        <f t="shared" si="5"/>
        <v>1</v>
      </c>
      <c r="M45" s="371" t="str">
        <f ca="1">IFERROR(IF(G45&lt;&gt;"",INDEX('Overview - Section A'!$U$37:$U$44,MATCH(G45,'Overview - Section A'!$A$37:$A$44,1)),J45),"")</f>
        <v>a1Y36000002cnrSEAQ</v>
      </c>
      <c r="N45" s="371"/>
      <c r="O45" s="371" t="s">
        <v>489</v>
      </c>
      <c r="P45" s="171"/>
      <c r="Q45" s="357"/>
      <c r="R45" s="357"/>
      <c r="S45" s="358"/>
      <c r="T45" s="358"/>
      <c r="U45" s="358"/>
      <c r="V45" s="358"/>
      <c r="W45" s="358"/>
      <c r="X45" s="358"/>
      <c r="Y45" s="358"/>
      <c r="Z45" s="358"/>
      <c r="AA45" s="358"/>
      <c r="AB45" s="358"/>
      <c r="AC45" s="358"/>
      <c r="AD45" s="357"/>
    </row>
    <row r="46" spans="1:30" ht="47.1" customHeight="1" x14ac:dyDescent="0.25">
      <c r="A46" s="345">
        <v>3</v>
      </c>
      <c r="B46" s="364" t="str">
        <f t="shared" si="4"/>
        <v/>
      </c>
      <c r="C46" s="365" t="str">
        <f>IFERROR(IF(K46&lt;&gt;"",K46,IF(A46=A45,IF(C45&lt;YEAR('Overview - Section A'!$E$8),C45+1,""),YEAR('Overview - Section A'!$E$7))),"")</f>
        <v/>
      </c>
      <c r="D46" s="366"/>
      <c r="E46" s="367"/>
      <c r="F46" s="368" t="str">
        <f t="shared" si="6"/>
        <v/>
      </c>
      <c r="G46" s="369"/>
      <c r="H46" s="370"/>
      <c r="I46" s="371" t="str">
        <f t="shared" si="7"/>
        <v>3</v>
      </c>
      <c r="J46" s="372" t="s">
        <v>475</v>
      </c>
      <c r="K46" s="373"/>
      <c r="L46" s="371" t="b">
        <f t="shared" si="5"/>
        <v>1</v>
      </c>
      <c r="M46" s="371" t="str">
        <f>IFERROR(IF(G46&lt;&gt;"",INDEX('Overview - Section A'!$U$37:$U$44,MATCH(G46,'Overview - Section A'!$A$37:$A$44,1)),J46),"")</f>
        <v>a1Y36000002cnrSEAQ</v>
      </c>
      <c r="N46" s="371"/>
      <c r="O46" s="371" t="s">
        <v>490</v>
      </c>
      <c r="P46" s="171"/>
      <c r="Q46" s="357"/>
      <c r="R46" s="357"/>
      <c r="S46" s="358"/>
      <c r="T46" s="358"/>
      <c r="U46" s="358"/>
      <c r="V46" s="358"/>
      <c r="W46" s="358"/>
      <c r="X46" s="358"/>
      <c r="Y46" s="358"/>
      <c r="Z46" s="358"/>
      <c r="AA46" s="358"/>
      <c r="AB46" s="358"/>
      <c r="AC46" s="358"/>
      <c r="AD46" s="357"/>
    </row>
    <row r="47" spans="1:30" ht="47.1" customHeight="1" x14ac:dyDescent="0.25">
      <c r="A47" s="345">
        <v>3</v>
      </c>
      <c r="B47" s="364" t="str">
        <f t="shared" si="4"/>
        <v/>
      </c>
      <c r="C47" s="365" t="str">
        <f>IFERROR(IF(K47&lt;&gt;"",K47,IF(A47=A46,IF(C46&lt;YEAR('Overview - Section A'!$E$8),C46+1,""),YEAR('Overview - Section A'!$E$7))),"")</f>
        <v/>
      </c>
      <c r="D47" s="366"/>
      <c r="E47" s="367"/>
      <c r="F47" s="368" t="str">
        <f t="shared" si="6"/>
        <v/>
      </c>
      <c r="G47" s="369"/>
      <c r="H47" s="370"/>
      <c r="I47" s="371" t="str">
        <f t="shared" si="7"/>
        <v>3</v>
      </c>
      <c r="J47" s="372" t="s">
        <v>477</v>
      </c>
      <c r="K47" s="373"/>
      <c r="L47" s="371" t="b">
        <f t="shared" si="5"/>
        <v>1</v>
      </c>
      <c r="M47" s="371" t="str">
        <f>IFERROR(IF(G47&lt;&gt;"",INDEX('Overview - Section A'!$U$37:$U$44,MATCH(G47,'Overview - Section A'!$A$37:$A$44,1)),J47),"")</f>
        <v>a1Y36000002cnrTEAQ</v>
      </c>
      <c r="N47" s="371"/>
      <c r="O47" s="371" t="s">
        <v>491</v>
      </c>
      <c r="P47" s="171"/>
      <c r="Q47" s="357"/>
      <c r="R47" s="357"/>
      <c r="S47" s="358"/>
      <c r="T47" s="358"/>
      <c r="U47" s="358"/>
      <c r="V47" s="358"/>
      <c r="W47" s="358"/>
      <c r="X47" s="358"/>
      <c r="Y47" s="358"/>
      <c r="Z47" s="358"/>
      <c r="AA47" s="358"/>
      <c r="AB47" s="358"/>
      <c r="AC47" s="358"/>
      <c r="AD47" s="357"/>
    </row>
    <row r="48" spans="1:30" ht="47.1" customHeight="1" x14ac:dyDescent="0.25">
      <c r="A48" s="345">
        <v>3</v>
      </c>
      <c r="B48" s="364" t="str">
        <f t="shared" si="4"/>
        <v/>
      </c>
      <c r="C48" s="365" t="str">
        <f>IFERROR(IF(K48&lt;&gt;"",K48,IF(A48=A47,IF(C47&lt;YEAR('Overview - Section A'!$E$8),C47+1,""),YEAR('Overview - Section A'!$E$7))),"")</f>
        <v/>
      </c>
      <c r="D48" s="366"/>
      <c r="E48" s="367"/>
      <c r="F48" s="368" t="str">
        <f t="shared" si="6"/>
        <v/>
      </c>
      <c r="G48" s="369"/>
      <c r="H48" s="370"/>
      <c r="I48" s="371" t="str">
        <f t="shared" si="7"/>
        <v>3</v>
      </c>
      <c r="J48" s="372" t="s">
        <v>479</v>
      </c>
      <c r="K48" s="373"/>
      <c r="L48" s="371" t="b">
        <f t="shared" si="5"/>
        <v>1</v>
      </c>
      <c r="M48" s="371" t="str">
        <f>IFERROR(IF(G48&lt;&gt;"",INDEX('Overview - Section A'!$U$37:$U$44,MATCH(G48,'Overview - Section A'!$A$37:$A$44,1)),J48),"")</f>
        <v>a1Y36000002cnrUEAQ</v>
      </c>
      <c r="N48" s="371"/>
      <c r="O48" s="371" t="s">
        <v>492</v>
      </c>
      <c r="P48" s="171"/>
      <c r="Q48" s="357"/>
      <c r="R48" s="357"/>
      <c r="S48" s="358"/>
      <c r="T48" s="358"/>
      <c r="U48" s="358"/>
      <c r="V48" s="358"/>
      <c r="W48" s="358"/>
      <c r="X48" s="358"/>
      <c r="Y48" s="358"/>
      <c r="Z48" s="358"/>
      <c r="AA48" s="358"/>
      <c r="AB48" s="358"/>
      <c r="AC48" s="358"/>
      <c r="AD48" s="357"/>
    </row>
    <row r="49" spans="1:30" ht="47.1" customHeight="1" x14ac:dyDescent="0.25">
      <c r="A49" s="345">
        <v>4</v>
      </c>
      <c r="B49" s="364" t="str">
        <f t="shared" si="4"/>
        <v/>
      </c>
      <c r="C49" s="365">
        <f>IFERROR(IF(K49&lt;&gt;"",K49,IF(A49=A48,IF(C48&lt;YEAR('Overview - Section A'!$E$8),C48+1,""),YEAR('Overview - Section A'!$E$7))),"")</f>
        <v>2018</v>
      </c>
      <c r="D49" s="366"/>
      <c r="E49" s="367"/>
      <c r="F49" s="368" t="str">
        <f t="shared" si="6"/>
        <v/>
      </c>
      <c r="G49" s="369"/>
      <c r="H49" s="370"/>
      <c r="I49" s="371" t="str">
        <f t="shared" si="7"/>
        <v>42018</v>
      </c>
      <c r="J49" s="372" t="s">
        <v>469</v>
      </c>
      <c r="K49" s="373"/>
      <c r="L49" s="371" t="b">
        <f t="shared" si="5"/>
        <v>0</v>
      </c>
      <c r="M49" s="371" t="str">
        <f>IFERROR(IF(G49&lt;&gt;"",INDEX('Overview - Section A'!$U$37:$U$44,MATCH(G49,'Overview - Section A'!$A$37:$A$44,1)),J49),"")</f>
        <v>a1Y36000002cnrPEAQ</v>
      </c>
      <c r="N49" s="371"/>
      <c r="O49" s="371" t="s">
        <v>493</v>
      </c>
      <c r="P49" s="171"/>
      <c r="Q49" s="357"/>
      <c r="R49" s="357"/>
      <c r="S49" s="358"/>
      <c r="T49" s="358"/>
      <c r="U49" s="358"/>
      <c r="V49" s="358"/>
      <c r="W49" s="358"/>
      <c r="X49" s="358"/>
      <c r="Y49" s="358"/>
      <c r="Z49" s="358"/>
      <c r="AA49" s="358"/>
      <c r="AB49" s="358"/>
      <c r="AC49" s="358"/>
      <c r="AD49" s="357"/>
    </row>
    <row r="50" spans="1:30" ht="47.1" customHeight="1" x14ac:dyDescent="0.25">
      <c r="A50" s="345">
        <v>4</v>
      </c>
      <c r="B50" s="364" t="str">
        <f t="shared" si="4"/>
        <v/>
      </c>
      <c r="C50" s="365">
        <f>IFERROR(IF(K50&lt;&gt;"",K50,IF(A50=A49,IF(C49&lt;YEAR('Overview - Section A'!$E$8),C49+1,""),YEAR('Overview - Section A'!$E$7))),"")</f>
        <v>2019</v>
      </c>
      <c r="D50" s="366"/>
      <c r="E50" s="367"/>
      <c r="F50" s="368" t="str">
        <f t="shared" si="6"/>
        <v/>
      </c>
      <c r="G50" s="369"/>
      <c r="H50" s="370"/>
      <c r="I50" s="371" t="str">
        <f t="shared" si="7"/>
        <v>42019</v>
      </c>
      <c r="J50" s="372" t="s">
        <v>471</v>
      </c>
      <c r="K50" s="373"/>
      <c r="L50" s="371" t="b">
        <f t="shared" si="5"/>
        <v>0</v>
      </c>
      <c r="M50" s="371" t="str">
        <f>IFERROR(IF(G50&lt;&gt;"",INDEX('Overview - Section A'!$U$37:$U$44,MATCH(G50,'Overview - Section A'!$A$37:$A$44,1)),J50),"")</f>
        <v>a1Y36000002cnrQEAQ</v>
      </c>
      <c r="N50" s="371"/>
      <c r="O50" s="371" t="s">
        <v>494</v>
      </c>
      <c r="P50" s="171"/>
      <c r="Q50" s="357"/>
      <c r="R50" s="357"/>
      <c r="S50" s="358"/>
      <c r="T50" s="358"/>
      <c r="U50" s="358"/>
      <c r="V50" s="358"/>
      <c r="W50" s="358"/>
      <c r="X50" s="358"/>
      <c r="Y50" s="358"/>
      <c r="Z50" s="358"/>
      <c r="AA50" s="358"/>
      <c r="AB50" s="358"/>
      <c r="AC50" s="358"/>
      <c r="AD50" s="357"/>
    </row>
    <row r="51" spans="1:30" ht="47.1" customHeight="1" x14ac:dyDescent="0.25">
      <c r="A51" s="345">
        <v>4</v>
      </c>
      <c r="B51" s="364" t="str">
        <f t="shared" si="4"/>
        <v/>
      </c>
      <c r="C51" s="365">
        <f>IFERROR(IF(K51&lt;&gt;"",K51,IF(A51=A50,IF(C50&lt;YEAR('Overview - Section A'!$E$8),C50+1,""),YEAR('Overview - Section A'!$E$7))),"")</f>
        <v>2020</v>
      </c>
      <c r="D51" s="366"/>
      <c r="E51" s="367"/>
      <c r="F51" s="368" t="str">
        <f t="shared" si="6"/>
        <v/>
      </c>
      <c r="G51" s="369"/>
      <c r="H51" s="370"/>
      <c r="I51" s="371" t="str">
        <f t="shared" si="7"/>
        <v>42020</v>
      </c>
      <c r="J51" s="372" t="s">
        <v>473</v>
      </c>
      <c r="K51" s="373"/>
      <c r="L51" s="371" t="b">
        <f t="shared" si="5"/>
        <v>0</v>
      </c>
      <c r="M51" s="371" t="str">
        <f>IFERROR(IF(G51&lt;&gt;"",INDEX('Overview - Section A'!$U$37:$U$44,MATCH(G51,'Overview - Section A'!$A$37:$A$44,1)),J51),"")</f>
        <v>a1Y36000002cnrREAQ</v>
      </c>
      <c r="N51" s="371"/>
      <c r="O51" s="371" t="s">
        <v>495</v>
      </c>
      <c r="P51" s="171"/>
      <c r="Q51" s="357"/>
      <c r="R51" s="357"/>
      <c r="S51" s="358"/>
      <c r="T51" s="358"/>
      <c r="U51" s="358"/>
      <c r="V51" s="358"/>
      <c r="W51" s="358"/>
      <c r="X51" s="358"/>
      <c r="Y51" s="358"/>
      <c r="Z51" s="358"/>
      <c r="AA51" s="358"/>
      <c r="AB51" s="358"/>
      <c r="AC51" s="358"/>
      <c r="AD51" s="357"/>
    </row>
    <row r="52" spans="1:30" ht="47.1" customHeight="1" x14ac:dyDescent="0.25">
      <c r="A52" s="345">
        <v>4</v>
      </c>
      <c r="B52" s="364" t="str">
        <f t="shared" si="4"/>
        <v/>
      </c>
      <c r="C52" s="365" t="str">
        <f>IFERROR(IF(K52&lt;&gt;"",K52,IF(A52=A51,IF(C51&lt;YEAR('Overview - Section A'!$E$8),C51+1,""),YEAR('Overview - Section A'!$E$7))),"")</f>
        <v/>
      </c>
      <c r="D52" s="366"/>
      <c r="E52" s="367"/>
      <c r="F52" s="368" t="str">
        <f t="shared" si="6"/>
        <v/>
      </c>
      <c r="G52" s="369"/>
      <c r="H52" s="370"/>
      <c r="I52" s="371" t="str">
        <f t="shared" si="7"/>
        <v>4</v>
      </c>
      <c r="J52" s="372" t="s">
        <v>475</v>
      </c>
      <c r="K52" s="373"/>
      <c r="L52" s="371" t="b">
        <f t="shared" si="5"/>
        <v>0</v>
      </c>
      <c r="M52" s="371" t="str">
        <f>IFERROR(IF(G52&lt;&gt;"",INDEX('Overview - Section A'!$U$37:$U$44,MATCH(G52,'Overview - Section A'!$A$37:$A$44,1)),J52),"")</f>
        <v>a1Y36000002cnrSEAQ</v>
      </c>
      <c r="N52" s="371"/>
      <c r="O52" s="371" t="s">
        <v>496</v>
      </c>
      <c r="P52" s="171"/>
      <c r="Q52" s="357"/>
      <c r="R52" s="357"/>
      <c r="S52" s="358"/>
      <c r="T52" s="358"/>
      <c r="U52" s="358"/>
      <c r="V52" s="358"/>
      <c r="W52" s="358"/>
      <c r="X52" s="358"/>
      <c r="Y52" s="358"/>
      <c r="Z52" s="358"/>
      <c r="AA52" s="358"/>
      <c r="AB52" s="358"/>
      <c r="AC52" s="358"/>
      <c r="AD52" s="357"/>
    </row>
    <row r="53" spans="1:30" ht="47.1" customHeight="1" x14ac:dyDescent="0.25">
      <c r="A53" s="345">
        <v>4</v>
      </c>
      <c r="B53" s="364" t="str">
        <f t="shared" si="4"/>
        <v/>
      </c>
      <c r="C53" s="365" t="str">
        <f>IFERROR(IF(K53&lt;&gt;"",K53,IF(A53=A52,IF(C52&lt;YEAR('Overview - Section A'!$E$8),C52+1,""),YEAR('Overview - Section A'!$E$7))),"")</f>
        <v/>
      </c>
      <c r="D53" s="366"/>
      <c r="E53" s="367"/>
      <c r="F53" s="368" t="str">
        <f t="shared" si="6"/>
        <v/>
      </c>
      <c r="G53" s="369"/>
      <c r="H53" s="370"/>
      <c r="I53" s="371" t="str">
        <f t="shared" si="7"/>
        <v>4</v>
      </c>
      <c r="J53" s="372" t="s">
        <v>477</v>
      </c>
      <c r="K53" s="373"/>
      <c r="L53" s="371" t="b">
        <f t="shared" si="5"/>
        <v>0</v>
      </c>
      <c r="M53" s="371" t="str">
        <f>IFERROR(IF(G53&lt;&gt;"",INDEX('Overview - Section A'!$U$37:$U$44,MATCH(G53,'Overview - Section A'!$A$37:$A$44,1)),J53),"")</f>
        <v>a1Y36000002cnrTEAQ</v>
      </c>
      <c r="N53" s="371"/>
      <c r="O53" s="371" t="s">
        <v>497</v>
      </c>
      <c r="P53" s="171"/>
      <c r="Q53" s="357"/>
      <c r="R53" s="357"/>
      <c r="S53" s="358"/>
      <c r="T53" s="358"/>
      <c r="U53" s="358"/>
      <c r="V53" s="358"/>
      <c r="W53" s="358"/>
      <c r="X53" s="358"/>
      <c r="Y53" s="358"/>
      <c r="Z53" s="358"/>
      <c r="AA53" s="358"/>
      <c r="AB53" s="358"/>
      <c r="AC53" s="358"/>
      <c r="AD53" s="357"/>
    </row>
    <row r="54" spans="1:30" ht="47.1" customHeight="1" x14ac:dyDescent="0.25">
      <c r="A54" s="345">
        <v>4</v>
      </c>
      <c r="B54" s="364" t="str">
        <f t="shared" si="4"/>
        <v/>
      </c>
      <c r="C54" s="365" t="str">
        <f>IFERROR(IF(K54&lt;&gt;"",K54,IF(A54=A53,IF(C53&lt;YEAR('Overview - Section A'!$E$8),C53+1,""),YEAR('Overview - Section A'!$E$7))),"")</f>
        <v/>
      </c>
      <c r="D54" s="366"/>
      <c r="E54" s="367"/>
      <c r="F54" s="368" t="str">
        <f t="shared" si="6"/>
        <v/>
      </c>
      <c r="G54" s="369"/>
      <c r="H54" s="370"/>
      <c r="I54" s="371" t="str">
        <f t="shared" si="7"/>
        <v>4</v>
      </c>
      <c r="J54" s="372" t="s">
        <v>479</v>
      </c>
      <c r="K54" s="373"/>
      <c r="L54" s="371" t="b">
        <f t="shared" si="5"/>
        <v>0</v>
      </c>
      <c r="M54" s="371" t="str">
        <f>IFERROR(IF(G54&lt;&gt;"",INDEX('Overview - Section A'!$U$37:$U$44,MATCH(G54,'Overview - Section A'!$A$37:$A$44,1)),J54),"")</f>
        <v>a1Y36000002cnrUEAQ</v>
      </c>
      <c r="N54" s="371"/>
      <c r="O54" s="371" t="s">
        <v>498</v>
      </c>
      <c r="P54" s="171"/>
      <c r="Q54" s="357"/>
      <c r="R54" s="357"/>
      <c r="S54" s="358"/>
      <c r="T54" s="358"/>
      <c r="U54" s="358"/>
      <c r="V54" s="358"/>
      <c r="W54" s="358"/>
      <c r="X54" s="358"/>
      <c r="Y54" s="358"/>
      <c r="Z54" s="358"/>
      <c r="AA54" s="358"/>
      <c r="AB54" s="358"/>
      <c r="AC54" s="358"/>
      <c r="AD54" s="357"/>
    </row>
    <row r="55" spans="1:30" ht="47.1" customHeight="1" x14ac:dyDescent="0.25">
      <c r="A55" s="345">
        <v>5</v>
      </c>
      <c r="B55" s="364" t="str">
        <f t="shared" si="4"/>
        <v/>
      </c>
      <c r="C55" s="365">
        <f>IFERROR(IF(K55&lt;&gt;"",K55,IF(A55=A54,IF(C54&lt;YEAR('Overview - Section A'!$E$8),C54+1,""),YEAR('Overview - Section A'!$E$7))),"")</f>
        <v>2018</v>
      </c>
      <c r="D55" s="366"/>
      <c r="E55" s="367"/>
      <c r="F55" s="368" t="str">
        <f t="shared" si="6"/>
        <v/>
      </c>
      <c r="G55" s="369"/>
      <c r="H55" s="370"/>
      <c r="I55" s="371" t="str">
        <f t="shared" si="7"/>
        <v>52018</v>
      </c>
      <c r="J55" s="372" t="s">
        <v>469</v>
      </c>
      <c r="K55" s="373"/>
      <c r="L55" s="371" t="b">
        <f t="shared" si="5"/>
        <v>0</v>
      </c>
      <c r="M55" s="371" t="str">
        <f>IFERROR(IF(G55&lt;&gt;"",INDEX('Overview - Section A'!$U$37:$U$44,MATCH(G55,'Overview - Section A'!$A$37:$A$44,1)),J55),"")</f>
        <v>a1Y36000002cnrPEAQ</v>
      </c>
      <c r="N55" s="371"/>
      <c r="O55" s="371" t="s">
        <v>499</v>
      </c>
      <c r="P55" s="171"/>
      <c r="Q55" s="357"/>
      <c r="R55" s="357"/>
      <c r="S55" s="358"/>
      <c r="T55" s="358"/>
      <c r="U55" s="358"/>
      <c r="V55" s="358"/>
      <c r="W55" s="358"/>
      <c r="X55" s="358"/>
      <c r="Y55" s="358"/>
      <c r="Z55" s="358"/>
      <c r="AA55" s="358"/>
      <c r="AB55" s="358"/>
      <c r="AC55" s="358"/>
      <c r="AD55" s="357"/>
    </row>
    <row r="56" spans="1:30" ht="47.1" customHeight="1" x14ac:dyDescent="0.25">
      <c r="A56" s="345">
        <v>5</v>
      </c>
      <c r="B56" s="364" t="str">
        <f t="shared" si="4"/>
        <v/>
      </c>
      <c r="C56" s="365">
        <f>IFERROR(IF(K56&lt;&gt;"",K56,IF(A56=A55,IF(C55&lt;YEAR('Overview - Section A'!$E$8),C55+1,""),YEAR('Overview - Section A'!$E$7))),"")</f>
        <v>2019</v>
      </c>
      <c r="D56" s="366"/>
      <c r="E56" s="367"/>
      <c r="F56" s="368" t="str">
        <f t="shared" si="6"/>
        <v/>
      </c>
      <c r="G56" s="369"/>
      <c r="H56" s="370"/>
      <c r="I56" s="371" t="str">
        <f t="shared" si="7"/>
        <v>52019</v>
      </c>
      <c r="J56" s="372" t="s">
        <v>471</v>
      </c>
      <c r="K56" s="373"/>
      <c r="L56" s="371" t="b">
        <f t="shared" si="5"/>
        <v>0</v>
      </c>
      <c r="M56" s="371" t="str">
        <f>IFERROR(IF(G56&lt;&gt;"",INDEX('Overview - Section A'!$U$37:$U$44,MATCH(G56,'Overview - Section A'!$A$37:$A$44,1)),J56),"")</f>
        <v>a1Y36000002cnrQEAQ</v>
      </c>
      <c r="N56" s="371"/>
      <c r="O56" s="371" t="s">
        <v>500</v>
      </c>
      <c r="P56" s="171"/>
      <c r="Q56" s="357"/>
      <c r="R56" s="357"/>
      <c r="S56" s="358"/>
      <c r="T56" s="358"/>
      <c r="U56" s="358"/>
      <c r="V56" s="358"/>
      <c r="W56" s="358"/>
      <c r="X56" s="358"/>
      <c r="Y56" s="358"/>
      <c r="Z56" s="358"/>
      <c r="AA56" s="358"/>
      <c r="AB56" s="358"/>
      <c r="AC56" s="358"/>
      <c r="AD56" s="357"/>
    </row>
    <row r="57" spans="1:30" ht="47.1" customHeight="1" x14ac:dyDescent="0.25">
      <c r="A57" s="345">
        <v>5</v>
      </c>
      <c r="B57" s="364" t="str">
        <f t="shared" si="4"/>
        <v/>
      </c>
      <c r="C57" s="365">
        <f>IFERROR(IF(K57&lt;&gt;"",K57,IF(A57=A56,IF(C56&lt;YEAR('Overview - Section A'!$E$8),C56+1,""),YEAR('Overview - Section A'!$E$7))),"")</f>
        <v>2020</v>
      </c>
      <c r="D57" s="366"/>
      <c r="E57" s="367"/>
      <c r="F57" s="368" t="str">
        <f t="shared" si="6"/>
        <v/>
      </c>
      <c r="G57" s="369"/>
      <c r="H57" s="370"/>
      <c r="I57" s="371" t="str">
        <f t="shared" si="7"/>
        <v>52020</v>
      </c>
      <c r="J57" s="372" t="s">
        <v>473</v>
      </c>
      <c r="K57" s="373"/>
      <c r="L57" s="371" t="b">
        <f t="shared" si="5"/>
        <v>0</v>
      </c>
      <c r="M57" s="371" t="str">
        <f>IFERROR(IF(G57&lt;&gt;"",INDEX('Overview - Section A'!$U$37:$U$44,MATCH(G57,'Overview - Section A'!$A$37:$A$44,1)),J57),"")</f>
        <v>a1Y36000002cnrREAQ</v>
      </c>
      <c r="N57" s="371"/>
      <c r="O57" s="371" t="s">
        <v>501</v>
      </c>
      <c r="P57" s="171"/>
      <c r="Q57" s="357"/>
      <c r="R57" s="357"/>
      <c r="S57" s="358"/>
      <c r="T57" s="358"/>
      <c r="U57" s="358"/>
      <c r="V57" s="358"/>
      <c r="W57" s="358"/>
      <c r="X57" s="358"/>
      <c r="Y57" s="358"/>
      <c r="Z57" s="358"/>
      <c r="AA57" s="358"/>
      <c r="AB57" s="358"/>
      <c r="AC57" s="358"/>
      <c r="AD57" s="357"/>
    </row>
    <row r="58" spans="1:30" ht="47.1" customHeight="1" x14ac:dyDescent="0.25">
      <c r="A58" s="345">
        <v>5</v>
      </c>
      <c r="B58" s="364" t="str">
        <f t="shared" si="4"/>
        <v/>
      </c>
      <c r="C58" s="365" t="str">
        <f>IFERROR(IF(K58&lt;&gt;"",K58,IF(A58=A57,IF(C57&lt;YEAR('Overview - Section A'!$E$8),C57+1,""),YEAR('Overview - Section A'!$E$7))),"")</f>
        <v/>
      </c>
      <c r="D58" s="366"/>
      <c r="E58" s="367"/>
      <c r="F58" s="368" t="str">
        <f t="shared" si="6"/>
        <v/>
      </c>
      <c r="G58" s="369"/>
      <c r="H58" s="370"/>
      <c r="I58" s="371" t="str">
        <f t="shared" si="7"/>
        <v>5</v>
      </c>
      <c r="J58" s="372" t="s">
        <v>475</v>
      </c>
      <c r="K58" s="373"/>
      <c r="L58" s="371" t="b">
        <f t="shared" si="5"/>
        <v>0</v>
      </c>
      <c r="M58" s="371" t="str">
        <f>IFERROR(IF(G58&lt;&gt;"",INDEX('Overview - Section A'!$U$37:$U$44,MATCH(G58,'Overview - Section A'!$A$37:$A$44,1)),J58),"")</f>
        <v>a1Y36000002cnrSEAQ</v>
      </c>
      <c r="N58" s="371"/>
      <c r="O58" s="371" t="s">
        <v>502</v>
      </c>
      <c r="P58" s="171"/>
      <c r="Q58" s="357"/>
      <c r="R58" s="357"/>
      <c r="S58" s="358"/>
      <c r="T58" s="358"/>
      <c r="U58" s="358"/>
      <c r="V58" s="358"/>
      <c r="W58" s="358"/>
      <c r="X58" s="358"/>
      <c r="Y58" s="358"/>
      <c r="Z58" s="358"/>
      <c r="AA58" s="358"/>
      <c r="AB58" s="358"/>
      <c r="AC58" s="358"/>
      <c r="AD58" s="357"/>
    </row>
    <row r="59" spans="1:30" ht="47.1" customHeight="1" x14ac:dyDescent="0.25">
      <c r="A59" s="345">
        <v>5</v>
      </c>
      <c r="B59" s="364" t="str">
        <f t="shared" si="4"/>
        <v/>
      </c>
      <c r="C59" s="365" t="str">
        <f>IFERROR(IF(K59&lt;&gt;"",K59,IF(A59=A58,IF(C58&lt;YEAR('Overview - Section A'!$E$8),C58+1,""),YEAR('Overview - Section A'!$E$7))),"")</f>
        <v/>
      </c>
      <c r="D59" s="366"/>
      <c r="E59" s="367"/>
      <c r="F59" s="368" t="str">
        <f t="shared" si="6"/>
        <v/>
      </c>
      <c r="G59" s="369"/>
      <c r="H59" s="370"/>
      <c r="I59" s="371" t="str">
        <f t="shared" si="7"/>
        <v>5</v>
      </c>
      <c r="J59" s="372" t="s">
        <v>477</v>
      </c>
      <c r="K59" s="373"/>
      <c r="L59" s="371" t="b">
        <f t="shared" si="5"/>
        <v>0</v>
      </c>
      <c r="M59" s="371" t="str">
        <f>IFERROR(IF(G59&lt;&gt;"",INDEX('Overview - Section A'!$U$37:$U$44,MATCH(G59,'Overview - Section A'!$A$37:$A$44,1)),J59),"")</f>
        <v>a1Y36000002cnrTEAQ</v>
      </c>
      <c r="N59" s="371"/>
      <c r="O59" s="371" t="s">
        <v>503</v>
      </c>
      <c r="P59" s="171"/>
      <c r="Q59" s="357"/>
      <c r="R59" s="357"/>
      <c r="S59" s="358"/>
      <c r="T59" s="358"/>
      <c r="U59" s="358"/>
      <c r="V59" s="358"/>
      <c r="W59" s="358"/>
      <c r="X59" s="358"/>
      <c r="Y59" s="358"/>
      <c r="Z59" s="358"/>
      <c r="AA59" s="358"/>
      <c r="AB59" s="358"/>
      <c r="AC59" s="358"/>
      <c r="AD59" s="357"/>
    </row>
    <row r="60" spans="1:30" ht="47.1" customHeight="1" x14ac:dyDescent="0.25">
      <c r="A60" s="345">
        <v>5</v>
      </c>
      <c r="B60" s="364" t="str">
        <f t="shared" si="4"/>
        <v/>
      </c>
      <c r="C60" s="365" t="str">
        <f>IFERROR(IF(K60&lt;&gt;"",K60,IF(A60=A59,IF(C59&lt;YEAR('Overview - Section A'!$E$8),C59+1,""),YEAR('Overview - Section A'!$E$7))),"")</f>
        <v/>
      </c>
      <c r="D60" s="366"/>
      <c r="E60" s="367"/>
      <c r="F60" s="368" t="str">
        <f t="shared" si="6"/>
        <v/>
      </c>
      <c r="G60" s="369"/>
      <c r="H60" s="370"/>
      <c r="I60" s="371" t="str">
        <f t="shared" si="7"/>
        <v>5</v>
      </c>
      <c r="J60" s="372" t="s">
        <v>479</v>
      </c>
      <c r="K60" s="373"/>
      <c r="L60" s="371" t="b">
        <f t="shared" si="5"/>
        <v>0</v>
      </c>
      <c r="M60" s="371" t="str">
        <f>IFERROR(IF(G60&lt;&gt;"",INDEX('Overview - Section A'!$U$37:$U$44,MATCH(G60,'Overview - Section A'!$A$37:$A$44,1)),J60),"")</f>
        <v>a1Y36000002cnrUEAQ</v>
      </c>
      <c r="N60" s="371"/>
      <c r="O60" s="371" t="s">
        <v>504</v>
      </c>
      <c r="P60" s="171"/>
      <c r="Q60" s="357"/>
      <c r="R60" s="357"/>
      <c r="S60" s="358"/>
      <c r="T60" s="358"/>
      <c r="U60" s="358"/>
      <c r="V60" s="358"/>
      <c r="W60" s="358"/>
      <c r="X60" s="358"/>
      <c r="Y60" s="358"/>
      <c r="Z60" s="358"/>
      <c r="AA60" s="358"/>
      <c r="AB60" s="358"/>
      <c r="AC60" s="358"/>
      <c r="AD60" s="357"/>
    </row>
    <row r="61" spans="1:30" ht="47.1" customHeight="1" x14ac:dyDescent="0.25">
      <c r="A61" s="345">
        <v>6</v>
      </c>
      <c r="B61" s="364" t="str">
        <f t="shared" si="4"/>
        <v/>
      </c>
      <c r="C61" s="365">
        <f>IFERROR(IF(K61&lt;&gt;"",K61,IF(A61=A60,IF(C60&lt;YEAR('Overview - Section A'!$E$8),C60+1,""),YEAR('Overview - Section A'!$E$7))),"")</f>
        <v>2018</v>
      </c>
      <c r="D61" s="366"/>
      <c r="E61" s="367"/>
      <c r="F61" s="368" t="str">
        <f t="shared" si="6"/>
        <v/>
      </c>
      <c r="G61" s="369"/>
      <c r="H61" s="370"/>
      <c r="I61" s="371" t="str">
        <f t="shared" si="7"/>
        <v>62018</v>
      </c>
      <c r="J61" s="372" t="s">
        <v>469</v>
      </c>
      <c r="K61" s="373"/>
      <c r="L61" s="371" t="b">
        <f t="shared" si="5"/>
        <v>0</v>
      </c>
      <c r="M61" s="371" t="str">
        <f>IFERROR(IF(G61&lt;&gt;"",INDEX('Overview - Section A'!$U$37:$U$44,MATCH(G61,'Overview - Section A'!$A$37:$A$44,1)),J61),"")</f>
        <v>a1Y36000002cnrPEAQ</v>
      </c>
      <c r="N61" s="371"/>
      <c r="O61" s="371" t="s">
        <v>505</v>
      </c>
      <c r="P61" s="171"/>
      <c r="Q61" s="357"/>
      <c r="R61" s="357"/>
      <c r="S61" s="358"/>
      <c r="T61" s="358"/>
      <c r="U61" s="358"/>
      <c r="V61" s="358"/>
      <c r="W61" s="358"/>
      <c r="X61" s="358"/>
      <c r="Y61" s="358"/>
      <c r="Z61" s="358"/>
      <c r="AA61" s="358"/>
      <c r="AB61" s="358"/>
      <c r="AC61" s="358"/>
      <c r="AD61" s="357"/>
    </row>
    <row r="62" spans="1:30" ht="47.1" customHeight="1" x14ac:dyDescent="0.25">
      <c r="A62" s="345">
        <v>6</v>
      </c>
      <c r="B62" s="364" t="str">
        <f t="shared" ref="B62:B93" si="8">IF(A62=A61,"",VLOOKUP(A62,$A$10:$V$26,22,FALSE))</f>
        <v/>
      </c>
      <c r="C62" s="365">
        <f>IFERROR(IF(K62&lt;&gt;"",K62,IF(A62=A61,IF(C61&lt;YEAR('Overview - Section A'!$E$8),C61+1,""),YEAR('Overview - Section A'!$E$7))),"")</f>
        <v>2019</v>
      </c>
      <c r="D62" s="366"/>
      <c r="E62" s="367"/>
      <c r="F62" s="368" t="str">
        <f t="shared" si="6"/>
        <v/>
      </c>
      <c r="G62" s="369"/>
      <c r="H62" s="370"/>
      <c r="I62" s="371" t="str">
        <f t="shared" si="7"/>
        <v>62019</v>
      </c>
      <c r="J62" s="372" t="s">
        <v>471</v>
      </c>
      <c r="K62" s="373"/>
      <c r="L62" s="371" t="b">
        <f t="shared" ref="L62:L93" si="9">IFERROR(IF(VLOOKUP(A62,$A$10:$V$26,22,FALSE)&lt;&gt;"",TRUE,FALSE),FALSE)</f>
        <v>0</v>
      </c>
      <c r="M62" s="371" t="str">
        <f>IFERROR(IF(G62&lt;&gt;"",INDEX('Overview - Section A'!$U$37:$U$44,MATCH(G62,'Overview - Section A'!$A$37:$A$44,1)),J62),"")</f>
        <v>a1Y36000002cnrQEAQ</v>
      </c>
      <c r="N62" s="371"/>
      <c r="O62" s="371" t="s">
        <v>506</v>
      </c>
      <c r="P62" s="171"/>
      <c r="Q62" s="357"/>
      <c r="R62" s="357"/>
      <c r="S62" s="358"/>
      <c r="T62" s="358"/>
      <c r="U62" s="358"/>
      <c r="V62" s="358"/>
      <c r="W62" s="358"/>
      <c r="X62" s="358"/>
      <c r="Y62" s="358"/>
      <c r="Z62" s="358"/>
      <c r="AA62" s="358"/>
      <c r="AB62" s="358"/>
      <c r="AC62" s="358"/>
      <c r="AD62" s="357"/>
    </row>
    <row r="63" spans="1:30" ht="47.1" customHeight="1" x14ac:dyDescent="0.25">
      <c r="A63" s="345">
        <v>6</v>
      </c>
      <c r="B63" s="364" t="str">
        <f t="shared" si="8"/>
        <v/>
      </c>
      <c r="C63" s="365">
        <f>IFERROR(IF(K63&lt;&gt;"",K63,IF(A63=A62,IF(C62&lt;YEAR('Overview - Section A'!$E$8),C62+1,""),YEAR('Overview - Section A'!$E$7))),"")</f>
        <v>2020</v>
      </c>
      <c r="D63" s="366"/>
      <c r="E63" s="367"/>
      <c r="F63" s="368" t="str">
        <f t="shared" si="6"/>
        <v/>
      </c>
      <c r="G63" s="369"/>
      <c r="H63" s="370"/>
      <c r="I63" s="371" t="str">
        <f t="shared" si="7"/>
        <v>62020</v>
      </c>
      <c r="J63" s="372" t="s">
        <v>473</v>
      </c>
      <c r="K63" s="373"/>
      <c r="L63" s="371" t="b">
        <f t="shared" si="9"/>
        <v>0</v>
      </c>
      <c r="M63" s="371" t="str">
        <f>IFERROR(IF(G63&lt;&gt;"",INDEX('Overview - Section A'!$U$37:$U$44,MATCH(G63,'Overview - Section A'!$A$37:$A$44,1)),J63),"")</f>
        <v>a1Y36000002cnrREAQ</v>
      </c>
      <c r="N63" s="371"/>
      <c r="O63" s="371" t="s">
        <v>507</v>
      </c>
      <c r="P63" s="171"/>
      <c r="Q63" s="357"/>
      <c r="R63" s="357"/>
      <c r="S63" s="358"/>
      <c r="T63" s="358"/>
      <c r="U63" s="358"/>
      <c r="V63" s="358"/>
      <c r="W63" s="358"/>
      <c r="X63" s="358"/>
      <c r="Y63" s="358"/>
      <c r="Z63" s="358"/>
      <c r="AA63" s="358"/>
      <c r="AB63" s="358"/>
      <c r="AC63" s="358"/>
      <c r="AD63" s="357"/>
    </row>
    <row r="64" spans="1:30" ht="47.1" customHeight="1" x14ac:dyDescent="0.25">
      <c r="A64" s="345">
        <v>6</v>
      </c>
      <c r="B64" s="364" t="str">
        <f t="shared" si="8"/>
        <v/>
      </c>
      <c r="C64" s="365" t="str">
        <f>IFERROR(IF(K64&lt;&gt;"",K64,IF(A64=A63,IF(C63&lt;YEAR('Overview - Section A'!$E$8),C63+1,""),YEAR('Overview - Section A'!$E$7))),"")</f>
        <v/>
      </c>
      <c r="D64" s="366"/>
      <c r="E64" s="367"/>
      <c r="F64" s="368" t="str">
        <f t="shared" si="6"/>
        <v/>
      </c>
      <c r="G64" s="369"/>
      <c r="H64" s="370"/>
      <c r="I64" s="371" t="str">
        <f t="shared" si="7"/>
        <v>6</v>
      </c>
      <c r="J64" s="372" t="s">
        <v>475</v>
      </c>
      <c r="K64" s="373"/>
      <c r="L64" s="371" t="b">
        <f t="shared" si="9"/>
        <v>0</v>
      </c>
      <c r="M64" s="371" t="str">
        <f>IFERROR(IF(G64&lt;&gt;"",INDEX('Overview - Section A'!$U$37:$U$44,MATCH(G64,'Overview - Section A'!$A$37:$A$44,1)),J64),"")</f>
        <v>a1Y36000002cnrSEAQ</v>
      </c>
      <c r="N64" s="371"/>
      <c r="O64" s="371" t="s">
        <v>508</v>
      </c>
      <c r="P64" s="171"/>
      <c r="Q64" s="357"/>
      <c r="R64" s="357"/>
      <c r="S64" s="358"/>
      <c r="T64" s="358"/>
      <c r="U64" s="358"/>
      <c r="V64" s="358"/>
      <c r="W64" s="358"/>
      <c r="X64" s="358"/>
      <c r="Y64" s="358"/>
      <c r="Z64" s="358"/>
      <c r="AA64" s="358"/>
      <c r="AB64" s="358"/>
      <c r="AC64" s="358"/>
      <c r="AD64" s="357"/>
    </row>
    <row r="65" spans="1:30" ht="47.1" customHeight="1" x14ac:dyDescent="0.25">
      <c r="A65" s="345">
        <v>6</v>
      </c>
      <c r="B65" s="364" t="str">
        <f t="shared" si="8"/>
        <v/>
      </c>
      <c r="C65" s="365" t="str">
        <f>IFERROR(IF(K65&lt;&gt;"",K65,IF(A65=A64,IF(C64&lt;YEAR('Overview - Section A'!$E$8),C64+1,""),YEAR('Overview - Section A'!$E$7))),"")</f>
        <v/>
      </c>
      <c r="D65" s="366"/>
      <c r="E65" s="367"/>
      <c r="F65" s="368" t="str">
        <f t="shared" si="6"/>
        <v/>
      </c>
      <c r="G65" s="369"/>
      <c r="H65" s="370"/>
      <c r="I65" s="371" t="str">
        <f t="shared" si="7"/>
        <v>6</v>
      </c>
      <c r="J65" s="372" t="s">
        <v>477</v>
      </c>
      <c r="K65" s="373"/>
      <c r="L65" s="371" t="b">
        <f t="shared" si="9"/>
        <v>0</v>
      </c>
      <c r="M65" s="371" t="str">
        <f>IFERROR(IF(G65&lt;&gt;"",INDEX('Overview - Section A'!$U$37:$U$44,MATCH(G65,'Overview - Section A'!$A$37:$A$44,1)),J65),"")</f>
        <v>a1Y36000002cnrTEAQ</v>
      </c>
      <c r="N65" s="371"/>
      <c r="O65" s="371" t="s">
        <v>509</v>
      </c>
      <c r="P65" s="171"/>
      <c r="Q65" s="357"/>
      <c r="R65" s="357"/>
      <c r="S65" s="358"/>
      <c r="T65" s="358"/>
      <c r="U65" s="358"/>
      <c r="V65" s="358"/>
      <c r="W65" s="358"/>
      <c r="X65" s="358"/>
      <c r="Y65" s="358"/>
      <c r="Z65" s="358"/>
      <c r="AA65" s="358"/>
      <c r="AB65" s="358"/>
      <c r="AC65" s="358"/>
      <c r="AD65" s="357"/>
    </row>
    <row r="66" spans="1:30" ht="47.1" customHeight="1" x14ac:dyDescent="0.25">
      <c r="A66" s="345">
        <v>6</v>
      </c>
      <c r="B66" s="364" t="str">
        <f t="shared" si="8"/>
        <v/>
      </c>
      <c r="C66" s="365" t="str">
        <f>IFERROR(IF(K66&lt;&gt;"",K66,IF(A66=A65,IF(C65&lt;YEAR('Overview - Section A'!$E$8),C65+1,""),YEAR('Overview - Section A'!$E$7))),"")</f>
        <v/>
      </c>
      <c r="D66" s="366"/>
      <c r="E66" s="367"/>
      <c r="F66" s="368" t="str">
        <f t="shared" si="6"/>
        <v/>
      </c>
      <c r="G66" s="369"/>
      <c r="H66" s="370"/>
      <c r="I66" s="371" t="str">
        <f t="shared" si="7"/>
        <v>6</v>
      </c>
      <c r="J66" s="372" t="s">
        <v>479</v>
      </c>
      <c r="K66" s="373"/>
      <c r="L66" s="371" t="b">
        <f t="shared" si="9"/>
        <v>0</v>
      </c>
      <c r="M66" s="371" t="str">
        <f>IFERROR(IF(G66&lt;&gt;"",INDEX('Overview - Section A'!$U$37:$U$44,MATCH(G66,'Overview - Section A'!$A$37:$A$44,1)),J66),"")</f>
        <v>a1Y36000002cnrUEAQ</v>
      </c>
      <c r="N66" s="371"/>
      <c r="O66" s="371" t="s">
        <v>510</v>
      </c>
      <c r="P66" s="171"/>
      <c r="Q66" s="357"/>
      <c r="R66" s="357"/>
      <c r="S66" s="358"/>
      <c r="T66" s="358"/>
      <c r="U66" s="358"/>
      <c r="V66" s="358"/>
      <c r="W66" s="358"/>
      <c r="X66" s="358"/>
      <c r="Y66" s="358"/>
      <c r="Z66" s="358"/>
      <c r="AA66" s="358"/>
      <c r="AB66" s="358"/>
      <c r="AC66" s="358"/>
      <c r="AD66" s="357"/>
    </row>
    <row r="67" spans="1:30" ht="47.1" customHeight="1" x14ac:dyDescent="0.25">
      <c r="A67" s="345">
        <v>7</v>
      </c>
      <c r="B67" s="364" t="str">
        <f t="shared" si="8"/>
        <v/>
      </c>
      <c r="C67" s="365">
        <f>IFERROR(IF(K67&lt;&gt;"",K67,IF(A67=A66,IF(C66&lt;YEAR('Overview - Section A'!$E$8),C66+1,""),YEAR('Overview - Section A'!$E$7))),"")</f>
        <v>2018</v>
      </c>
      <c r="D67" s="366"/>
      <c r="E67" s="367"/>
      <c r="F67" s="368" t="str">
        <f t="shared" si="6"/>
        <v/>
      </c>
      <c r="G67" s="369"/>
      <c r="H67" s="370"/>
      <c r="I67" s="371" t="str">
        <f t="shared" si="7"/>
        <v>72018</v>
      </c>
      <c r="J67" s="372" t="s">
        <v>469</v>
      </c>
      <c r="K67" s="373"/>
      <c r="L67" s="371" t="b">
        <f t="shared" si="9"/>
        <v>0</v>
      </c>
      <c r="M67" s="371" t="str">
        <f>IFERROR(IF(G67&lt;&gt;"",INDEX('Overview - Section A'!$U$37:$U$44,MATCH(G67,'Overview - Section A'!$A$37:$A$44,1)),J67),"")</f>
        <v>a1Y36000002cnrPEAQ</v>
      </c>
      <c r="N67" s="371"/>
      <c r="O67" s="371" t="s">
        <v>511</v>
      </c>
      <c r="P67" s="171"/>
      <c r="Q67" s="357"/>
      <c r="R67" s="357"/>
      <c r="S67" s="358"/>
      <c r="T67" s="358"/>
      <c r="U67" s="358"/>
      <c r="V67" s="358"/>
      <c r="W67" s="358"/>
      <c r="X67" s="358"/>
      <c r="Y67" s="358"/>
      <c r="Z67" s="358"/>
      <c r="AA67" s="358"/>
      <c r="AB67" s="358"/>
      <c r="AC67" s="358"/>
      <c r="AD67" s="357"/>
    </row>
    <row r="68" spans="1:30" ht="47.1" customHeight="1" x14ac:dyDescent="0.25">
      <c r="A68" s="345">
        <v>7</v>
      </c>
      <c r="B68" s="364" t="str">
        <f t="shared" si="8"/>
        <v/>
      </c>
      <c r="C68" s="365">
        <f>IFERROR(IF(K68&lt;&gt;"",K68,IF(A68=A67,IF(C67&lt;YEAR('Overview - Section A'!$E$8),C67+1,""),YEAR('Overview - Section A'!$E$7))),"")</f>
        <v>2019</v>
      </c>
      <c r="D68" s="366"/>
      <c r="E68" s="367"/>
      <c r="F68" s="368" t="str">
        <f t="shared" si="6"/>
        <v/>
      </c>
      <c r="G68" s="369"/>
      <c r="H68" s="370"/>
      <c r="I68" s="371" t="str">
        <f t="shared" si="7"/>
        <v>72019</v>
      </c>
      <c r="J68" s="372" t="s">
        <v>471</v>
      </c>
      <c r="K68" s="373"/>
      <c r="L68" s="371" t="b">
        <f t="shared" si="9"/>
        <v>0</v>
      </c>
      <c r="M68" s="371" t="str">
        <f>IFERROR(IF(G68&lt;&gt;"",INDEX('Overview - Section A'!$U$37:$U$44,MATCH(G68,'Overview - Section A'!$A$37:$A$44,1)),J68),"")</f>
        <v>a1Y36000002cnrQEAQ</v>
      </c>
      <c r="N68" s="371"/>
      <c r="O68" s="371" t="s">
        <v>512</v>
      </c>
      <c r="P68" s="171"/>
      <c r="Q68" s="357"/>
      <c r="R68" s="357"/>
      <c r="S68" s="358"/>
      <c r="T68" s="358"/>
      <c r="U68" s="358"/>
      <c r="V68" s="358"/>
      <c r="W68" s="358"/>
      <c r="X68" s="358"/>
      <c r="Y68" s="358"/>
      <c r="Z68" s="358"/>
      <c r="AA68" s="358"/>
      <c r="AB68" s="358"/>
      <c r="AC68" s="358"/>
      <c r="AD68" s="357"/>
    </row>
    <row r="69" spans="1:30" ht="47.1" customHeight="1" x14ac:dyDescent="0.25">
      <c r="A69" s="345">
        <v>7</v>
      </c>
      <c r="B69" s="364" t="str">
        <f t="shared" si="8"/>
        <v/>
      </c>
      <c r="C69" s="365">
        <f>IFERROR(IF(K69&lt;&gt;"",K69,IF(A69=A68,IF(C68&lt;YEAR('Overview - Section A'!$E$8),C68+1,""),YEAR('Overview - Section A'!$E$7))),"")</f>
        <v>2020</v>
      </c>
      <c r="D69" s="366"/>
      <c r="E69" s="367"/>
      <c r="F69" s="368" t="str">
        <f t="shared" si="6"/>
        <v/>
      </c>
      <c r="G69" s="369"/>
      <c r="H69" s="370"/>
      <c r="I69" s="371" t="str">
        <f t="shared" si="7"/>
        <v>72020</v>
      </c>
      <c r="J69" s="372" t="s">
        <v>473</v>
      </c>
      <c r="K69" s="373"/>
      <c r="L69" s="371" t="b">
        <f t="shared" si="9"/>
        <v>0</v>
      </c>
      <c r="M69" s="371" t="str">
        <f>IFERROR(IF(G69&lt;&gt;"",INDEX('Overview - Section A'!$U$37:$U$44,MATCH(G69,'Overview - Section A'!$A$37:$A$44,1)),J69),"")</f>
        <v>a1Y36000002cnrREAQ</v>
      </c>
      <c r="N69" s="371"/>
      <c r="O69" s="371" t="s">
        <v>513</v>
      </c>
      <c r="P69" s="171"/>
      <c r="Q69" s="357"/>
      <c r="R69" s="357"/>
      <c r="S69" s="358"/>
      <c r="T69" s="358"/>
      <c r="U69" s="358"/>
      <c r="V69" s="358"/>
      <c r="W69" s="358"/>
      <c r="X69" s="358"/>
      <c r="Y69" s="358"/>
      <c r="Z69" s="358"/>
      <c r="AA69" s="358"/>
      <c r="AB69" s="358"/>
      <c r="AC69" s="358"/>
      <c r="AD69" s="357"/>
    </row>
    <row r="70" spans="1:30" ht="47.1" customHeight="1" x14ac:dyDescent="0.25">
      <c r="A70" s="345">
        <v>7</v>
      </c>
      <c r="B70" s="364" t="str">
        <f t="shared" si="8"/>
        <v/>
      </c>
      <c r="C70" s="365" t="str">
        <f>IFERROR(IF(K70&lt;&gt;"",K70,IF(A70=A69,IF(C69&lt;YEAR('Overview - Section A'!$E$8),C69+1,""),YEAR('Overview - Section A'!$E$7))),"")</f>
        <v/>
      </c>
      <c r="D70" s="366"/>
      <c r="E70" s="367"/>
      <c r="F70" s="368" t="str">
        <f t="shared" si="6"/>
        <v/>
      </c>
      <c r="G70" s="369"/>
      <c r="H70" s="370"/>
      <c r="I70" s="371" t="str">
        <f t="shared" si="7"/>
        <v>7</v>
      </c>
      <c r="J70" s="372" t="s">
        <v>475</v>
      </c>
      <c r="K70" s="373"/>
      <c r="L70" s="371" t="b">
        <f t="shared" si="9"/>
        <v>0</v>
      </c>
      <c r="M70" s="371" t="str">
        <f>IFERROR(IF(G70&lt;&gt;"",INDEX('Overview - Section A'!$U$37:$U$44,MATCH(G70,'Overview - Section A'!$A$37:$A$44,1)),J70),"")</f>
        <v>a1Y36000002cnrSEAQ</v>
      </c>
      <c r="N70" s="371"/>
      <c r="O70" s="371" t="s">
        <v>514</v>
      </c>
      <c r="P70" s="171"/>
      <c r="Q70" s="357"/>
      <c r="R70" s="357"/>
      <c r="S70" s="358"/>
      <c r="T70" s="358"/>
      <c r="U70" s="358"/>
      <c r="V70" s="358"/>
      <c r="W70" s="358"/>
      <c r="X70" s="358"/>
      <c r="Y70" s="358"/>
      <c r="Z70" s="358"/>
      <c r="AA70" s="358"/>
      <c r="AB70" s="358"/>
      <c r="AC70" s="358"/>
      <c r="AD70" s="357"/>
    </row>
    <row r="71" spans="1:30" ht="47.1" customHeight="1" x14ac:dyDescent="0.25">
      <c r="A71" s="345">
        <v>7</v>
      </c>
      <c r="B71" s="364" t="str">
        <f t="shared" si="8"/>
        <v/>
      </c>
      <c r="C71" s="365" t="str">
        <f>IFERROR(IF(K71&lt;&gt;"",K71,IF(A71=A70,IF(C70&lt;YEAR('Overview - Section A'!$E$8),C70+1,""),YEAR('Overview - Section A'!$E$7))),"")</f>
        <v/>
      </c>
      <c r="D71" s="366"/>
      <c r="E71" s="367"/>
      <c r="F71" s="368" t="str">
        <f t="shared" si="6"/>
        <v/>
      </c>
      <c r="G71" s="369"/>
      <c r="H71" s="370"/>
      <c r="I71" s="371" t="str">
        <f t="shared" si="7"/>
        <v>7</v>
      </c>
      <c r="J71" s="372" t="s">
        <v>477</v>
      </c>
      <c r="K71" s="373"/>
      <c r="L71" s="371" t="b">
        <f t="shared" si="9"/>
        <v>0</v>
      </c>
      <c r="M71" s="371" t="str">
        <f>IFERROR(IF(G71&lt;&gt;"",INDEX('Overview - Section A'!$U$37:$U$44,MATCH(G71,'Overview - Section A'!$A$37:$A$44,1)),J71),"")</f>
        <v>a1Y36000002cnrTEAQ</v>
      </c>
      <c r="N71" s="371"/>
      <c r="O71" s="371" t="s">
        <v>515</v>
      </c>
      <c r="P71" s="171"/>
      <c r="Q71" s="357"/>
      <c r="R71" s="357"/>
      <c r="S71" s="358"/>
      <c r="T71" s="358"/>
      <c r="U71" s="358"/>
      <c r="V71" s="358"/>
      <c r="W71" s="358"/>
      <c r="X71" s="358"/>
      <c r="Y71" s="358"/>
      <c r="Z71" s="358"/>
      <c r="AA71" s="358"/>
      <c r="AB71" s="358"/>
      <c r="AC71" s="358"/>
      <c r="AD71" s="357"/>
    </row>
    <row r="72" spans="1:30" ht="47.1" customHeight="1" x14ac:dyDescent="0.25">
      <c r="A72" s="345">
        <v>7</v>
      </c>
      <c r="B72" s="364" t="str">
        <f t="shared" si="8"/>
        <v/>
      </c>
      <c r="C72" s="365" t="str">
        <f>IFERROR(IF(K72&lt;&gt;"",K72,IF(A72=A71,IF(C71&lt;YEAR('Overview - Section A'!$E$8),C71+1,""),YEAR('Overview - Section A'!$E$7))),"")</f>
        <v/>
      </c>
      <c r="D72" s="366"/>
      <c r="E72" s="367"/>
      <c r="F72" s="368" t="str">
        <f t="shared" si="6"/>
        <v/>
      </c>
      <c r="G72" s="369"/>
      <c r="H72" s="370"/>
      <c r="I72" s="371" t="str">
        <f t="shared" si="7"/>
        <v>7</v>
      </c>
      <c r="J72" s="372" t="s">
        <v>479</v>
      </c>
      <c r="K72" s="373"/>
      <c r="L72" s="371" t="b">
        <f t="shared" si="9"/>
        <v>0</v>
      </c>
      <c r="M72" s="371" t="str">
        <f>IFERROR(IF(G72&lt;&gt;"",INDEX('Overview - Section A'!$U$37:$U$44,MATCH(G72,'Overview - Section A'!$A$37:$A$44,1)),J72),"")</f>
        <v>a1Y36000002cnrUEAQ</v>
      </c>
      <c r="N72" s="371"/>
      <c r="O72" s="371" t="s">
        <v>516</v>
      </c>
      <c r="P72" s="171"/>
      <c r="Q72" s="357"/>
      <c r="R72" s="357"/>
      <c r="S72" s="358"/>
      <c r="T72" s="358"/>
      <c r="U72" s="358"/>
      <c r="V72" s="358"/>
      <c r="W72" s="358"/>
      <c r="X72" s="358"/>
      <c r="Y72" s="358"/>
      <c r="Z72" s="358"/>
      <c r="AA72" s="358"/>
      <c r="AB72" s="358"/>
      <c r="AC72" s="358"/>
      <c r="AD72" s="357"/>
    </row>
    <row r="73" spans="1:30" ht="47.1" customHeight="1" x14ac:dyDescent="0.25">
      <c r="A73" s="345">
        <v>8</v>
      </c>
      <c r="B73" s="364" t="str">
        <f t="shared" si="8"/>
        <v/>
      </c>
      <c r="C73" s="365">
        <f>IFERROR(IF(K73&lt;&gt;"",K73,IF(A73=A72,IF(C72&lt;YEAR('Overview - Section A'!$E$8),C72+1,""),YEAR('Overview - Section A'!$E$7))),"")</f>
        <v>2018</v>
      </c>
      <c r="D73" s="366"/>
      <c r="E73" s="367"/>
      <c r="F73" s="368" t="str">
        <f t="shared" si="6"/>
        <v/>
      </c>
      <c r="G73" s="369"/>
      <c r="H73" s="370"/>
      <c r="I73" s="371" t="str">
        <f t="shared" si="7"/>
        <v>82018</v>
      </c>
      <c r="J73" s="372" t="s">
        <v>469</v>
      </c>
      <c r="K73" s="373"/>
      <c r="L73" s="371" t="b">
        <f t="shared" si="9"/>
        <v>0</v>
      </c>
      <c r="M73" s="371" t="str">
        <f>IFERROR(IF(G73&lt;&gt;"",INDEX('Overview - Section A'!$U$37:$U$44,MATCH(G73,'Overview - Section A'!$A$37:$A$44,1)),J73),"")</f>
        <v>a1Y36000002cnrPEAQ</v>
      </c>
      <c r="N73" s="371"/>
      <c r="O73" s="371" t="s">
        <v>517</v>
      </c>
      <c r="P73" s="171"/>
      <c r="Q73" s="357"/>
      <c r="R73" s="357"/>
      <c r="S73" s="358"/>
      <c r="T73" s="358"/>
      <c r="U73" s="358"/>
      <c r="V73" s="358"/>
      <c r="W73" s="358"/>
      <c r="X73" s="358"/>
      <c r="Y73" s="358"/>
      <c r="Z73" s="358"/>
      <c r="AA73" s="358"/>
      <c r="AB73" s="358"/>
      <c r="AC73" s="358"/>
      <c r="AD73" s="357"/>
    </row>
    <row r="74" spans="1:30" ht="47.1" customHeight="1" x14ac:dyDescent="0.25">
      <c r="A74" s="345">
        <v>8</v>
      </c>
      <c r="B74" s="364" t="str">
        <f t="shared" si="8"/>
        <v/>
      </c>
      <c r="C74" s="365">
        <f>IFERROR(IF(K74&lt;&gt;"",K74,IF(A74=A73,IF(C73&lt;YEAR('Overview - Section A'!$E$8),C73+1,""),YEAR('Overview - Section A'!$E$7))),"")</f>
        <v>2019</v>
      </c>
      <c r="D74" s="366"/>
      <c r="E74" s="367"/>
      <c r="F74" s="368" t="str">
        <f t="shared" si="6"/>
        <v/>
      </c>
      <c r="G74" s="369"/>
      <c r="H74" s="370"/>
      <c r="I74" s="371" t="str">
        <f t="shared" si="7"/>
        <v>82019</v>
      </c>
      <c r="J74" s="372" t="s">
        <v>471</v>
      </c>
      <c r="K74" s="373"/>
      <c r="L74" s="371" t="b">
        <f t="shared" si="9"/>
        <v>0</v>
      </c>
      <c r="M74" s="371" t="str">
        <f>IFERROR(IF(G74&lt;&gt;"",INDEX('Overview - Section A'!$U$37:$U$44,MATCH(G74,'Overview - Section A'!$A$37:$A$44,1)),J74),"")</f>
        <v>a1Y36000002cnrQEAQ</v>
      </c>
      <c r="N74" s="371"/>
      <c r="O74" s="371" t="s">
        <v>518</v>
      </c>
      <c r="P74" s="171"/>
      <c r="Q74" s="357"/>
      <c r="R74" s="357"/>
      <c r="S74" s="358"/>
      <c r="T74" s="358"/>
      <c r="U74" s="358"/>
      <c r="V74" s="358"/>
      <c r="W74" s="358"/>
      <c r="X74" s="358"/>
      <c r="Y74" s="358"/>
      <c r="Z74" s="358"/>
      <c r="AA74" s="358"/>
      <c r="AB74" s="358"/>
      <c r="AC74" s="358"/>
      <c r="AD74" s="357"/>
    </row>
    <row r="75" spans="1:30" ht="47.1" customHeight="1" x14ac:dyDescent="0.25">
      <c r="A75" s="345">
        <v>8</v>
      </c>
      <c r="B75" s="364" t="str">
        <f t="shared" si="8"/>
        <v/>
      </c>
      <c r="C75" s="365">
        <f>IFERROR(IF(K75&lt;&gt;"",K75,IF(A75=A74,IF(C74&lt;YEAR('Overview - Section A'!$E$8),C74+1,""),YEAR('Overview - Section A'!$E$7))),"")</f>
        <v>2020</v>
      </c>
      <c r="D75" s="366"/>
      <c r="E75" s="367"/>
      <c r="F75" s="368" t="str">
        <f t="shared" si="6"/>
        <v/>
      </c>
      <c r="G75" s="369"/>
      <c r="H75" s="370"/>
      <c r="I75" s="371" t="str">
        <f t="shared" si="7"/>
        <v>82020</v>
      </c>
      <c r="J75" s="372" t="s">
        <v>473</v>
      </c>
      <c r="K75" s="373"/>
      <c r="L75" s="371" t="b">
        <f t="shared" si="9"/>
        <v>0</v>
      </c>
      <c r="M75" s="371" t="str">
        <f>IFERROR(IF(G75&lt;&gt;"",INDEX('Overview - Section A'!$U$37:$U$44,MATCH(G75,'Overview - Section A'!$A$37:$A$44,1)),J75),"")</f>
        <v>a1Y36000002cnrREAQ</v>
      </c>
      <c r="N75" s="371"/>
      <c r="O75" s="371" t="s">
        <v>519</v>
      </c>
      <c r="P75" s="171"/>
      <c r="Q75" s="357"/>
      <c r="R75" s="357"/>
      <c r="S75" s="358"/>
      <c r="T75" s="358"/>
      <c r="U75" s="358"/>
      <c r="V75" s="358"/>
      <c r="W75" s="358"/>
      <c r="X75" s="358"/>
      <c r="Y75" s="358"/>
      <c r="Z75" s="358"/>
      <c r="AA75" s="358"/>
      <c r="AB75" s="358"/>
      <c r="AC75" s="358"/>
      <c r="AD75" s="357"/>
    </row>
    <row r="76" spans="1:30" ht="47.1" customHeight="1" x14ac:dyDescent="0.25">
      <c r="A76" s="345">
        <v>8</v>
      </c>
      <c r="B76" s="364" t="str">
        <f t="shared" si="8"/>
        <v/>
      </c>
      <c r="C76" s="365" t="str">
        <f>IFERROR(IF(K76&lt;&gt;"",K76,IF(A76=A75,IF(C75&lt;YEAR('Overview - Section A'!$E$8),C75+1,""),YEAR('Overview - Section A'!$E$7))),"")</f>
        <v/>
      </c>
      <c r="D76" s="366"/>
      <c r="E76" s="367"/>
      <c r="F76" s="368" t="str">
        <f t="shared" si="6"/>
        <v/>
      </c>
      <c r="G76" s="369"/>
      <c r="H76" s="370"/>
      <c r="I76" s="371" t="str">
        <f t="shared" si="7"/>
        <v>8</v>
      </c>
      <c r="J76" s="372" t="s">
        <v>475</v>
      </c>
      <c r="K76" s="373"/>
      <c r="L76" s="371" t="b">
        <f t="shared" si="9"/>
        <v>0</v>
      </c>
      <c r="M76" s="371" t="str">
        <f>IFERROR(IF(G76&lt;&gt;"",INDEX('Overview - Section A'!$U$37:$U$44,MATCH(G76,'Overview - Section A'!$A$37:$A$44,1)),J76),"")</f>
        <v>a1Y36000002cnrSEAQ</v>
      </c>
      <c r="N76" s="371"/>
      <c r="O76" s="371" t="s">
        <v>520</v>
      </c>
      <c r="P76" s="171"/>
      <c r="Q76" s="357"/>
      <c r="R76" s="357"/>
      <c r="S76" s="358"/>
      <c r="T76" s="358"/>
      <c r="U76" s="358"/>
      <c r="V76" s="358"/>
      <c r="W76" s="358"/>
      <c r="X76" s="358"/>
      <c r="Y76" s="358"/>
      <c r="Z76" s="358"/>
      <c r="AA76" s="358"/>
      <c r="AB76" s="358"/>
      <c r="AC76" s="358"/>
      <c r="AD76" s="357"/>
    </row>
    <row r="77" spans="1:30" ht="47.1" customHeight="1" x14ac:dyDescent="0.25">
      <c r="A77" s="345">
        <v>8</v>
      </c>
      <c r="B77" s="364" t="str">
        <f t="shared" si="8"/>
        <v/>
      </c>
      <c r="C77" s="365" t="str">
        <f>IFERROR(IF(K77&lt;&gt;"",K77,IF(A77=A76,IF(C76&lt;YEAR('Overview - Section A'!$E$8),C76+1,""),YEAR('Overview - Section A'!$E$7))),"")</f>
        <v/>
      </c>
      <c r="D77" s="366"/>
      <c r="E77" s="367"/>
      <c r="F77" s="368" t="str">
        <f t="shared" si="6"/>
        <v/>
      </c>
      <c r="G77" s="369"/>
      <c r="H77" s="370"/>
      <c r="I77" s="371" t="str">
        <f t="shared" si="7"/>
        <v>8</v>
      </c>
      <c r="J77" s="372" t="s">
        <v>477</v>
      </c>
      <c r="K77" s="373"/>
      <c r="L77" s="371" t="b">
        <f t="shared" si="9"/>
        <v>0</v>
      </c>
      <c r="M77" s="371" t="str">
        <f>IFERROR(IF(G77&lt;&gt;"",INDEX('Overview - Section A'!$U$37:$U$44,MATCH(G77,'Overview - Section A'!$A$37:$A$44,1)),J77),"")</f>
        <v>a1Y36000002cnrTEAQ</v>
      </c>
      <c r="N77" s="371"/>
      <c r="O77" s="371" t="s">
        <v>521</v>
      </c>
      <c r="P77" s="171"/>
      <c r="Q77" s="357"/>
      <c r="R77" s="357"/>
      <c r="S77" s="358"/>
      <c r="T77" s="358"/>
      <c r="U77" s="358"/>
      <c r="V77" s="358"/>
      <c r="W77" s="358"/>
      <c r="X77" s="358"/>
      <c r="Y77" s="358"/>
      <c r="Z77" s="358"/>
      <c r="AA77" s="358"/>
      <c r="AB77" s="358"/>
      <c r="AC77" s="358"/>
      <c r="AD77" s="357"/>
    </row>
    <row r="78" spans="1:30" ht="47.1" customHeight="1" x14ac:dyDescent="0.25">
      <c r="A78" s="345">
        <v>8</v>
      </c>
      <c r="B78" s="364" t="str">
        <f t="shared" si="8"/>
        <v/>
      </c>
      <c r="C78" s="365" t="str">
        <f>IFERROR(IF(K78&lt;&gt;"",K78,IF(A78=A77,IF(C77&lt;YEAR('Overview - Section A'!$E$8),C77+1,""),YEAR('Overview - Section A'!$E$7))),"")</f>
        <v/>
      </c>
      <c r="D78" s="366"/>
      <c r="E78" s="367"/>
      <c r="F78" s="368" t="str">
        <f t="shared" si="6"/>
        <v/>
      </c>
      <c r="G78" s="369"/>
      <c r="H78" s="370"/>
      <c r="I78" s="371" t="str">
        <f t="shared" si="7"/>
        <v>8</v>
      </c>
      <c r="J78" s="372" t="s">
        <v>479</v>
      </c>
      <c r="K78" s="373"/>
      <c r="L78" s="371" t="b">
        <f t="shared" si="9"/>
        <v>0</v>
      </c>
      <c r="M78" s="371" t="str">
        <f>IFERROR(IF(G78&lt;&gt;"",INDEX('Overview - Section A'!$U$37:$U$44,MATCH(G78,'Overview - Section A'!$A$37:$A$44,1)),J78),"")</f>
        <v>a1Y36000002cnrUEAQ</v>
      </c>
      <c r="N78" s="371"/>
      <c r="O78" s="371" t="s">
        <v>522</v>
      </c>
      <c r="P78" s="171"/>
      <c r="Q78" s="357"/>
      <c r="R78" s="357"/>
      <c r="S78" s="358"/>
      <c r="T78" s="358"/>
      <c r="U78" s="358"/>
      <c r="V78" s="358"/>
      <c r="W78" s="358"/>
      <c r="X78" s="358"/>
      <c r="Y78" s="358"/>
      <c r="Z78" s="358"/>
      <c r="AA78" s="358"/>
      <c r="AB78" s="358"/>
      <c r="AC78" s="358"/>
      <c r="AD78" s="357"/>
    </row>
    <row r="79" spans="1:30" ht="47.1" customHeight="1" x14ac:dyDescent="0.25">
      <c r="A79" s="345">
        <v>9</v>
      </c>
      <c r="B79" s="364" t="str">
        <f t="shared" si="8"/>
        <v/>
      </c>
      <c r="C79" s="365">
        <f>IFERROR(IF(K79&lt;&gt;"",K79,IF(A79=A78,IF(C78&lt;YEAR('Overview - Section A'!$E$8),C78+1,""),YEAR('Overview - Section A'!$E$7))),"")</f>
        <v>2018</v>
      </c>
      <c r="D79" s="366"/>
      <c r="E79" s="367"/>
      <c r="F79" s="368" t="str">
        <f t="shared" si="6"/>
        <v/>
      </c>
      <c r="G79" s="369"/>
      <c r="H79" s="370"/>
      <c r="I79" s="371" t="str">
        <f t="shared" si="7"/>
        <v>92018</v>
      </c>
      <c r="J79" s="372" t="s">
        <v>469</v>
      </c>
      <c r="K79" s="373"/>
      <c r="L79" s="371" t="b">
        <f t="shared" si="9"/>
        <v>0</v>
      </c>
      <c r="M79" s="371" t="str">
        <f>IFERROR(IF(G79&lt;&gt;"",INDEX('Overview - Section A'!$U$37:$U$44,MATCH(G79,'Overview - Section A'!$A$37:$A$44,1)),J79),"")</f>
        <v>a1Y36000002cnrPEAQ</v>
      </c>
      <c r="N79" s="371"/>
      <c r="O79" s="371" t="s">
        <v>523</v>
      </c>
      <c r="P79" s="171"/>
      <c r="Q79" s="357"/>
      <c r="R79" s="357"/>
      <c r="S79" s="358"/>
      <c r="T79" s="358"/>
      <c r="U79" s="358"/>
      <c r="V79" s="358"/>
      <c r="W79" s="358"/>
      <c r="X79" s="358"/>
      <c r="Y79" s="358"/>
      <c r="Z79" s="358"/>
      <c r="AA79" s="358"/>
      <c r="AB79" s="358"/>
      <c r="AC79" s="358"/>
      <c r="AD79" s="357"/>
    </row>
    <row r="80" spans="1:30" ht="47.1" customHeight="1" x14ac:dyDescent="0.25">
      <c r="A80" s="345">
        <v>9</v>
      </c>
      <c r="B80" s="364" t="str">
        <f t="shared" si="8"/>
        <v/>
      </c>
      <c r="C80" s="365">
        <f>IFERROR(IF(K80&lt;&gt;"",K80,IF(A80=A79,IF(C79&lt;YEAR('Overview - Section A'!$E$8),C79+1,""),YEAR('Overview - Section A'!$E$7))),"")</f>
        <v>2019</v>
      </c>
      <c r="D80" s="366"/>
      <c r="E80" s="367"/>
      <c r="F80" s="368" t="str">
        <f t="shared" si="6"/>
        <v/>
      </c>
      <c r="G80" s="369"/>
      <c r="H80" s="370"/>
      <c r="I80" s="371" t="str">
        <f t="shared" si="7"/>
        <v>92019</v>
      </c>
      <c r="J80" s="372" t="s">
        <v>471</v>
      </c>
      <c r="K80" s="373"/>
      <c r="L80" s="371" t="b">
        <f t="shared" si="9"/>
        <v>0</v>
      </c>
      <c r="M80" s="371" t="str">
        <f>IFERROR(IF(G80&lt;&gt;"",INDEX('Overview - Section A'!$U$37:$U$44,MATCH(G80,'Overview - Section A'!$A$37:$A$44,1)),J80),"")</f>
        <v>a1Y36000002cnrQEAQ</v>
      </c>
      <c r="N80" s="371"/>
      <c r="O80" s="371" t="s">
        <v>524</v>
      </c>
      <c r="P80" s="171"/>
      <c r="Q80" s="357"/>
      <c r="R80" s="357"/>
      <c r="S80" s="358"/>
      <c r="T80" s="358"/>
      <c r="U80" s="358"/>
      <c r="V80" s="358"/>
      <c r="W80" s="358"/>
      <c r="X80" s="358"/>
      <c r="Y80" s="358"/>
      <c r="Z80" s="358"/>
      <c r="AA80" s="358"/>
      <c r="AB80" s="358"/>
      <c r="AC80" s="358"/>
      <c r="AD80" s="357"/>
    </row>
    <row r="81" spans="1:30" ht="47.1" customHeight="1" x14ac:dyDescent="0.25">
      <c r="A81" s="345">
        <v>9</v>
      </c>
      <c r="B81" s="364" t="str">
        <f t="shared" si="8"/>
        <v/>
      </c>
      <c r="C81" s="365">
        <f>IFERROR(IF(K81&lt;&gt;"",K81,IF(A81=A80,IF(C80&lt;YEAR('Overview - Section A'!$E$8),C80+1,""),YEAR('Overview - Section A'!$E$7))),"")</f>
        <v>2020</v>
      </c>
      <c r="D81" s="366"/>
      <c r="E81" s="367"/>
      <c r="F81" s="368" t="str">
        <f t="shared" si="6"/>
        <v/>
      </c>
      <c r="G81" s="369"/>
      <c r="H81" s="370"/>
      <c r="I81" s="371" t="str">
        <f t="shared" si="7"/>
        <v>92020</v>
      </c>
      <c r="J81" s="372" t="s">
        <v>473</v>
      </c>
      <c r="K81" s="373"/>
      <c r="L81" s="371" t="b">
        <f t="shared" si="9"/>
        <v>0</v>
      </c>
      <c r="M81" s="371" t="str">
        <f>IFERROR(IF(G81&lt;&gt;"",INDEX('Overview - Section A'!$U$37:$U$44,MATCH(G81,'Overview - Section A'!$A$37:$A$44,1)),J81),"")</f>
        <v>a1Y36000002cnrREAQ</v>
      </c>
      <c r="N81" s="371"/>
      <c r="O81" s="371" t="s">
        <v>525</v>
      </c>
      <c r="P81" s="171"/>
      <c r="Q81" s="357"/>
      <c r="R81" s="357"/>
      <c r="S81" s="358"/>
      <c r="T81" s="358"/>
      <c r="U81" s="358"/>
      <c r="V81" s="358"/>
      <c r="W81" s="358"/>
      <c r="X81" s="358"/>
      <c r="Y81" s="358"/>
      <c r="Z81" s="358"/>
      <c r="AA81" s="358"/>
      <c r="AB81" s="358"/>
      <c r="AC81" s="358"/>
      <c r="AD81" s="357"/>
    </row>
    <row r="82" spans="1:30" ht="47.1" customHeight="1" x14ac:dyDescent="0.25">
      <c r="A82" s="345">
        <v>9</v>
      </c>
      <c r="B82" s="364" t="str">
        <f t="shared" si="8"/>
        <v/>
      </c>
      <c r="C82" s="365" t="str">
        <f>IFERROR(IF(K82&lt;&gt;"",K82,IF(A82=A81,IF(C81&lt;YEAR('Overview - Section A'!$E$8),C81+1,""),YEAR('Overview - Section A'!$E$7))),"")</f>
        <v/>
      </c>
      <c r="D82" s="366"/>
      <c r="E82" s="367"/>
      <c r="F82" s="368" t="str">
        <f t="shared" si="6"/>
        <v/>
      </c>
      <c r="G82" s="369"/>
      <c r="H82" s="370"/>
      <c r="I82" s="371" t="str">
        <f t="shared" si="7"/>
        <v>9</v>
      </c>
      <c r="J82" s="372" t="s">
        <v>475</v>
      </c>
      <c r="K82" s="373"/>
      <c r="L82" s="371" t="b">
        <f t="shared" si="9"/>
        <v>0</v>
      </c>
      <c r="M82" s="371" t="str">
        <f>IFERROR(IF(G82&lt;&gt;"",INDEX('Overview - Section A'!$U$37:$U$44,MATCH(G82,'Overview - Section A'!$A$37:$A$44,1)),J82),"")</f>
        <v>a1Y36000002cnrSEAQ</v>
      </c>
      <c r="N82" s="371"/>
      <c r="O82" s="371" t="s">
        <v>526</v>
      </c>
      <c r="P82" s="171"/>
      <c r="Q82" s="357"/>
      <c r="R82" s="357"/>
      <c r="S82" s="358"/>
      <c r="T82" s="358"/>
      <c r="U82" s="358"/>
      <c r="V82" s="358"/>
      <c r="W82" s="358"/>
      <c r="X82" s="358"/>
      <c r="Y82" s="358"/>
      <c r="Z82" s="358"/>
      <c r="AA82" s="358"/>
      <c r="AB82" s="358"/>
      <c r="AC82" s="358"/>
      <c r="AD82" s="357"/>
    </row>
    <row r="83" spans="1:30" ht="47.1" customHeight="1" x14ac:dyDescent="0.25">
      <c r="A83" s="345">
        <v>9</v>
      </c>
      <c r="B83" s="364" t="str">
        <f t="shared" si="8"/>
        <v/>
      </c>
      <c r="C83" s="365" t="str">
        <f>IFERROR(IF(K83&lt;&gt;"",K83,IF(A83=A82,IF(C82&lt;YEAR('Overview - Section A'!$E$8),C82+1,""),YEAR('Overview - Section A'!$E$7))),"")</f>
        <v/>
      </c>
      <c r="D83" s="366"/>
      <c r="E83" s="367"/>
      <c r="F83" s="368" t="str">
        <f t="shared" si="6"/>
        <v/>
      </c>
      <c r="G83" s="369"/>
      <c r="H83" s="370"/>
      <c r="I83" s="371" t="str">
        <f t="shared" si="7"/>
        <v>9</v>
      </c>
      <c r="J83" s="372" t="s">
        <v>477</v>
      </c>
      <c r="K83" s="373"/>
      <c r="L83" s="371" t="b">
        <f t="shared" si="9"/>
        <v>0</v>
      </c>
      <c r="M83" s="371" t="str">
        <f>IFERROR(IF(G83&lt;&gt;"",INDEX('Overview - Section A'!$U$37:$U$44,MATCH(G83,'Overview - Section A'!$A$37:$A$44,1)),J83),"")</f>
        <v>a1Y36000002cnrTEAQ</v>
      </c>
      <c r="N83" s="371"/>
      <c r="O83" s="371" t="s">
        <v>527</v>
      </c>
      <c r="P83" s="171"/>
      <c r="Q83" s="357"/>
      <c r="R83" s="357"/>
      <c r="S83" s="358"/>
      <c r="T83" s="358"/>
      <c r="U83" s="358"/>
      <c r="V83" s="358"/>
      <c r="W83" s="358"/>
      <c r="X83" s="358"/>
      <c r="Y83" s="358"/>
      <c r="Z83" s="358"/>
      <c r="AA83" s="358"/>
      <c r="AB83" s="358"/>
      <c r="AC83" s="358"/>
      <c r="AD83" s="357"/>
    </row>
    <row r="84" spans="1:30" ht="47.1" customHeight="1" x14ac:dyDescent="0.25">
      <c r="A84" s="345">
        <v>9</v>
      </c>
      <c r="B84" s="364" t="str">
        <f t="shared" si="8"/>
        <v/>
      </c>
      <c r="C84" s="365" t="str">
        <f>IFERROR(IF(K84&lt;&gt;"",K84,IF(A84=A83,IF(C83&lt;YEAR('Overview - Section A'!$E$8),C83+1,""),YEAR('Overview - Section A'!$E$7))),"")</f>
        <v/>
      </c>
      <c r="D84" s="366"/>
      <c r="E84" s="367"/>
      <c r="F84" s="368" t="str">
        <f t="shared" si="6"/>
        <v/>
      </c>
      <c r="G84" s="369"/>
      <c r="H84" s="370"/>
      <c r="I84" s="371" t="str">
        <f t="shared" si="7"/>
        <v>9</v>
      </c>
      <c r="J84" s="372" t="s">
        <v>479</v>
      </c>
      <c r="K84" s="373"/>
      <c r="L84" s="371" t="b">
        <f t="shared" si="9"/>
        <v>0</v>
      </c>
      <c r="M84" s="371" t="str">
        <f>IFERROR(IF(G84&lt;&gt;"",INDEX('Overview - Section A'!$U$37:$U$44,MATCH(G84,'Overview - Section A'!$A$37:$A$44,1)),J84),"")</f>
        <v>a1Y36000002cnrUEAQ</v>
      </c>
      <c r="N84" s="371"/>
      <c r="O84" s="371" t="s">
        <v>528</v>
      </c>
      <c r="P84" s="171"/>
      <c r="Q84" s="357"/>
      <c r="R84" s="357"/>
      <c r="S84" s="358"/>
      <c r="T84" s="358"/>
      <c r="U84" s="358"/>
      <c r="V84" s="358"/>
      <c r="W84" s="358"/>
      <c r="X84" s="358"/>
      <c r="Y84" s="358"/>
      <c r="Z84" s="358"/>
      <c r="AA84" s="358"/>
      <c r="AB84" s="358"/>
      <c r="AC84" s="358"/>
      <c r="AD84" s="357"/>
    </row>
    <row r="85" spans="1:30" ht="47.1" customHeight="1" x14ac:dyDescent="0.25">
      <c r="A85" s="345">
        <v>10</v>
      </c>
      <c r="B85" s="364" t="str">
        <f t="shared" si="8"/>
        <v/>
      </c>
      <c r="C85" s="365">
        <f>IFERROR(IF(K85&lt;&gt;"",K85,IF(A85=A84,IF(C84&lt;YEAR('Overview - Section A'!$E$8),C84+1,""),YEAR('Overview - Section A'!$E$7))),"")</f>
        <v>2018</v>
      </c>
      <c r="D85" s="366"/>
      <c r="E85" s="367"/>
      <c r="F85" s="368" t="str">
        <f t="shared" si="6"/>
        <v/>
      </c>
      <c r="G85" s="369"/>
      <c r="H85" s="370"/>
      <c r="I85" s="371" t="str">
        <f t="shared" si="7"/>
        <v>102018</v>
      </c>
      <c r="J85" s="372" t="s">
        <v>469</v>
      </c>
      <c r="K85" s="373"/>
      <c r="L85" s="371" t="b">
        <f t="shared" si="9"/>
        <v>0</v>
      </c>
      <c r="M85" s="371" t="str">
        <f>IFERROR(IF(G85&lt;&gt;"",INDEX('Overview - Section A'!$U$37:$U$44,MATCH(G85,'Overview - Section A'!$A$37:$A$44,1)),J85),"")</f>
        <v>a1Y36000002cnrPEAQ</v>
      </c>
      <c r="N85" s="371"/>
      <c r="O85" s="371" t="s">
        <v>529</v>
      </c>
      <c r="P85" s="171"/>
      <c r="Q85" s="357"/>
      <c r="R85" s="357"/>
      <c r="S85" s="358"/>
      <c r="T85" s="358"/>
      <c r="U85" s="358"/>
      <c r="V85" s="358"/>
      <c r="W85" s="358"/>
      <c r="X85" s="358"/>
      <c r="Y85" s="358"/>
      <c r="Z85" s="358"/>
      <c r="AA85" s="358"/>
      <c r="AB85" s="358"/>
      <c r="AC85" s="358"/>
      <c r="AD85" s="357"/>
    </row>
    <row r="86" spans="1:30" ht="47.1" customHeight="1" x14ac:dyDescent="0.25">
      <c r="A86" s="345">
        <v>10</v>
      </c>
      <c r="B86" s="364" t="str">
        <f t="shared" si="8"/>
        <v/>
      </c>
      <c r="C86" s="365">
        <f>IFERROR(IF(K86&lt;&gt;"",K86,IF(A86=A85,IF(C85&lt;YEAR('Overview - Section A'!$E$8),C85+1,""),YEAR('Overview - Section A'!$E$7))),"")</f>
        <v>2019</v>
      </c>
      <c r="D86" s="366"/>
      <c r="E86" s="367"/>
      <c r="F86" s="368" t="str">
        <f t="shared" si="6"/>
        <v/>
      </c>
      <c r="G86" s="369"/>
      <c r="H86" s="370"/>
      <c r="I86" s="371" t="str">
        <f t="shared" si="7"/>
        <v>102019</v>
      </c>
      <c r="J86" s="372" t="s">
        <v>471</v>
      </c>
      <c r="K86" s="373"/>
      <c r="L86" s="371" t="b">
        <f t="shared" si="9"/>
        <v>0</v>
      </c>
      <c r="M86" s="371" t="str">
        <f>IFERROR(IF(G86&lt;&gt;"",INDEX('Overview - Section A'!$U$37:$U$44,MATCH(G86,'Overview - Section A'!$A$37:$A$44,1)),J86),"")</f>
        <v>a1Y36000002cnrQEAQ</v>
      </c>
      <c r="N86" s="371"/>
      <c r="O86" s="371" t="s">
        <v>530</v>
      </c>
      <c r="P86" s="171"/>
      <c r="Q86" s="357"/>
      <c r="R86" s="357"/>
      <c r="S86" s="358"/>
      <c r="T86" s="358"/>
      <c r="U86" s="358"/>
      <c r="V86" s="358"/>
      <c r="W86" s="358"/>
      <c r="X86" s="358"/>
      <c r="Y86" s="358"/>
      <c r="Z86" s="358"/>
      <c r="AA86" s="358"/>
      <c r="AB86" s="358"/>
      <c r="AC86" s="358"/>
      <c r="AD86" s="357"/>
    </row>
    <row r="87" spans="1:30" ht="47.1" customHeight="1" x14ac:dyDescent="0.25">
      <c r="A87" s="345">
        <v>10</v>
      </c>
      <c r="B87" s="364" t="str">
        <f t="shared" si="8"/>
        <v/>
      </c>
      <c r="C87" s="365">
        <f>IFERROR(IF(K87&lt;&gt;"",K87,IF(A87=A86,IF(C86&lt;YEAR('Overview - Section A'!$E$8),C86+1,""),YEAR('Overview - Section A'!$E$7))),"")</f>
        <v>2020</v>
      </c>
      <c r="D87" s="366"/>
      <c r="E87" s="367"/>
      <c r="F87" s="368" t="str">
        <f t="shared" si="6"/>
        <v/>
      </c>
      <c r="G87" s="369"/>
      <c r="H87" s="370"/>
      <c r="I87" s="371" t="str">
        <f t="shared" si="7"/>
        <v>102020</v>
      </c>
      <c r="J87" s="372" t="s">
        <v>473</v>
      </c>
      <c r="K87" s="373"/>
      <c r="L87" s="371" t="b">
        <f t="shared" si="9"/>
        <v>0</v>
      </c>
      <c r="M87" s="371" t="str">
        <f>IFERROR(IF(G87&lt;&gt;"",INDEX('Overview - Section A'!$U$37:$U$44,MATCH(G87,'Overview - Section A'!$A$37:$A$44,1)),J87),"")</f>
        <v>a1Y36000002cnrREAQ</v>
      </c>
      <c r="N87" s="371"/>
      <c r="O87" s="371" t="s">
        <v>531</v>
      </c>
      <c r="P87" s="171"/>
      <c r="Q87" s="357"/>
      <c r="R87" s="357"/>
      <c r="S87" s="358"/>
      <c r="T87" s="358"/>
      <c r="U87" s="358"/>
      <c r="V87" s="358"/>
      <c r="W87" s="358"/>
      <c r="X87" s="358"/>
      <c r="Y87" s="358"/>
      <c r="Z87" s="358"/>
      <c r="AA87" s="358"/>
      <c r="AB87" s="358"/>
      <c r="AC87" s="358"/>
      <c r="AD87" s="357"/>
    </row>
    <row r="88" spans="1:30" ht="47.1" customHeight="1" x14ac:dyDescent="0.25">
      <c r="A88" s="345">
        <v>10</v>
      </c>
      <c r="B88" s="364" t="str">
        <f t="shared" si="8"/>
        <v/>
      </c>
      <c r="C88" s="365" t="str">
        <f>IFERROR(IF(K88&lt;&gt;"",K88,IF(A88=A87,IF(C87&lt;YEAR('Overview - Section A'!$E$8),C87+1,""),YEAR('Overview - Section A'!$E$7))),"")</f>
        <v/>
      </c>
      <c r="D88" s="366"/>
      <c r="E88" s="367"/>
      <c r="F88" s="368" t="str">
        <f t="shared" si="6"/>
        <v/>
      </c>
      <c r="G88" s="369"/>
      <c r="H88" s="370"/>
      <c r="I88" s="371" t="str">
        <f t="shared" si="7"/>
        <v>10</v>
      </c>
      <c r="J88" s="372" t="s">
        <v>475</v>
      </c>
      <c r="K88" s="373"/>
      <c r="L88" s="371" t="b">
        <f t="shared" si="9"/>
        <v>0</v>
      </c>
      <c r="M88" s="371" t="str">
        <f>IFERROR(IF(G88&lt;&gt;"",INDEX('Overview - Section A'!$U$37:$U$44,MATCH(G88,'Overview - Section A'!$A$37:$A$44,1)),J88),"")</f>
        <v>a1Y36000002cnrSEAQ</v>
      </c>
      <c r="N88" s="371"/>
      <c r="O88" s="371" t="s">
        <v>532</v>
      </c>
      <c r="P88" s="171"/>
      <c r="Q88" s="357"/>
      <c r="R88" s="357"/>
      <c r="S88" s="358"/>
      <c r="T88" s="358"/>
      <c r="U88" s="358"/>
      <c r="V88" s="358"/>
      <c r="W88" s="358"/>
      <c r="X88" s="358"/>
      <c r="Y88" s="358"/>
      <c r="Z88" s="358"/>
      <c r="AA88" s="358"/>
      <c r="AB88" s="358"/>
      <c r="AC88" s="358"/>
      <c r="AD88" s="357"/>
    </row>
    <row r="89" spans="1:30" ht="47.1" customHeight="1" x14ac:dyDescent="0.25">
      <c r="A89" s="345">
        <v>10</v>
      </c>
      <c r="B89" s="364" t="str">
        <f t="shared" si="8"/>
        <v/>
      </c>
      <c r="C89" s="365" t="str">
        <f>IFERROR(IF(K89&lt;&gt;"",K89,IF(A89=A88,IF(C88&lt;YEAR('Overview - Section A'!$E$8),C88+1,""),YEAR('Overview - Section A'!$E$7))),"")</f>
        <v/>
      </c>
      <c r="D89" s="366"/>
      <c r="E89" s="367"/>
      <c r="F89" s="368" t="str">
        <f t="shared" si="6"/>
        <v/>
      </c>
      <c r="G89" s="369"/>
      <c r="H89" s="370"/>
      <c r="I89" s="371" t="str">
        <f t="shared" si="7"/>
        <v>10</v>
      </c>
      <c r="J89" s="372" t="s">
        <v>477</v>
      </c>
      <c r="K89" s="373"/>
      <c r="L89" s="371" t="b">
        <f t="shared" si="9"/>
        <v>0</v>
      </c>
      <c r="M89" s="371" t="str">
        <f>IFERROR(IF(G89&lt;&gt;"",INDEX('Overview - Section A'!$U$37:$U$44,MATCH(G89,'Overview - Section A'!$A$37:$A$44,1)),J89),"")</f>
        <v>a1Y36000002cnrTEAQ</v>
      </c>
      <c r="N89" s="371"/>
      <c r="O89" s="371" t="s">
        <v>533</v>
      </c>
      <c r="P89" s="171"/>
      <c r="Q89" s="357"/>
      <c r="R89" s="357"/>
      <c r="S89" s="358"/>
      <c r="T89" s="358"/>
      <c r="U89" s="358"/>
      <c r="V89" s="358"/>
      <c r="W89" s="358"/>
      <c r="X89" s="358"/>
      <c r="Y89" s="358"/>
      <c r="Z89" s="358"/>
      <c r="AA89" s="358"/>
      <c r="AB89" s="358"/>
      <c r="AC89" s="358"/>
      <c r="AD89" s="357"/>
    </row>
    <row r="90" spans="1:30" ht="47.1" customHeight="1" x14ac:dyDescent="0.25">
      <c r="A90" s="345">
        <v>10</v>
      </c>
      <c r="B90" s="364" t="str">
        <f t="shared" si="8"/>
        <v/>
      </c>
      <c r="C90" s="365" t="str">
        <f>IFERROR(IF(K90&lt;&gt;"",K90,IF(A90=A89,IF(C89&lt;YEAR('Overview - Section A'!$E$8),C89+1,""),YEAR('Overview - Section A'!$E$7))),"")</f>
        <v/>
      </c>
      <c r="D90" s="366"/>
      <c r="E90" s="367"/>
      <c r="F90" s="368" t="str">
        <f t="shared" si="6"/>
        <v/>
      </c>
      <c r="G90" s="369"/>
      <c r="H90" s="370"/>
      <c r="I90" s="371" t="str">
        <f t="shared" si="7"/>
        <v>10</v>
      </c>
      <c r="J90" s="372" t="s">
        <v>479</v>
      </c>
      <c r="K90" s="373"/>
      <c r="L90" s="371" t="b">
        <f t="shared" si="9"/>
        <v>0</v>
      </c>
      <c r="M90" s="371" t="str">
        <f>IFERROR(IF(G90&lt;&gt;"",INDEX('Overview - Section A'!$U$37:$U$44,MATCH(G90,'Overview - Section A'!$A$37:$A$44,1)),J90),"")</f>
        <v>a1Y36000002cnrUEAQ</v>
      </c>
      <c r="N90" s="371"/>
      <c r="O90" s="371" t="s">
        <v>534</v>
      </c>
      <c r="P90" s="171"/>
      <c r="Q90" s="357"/>
      <c r="R90" s="357"/>
      <c r="S90" s="358"/>
      <c r="T90" s="358"/>
      <c r="U90" s="358"/>
      <c r="V90" s="358"/>
      <c r="W90" s="358"/>
      <c r="X90" s="358"/>
      <c r="Y90" s="358"/>
      <c r="Z90" s="358"/>
      <c r="AA90" s="358"/>
      <c r="AB90" s="358"/>
      <c r="AC90" s="358"/>
      <c r="AD90" s="357"/>
    </row>
    <row r="91" spans="1:30" ht="47.1" customHeight="1" x14ac:dyDescent="0.25">
      <c r="A91" s="345">
        <v>11</v>
      </c>
      <c r="B91" s="364" t="str">
        <f t="shared" si="8"/>
        <v/>
      </c>
      <c r="C91" s="365">
        <f>IFERROR(IF(K91&lt;&gt;"",K91,IF(A91=A90,IF(C90&lt;YEAR('Overview - Section A'!$E$8),C90+1,""),YEAR('Overview - Section A'!$E$7))),"")</f>
        <v>2018</v>
      </c>
      <c r="D91" s="366"/>
      <c r="E91" s="367"/>
      <c r="F91" s="368" t="str">
        <f t="shared" si="6"/>
        <v/>
      </c>
      <c r="G91" s="369"/>
      <c r="H91" s="370"/>
      <c r="I91" s="371" t="str">
        <f t="shared" si="7"/>
        <v>112018</v>
      </c>
      <c r="J91" s="372" t="s">
        <v>469</v>
      </c>
      <c r="K91" s="373"/>
      <c r="L91" s="371" t="b">
        <f t="shared" si="9"/>
        <v>0</v>
      </c>
      <c r="M91" s="371" t="str">
        <f>IFERROR(IF(G91&lt;&gt;"",INDEX('Overview - Section A'!$U$37:$U$44,MATCH(G91,'Overview - Section A'!$A$37:$A$44,1)),J91),"")</f>
        <v>a1Y36000002cnrPEAQ</v>
      </c>
      <c r="N91" s="371"/>
      <c r="O91" s="371" t="s">
        <v>535</v>
      </c>
      <c r="P91" s="171"/>
      <c r="Q91" s="357"/>
      <c r="R91" s="357"/>
      <c r="S91" s="358"/>
      <c r="T91" s="358"/>
      <c r="U91" s="358"/>
      <c r="V91" s="358"/>
      <c r="W91" s="358"/>
      <c r="X91" s="358"/>
      <c r="Y91" s="358"/>
      <c r="Z91" s="358"/>
      <c r="AA91" s="358"/>
      <c r="AB91" s="358"/>
      <c r="AC91" s="358"/>
      <c r="AD91" s="357"/>
    </row>
    <row r="92" spans="1:30" ht="47.1" customHeight="1" x14ac:dyDescent="0.25">
      <c r="A92" s="345">
        <v>11</v>
      </c>
      <c r="B92" s="364" t="str">
        <f t="shared" si="8"/>
        <v/>
      </c>
      <c r="C92" s="365">
        <f>IFERROR(IF(K92&lt;&gt;"",K92,IF(A92=A91,IF(C91&lt;YEAR('Overview - Section A'!$E$8),C91+1,""),YEAR('Overview - Section A'!$E$7))),"")</f>
        <v>2019</v>
      </c>
      <c r="D92" s="366"/>
      <c r="E92" s="367"/>
      <c r="F92" s="368" t="str">
        <f t="shared" si="6"/>
        <v/>
      </c>
      <c r="G92" s="369"/>
      <c r="H92" s="370"/>
      <c r="I92" s="371" t="str">
        <f t="shared" si="7"/>
        <v>112019</v>
      </c>
      <c r="J92" s="372" t="s">
        <v>471</v>
      </c>
      <c r="K92" s="373"/>
      <c r="L92" s="371" t="b">
        <f t="shared" si="9"/>
        <v>0</v>
      </c>
      <c r="M92" s="371" t="str">
        <f>IFERROR(IF(G92&lt;&gt;"",INDEX('Overview - Section A'!$U$37:$U$44,MATCH(G92,'Overview - Section A'!$A$37:$A$44,1)),J92),"")</f>
        <v>a1Y36000002cnrQEAQ</v>
      </c>
      <c r="N92" s="371"/>
      <c r="O92" s="371" t="s">
        <v>536</v>
      </c>
      <c r="P92" s="171"/>
      <c r="Q92" s="357"/>
      <c r="R92" s="357"/>
      <c r="S92" s="358"/>
      <c r="T92" s="358"/>
      <c r="U92" s="358"/>
      <c r="V92" s="358"/>
      <c r="W92" s="358"/>
      <c r="X92" s="358"/>
      <c r="Y92" s="358"/>
      <c r="Z92" s="358"/>
      <c r="AA92" s="358"/>
      <c r="AB92" s="358"/>
      <c r="AC92" s="358"/>
      <c r="AD92" s="357"/>
    </row>
    <row r="93" spans="1:30" ht="47.1" customHeight="1" x14ac:dyDescent="0.25">
      <c r="A93" s="345">
        <v>11</v>
      </c>
      <c r="B93" s="364" t="str">
        <f t="shared" si="8"/>
        <v/>
      </c>
      <c r="C93" s="365">
        <f>IFERROR(IF(K93&lt;&gt;"",K93,IF(A93=A92,IF(C92&lt;YEAR('Overview - Section A'!$E$8),C92+1,""),YEAR('Overview - Section A'!$E$7))),"")</f>
        <v>2020</v>
      </c>
      <c r="D93" s="366"/>
      <c r="E93" s="367"/>
      <c r="F93" s="368" t="str">
        <f t="shared" si="6"/>
        <v/>
      </c>
      <c r="G93" s="369"/>
      <c r="H93" s="370"/>
      <c r="I93" s="371" t="str">
        <f t="shared" si="7"/>
        <v>112020</v>
      </c>
      <c r="J93" s="372" t="s">
        <v>473</v>
      </c>
      <c r="K93" s="373"/>
      <c r="L93" s="371" t="b">
        <f t="shared" si="9"/>
        <v>0</v>
      </c>
      <c r="M93" s="371" t="str">
        <f>IFERROR(IF(G93&lt;&gt;"",INDEX('Overview - Section A'!$U$37:$U$44,MATCH(G93,'Overview - Section A'!$A$37:$A$44,1)),J93),"")</f>
        <v>a1Y36000002cnrREAQ</v>
      </c>
      <c r="N93" s="371"/>
      <c r="O93" s="371" t="s">
        <v>537</v>
      </c>
      <c r="P93" s="171"/>
      <c r="Q93" s="357"/>
      <c r="R93" s="357"/>
      <c r="S93" s="358"/>
      <c r="T93" s="358"/>
      <c r="U93" s="358"/>
      <c r="V93" s="358"/>
      <c r="W93" s="358"/>
      <c r="X93" s="358"/>
      <c r="Y93" s="358"/>
      <c r="Z93" s="358"/>
      <c r="AA93" s="358"/>
      <c r="AB93" s="358"/>
      <c r="AC93" s="358"/>
      <c r="AD93" s="357"/>
    </row>
    <row r="94" spans="1:30" ht="47.1" customHeight="1" x14ac:dyDescent="0.25">
      <c r="A94" s="345">
        <v>11</v>
      </c>
      <c r="B94" s="364" t="str">
        <f t="shared" ref="B94:B120" si="10">IF(A94=A93,"",VLOOKUP(A94,$A$10:$V$26,22,FALSE))</f>
        <v/>
      </c>
      <c r="C94" s="365" t="str">
        <f>IFERROR(IF(K94&lt;&gt;"",K94,IF(A94=A93,IF(C93&lt;YEAR('Overview - Section A'!$E$8),C93+1,""),YEAR('Overview - Section A'!$E$7))),"")</f>
        <v/>
      </c>
      <c r="D94" s="366"/>
      <c r="E94" s="367"/>
      <c r="F94" s="368" t="str">
        <f t="shared" si="6"/>
        <v/>
      </c>
      <c r="G94" s="369"/>
      <c r="H94" s="370"/>
      <c r="I94" s="371" t="str">
        <f t="shared" si="7"/>
        <v>11</v>
      </c>
      <c r="J94" s="372" t="s">
        <v>475</v>
      </c>
      <c r="K94" s="373"/>
      <c r="L94" s="371" t="b">
        <f t="shared" ref="L94:L120" si="11">IFERROR(IF(VLOOKUP(A94,$A$10:$V$26,22,FALSE)&lt;&gt;"",TRUE,FALSE),FALSE)</f>
        <v>0</v>
      </c>
      <c r="M94" s="371" t="str">
        <f>IFERROR(IF(G94&lt;&gt;"",INDEX('Overview - Section A'!$U$37:$U$44,MATCH(G94,'Overview - Section A'!$A$37:$A$44,1)),J94),"")</f>
        <v>a1Y36000002cnrSEAQ</v>
      </c>
      <c r="N94" s="371"/>
      <c r="O94" s="371" t="s">
        <v>538</v>
      </c>
      <c r="P94" s="171"/>
      <c r="Q94" s="357"/>
      <c r="R94" s="357"/>
      <c r="S94" s="358"/>
      <c r="T94" s="358"/>
      <c r="U94" s="358"/>
      <c r="V94" s="358"/>
      <c r="W94" s="358"/>
      <c r="X94" s="358"/>
      <c r="Y94" s="358"/>
      <c r="Z94" s="358"/>
      <c r="AA94" s="358"/>
      <c r="AB94" s="358"/>
      <c r="AC94" s="358"/>
      <c r="AD94" s="357"/>
    </row>
    <row r="95" spans="1:30" ht="47.1" customHeight="1" x14ac:dyDescent="0.25">
      <c r="A95" s="345">
        <v>11</v>
      </c>
      <c r="B95" s="364" t="str">
        <f t="shared" si="10"/>
        <v/>
      </c>
      <c r="C95" s="365" t="str">
        <f>IFERROR(IF(K95&lt;&gt;"",K95,IF(A95=A94,IF(C94&lt;YEAR('Overview - Section A'!$E$8),C94+1,""),YEAR('Overview - Section A'!$E$7))),"")</f>
        <v/>
      </c>
      <c r="D95" s="366"/>
      <c r="E95" s="367"/>
      <c r="F95" s="368" t="str">
        <f t="shared" ref="F95:F120" si="12">IF(IF(AND(D95="",E95=""),N95,IFERROR((D95/E95)*100,""))=0,"",IF(AND(D95="",E95=""),N95,IFERROR((D95/E95)*100,"")))</f>
        <v/>
      </c>
      <c r="G95" s="369"/>
      <c r="H95" s="370"/>
      <c r="I95" s="371" t="str">
        <f t="shared" ref="I95:I120" si="13">CONCATENATE(A95,C95)</f>
        <v>11</v>
      </c>
      <c r="J95" s="372" t="s">
        <v>477</v>
      </c>
      <c r="K95" s="373"/>
      <c r="L95" s="371" t="b">
        <f t="shared" si="11"/>
        <v>0</v>
      </c>
      <c r="M95" s="371" t="str">
        <f>IFERROR(IF(G95&lt;&gt;"",INDEX('Overview - Section A'!$U$37:$U$44,MATCH(G95,'Overview - Section A'!$A$37:$A$44,1)),J95),"")</f>
        <v>a1Y36000002cnrTEAQ</v>
      </c>
      <c r="N95" s="371"/>
      <c r="O95" s="371" t="s">
        <v>539</v>
      </c>
      <c r="P95" s="171"/>
      <c r="Q95" s="357"/>
      <c r="R95" s="357"/>
      <c r="S95" s="358"/>
      <c r="T95" s="358"/>
      <c r="U95" s="358"/>
      <c r="V95" s="358"/>
      <c r="W95" s="358"/>
      <c r="X95" s="358"/>
      <c r="Y95" s="358"/>
      <c r="Z95" s="358"/>
      <c r="AA95" s="358"/>
      <c r="AB95" s="358"/>
      <c r="AC95" s="358"/>
      <c r="AD95" s="357"/>
    </row>
    <row r="96" spans="1:30" ht="47.1" customHeight="1" x14ac:dyDescent="0.25">
      <c r="A96" s="345">
        <v>11</v>
      </c>
      <c r="B96" s="364" t="str">
        <f t="shared" si="10"/>
        <v/>
      </c>
      <c r="C96" s="365" t="str">
        <f>IFERROR(IF(K96&lt;&gt;"",K96,IF(A96=A95,IF(C95&lt;YEAR('Overview - Section A'!$E$8),C95+1,""),YEAR('Overview - Section A'!$E$7))),"")</f>
        <v/>
      </c>
      <c r="D96" s="366"/>
      <c r="E96" s="367"/>
      <c r="F96" s="368" t="str">
        <f t="shared" si="12"/>
        <v/>
      </c>
      <c r="G96" s="369"/>
      <c r="H96" s="370"/>
      <c r="I96" s="371" t="str">
        <f t="shared" si="13"/>
        <v>11</v>
      </c>
      <c r="J96" s="372" t="s">
        <v>479</v>
      </c>
      <c r="K96" s="373"/>
      <c r="L96" s="371" t="b">
        <f t="shared" si="11"/>
        <v>0</v>
      </c>
      <c r="M96" s="371" t="str">
        <f>IFERROR(IF(G96&lt;&gt;"",INDEX('Overview - Section A'!$U$37:$U$44,MATCH(G96,'Overview - Section A'!$A$37:$A$44,1)),J96),"")</f>
        <v>a1Y36000002cnrUEAQ</v>
      </c>
      <c r="N96" s="371"/>
      <c r="O96" s="371" t="s">
        <v>540</v>
      </c>
      <c r="P96" s="171"/>
      <c r="Q96" s="357"/>
      <c r="R96" s="357"/>
      <c r="S96" s="358"/>
      <c r="T96" s="358"/>
      <c r="U96" s="358"/>
      <c r="V96" s="358"/>
      <c r="W96" s="358"/>
      <c r="X96" s="358"/>
      <c r="Y96" s="358"/>
      <c r="Z96" s="358"/>
      <c r="AA96" s="358"/>
      <c r="AB96" s="358"/>
      <c r="AC96" s="358"/>
      <c r="AD96" s="357"/>
    </row>
    <row r="97" spans="1:30" ht="47.1" customHeight="1" x14ac:dyDescent="0.25">
      <c r="A97" s="345">
        <v>12</v>
      </c>
      <c r="B97" s="364" t="str">
        <f t="shared" si="10"/>
        <v/>
      </c>
      <c r="C97" s="365">
        <f>IFERROR(IF(K97&lt;&gt;"",K97,IF(A97=A96,IF(C96&lt;YEAR('Overview - Section A'!$E$8),C96+1,""),YEAR('Overview - Section A'!$E$7))),"")</f>
        <v>2018</v>
      </c>
      <c r="D97" s="366"/>
      <c r="E97" s="367"/>
      <c r="F97" s="368" t="str">
        <f t="shared" si="12"/>
        <v/>
      </c>
      <c r="G97" s="369"/>
      <c r="H97" s="370"/>
      <c r="I97" s="371" t="str">
        <f t="shared" si="13"/>
        <v>122018</v>
      </c>
      <c r="J97" s="372" t="s">
        <v>469</v>
      </c>
      <c r="K97" s="373"/>
      <c r="L97" s="371" t="b">
        <f t="shared" si="11"/>
        <v>0</v>
      </c>
      <c r="M97" s="371" t="str">
        <f>IFERROR(IF(G97&lt;&gt;"",INDEX('Overview - Section A'!$U$37:$U$44,MATCH(G97,'Overview - Section A'!$A$37:$A$44,1)),J97),"")</f>
        <v>a1Y36000002cnrPEAQ</v>
      </c>
      <c r="N97" s="371"/>
      <c r="O97" s="371" t="s">
        <v>541</v>
      </c>
      <c r="P97" s="171"/>
      <c r="Q97" s="357"/>
      <c r="R97" s="357"/>
      <c r="S97" s="358"/>
      <c r="T97" s="358"/>
      <c r="U97" s="358"/>
      <c r="V97" s="358"/>
      <c r="W97" s="358"/>
      <c r="X97" s="358"/>
      <c r="Y97" s="358"/>
      <c r="Z97" s="358"/>
      <c r="AA97" s="358"/>
      <c r="AB97" s="358"/>
      <c r="AC97" s="358"/>
      <c r="AD97" s="357"/>
    </row>
    <row r="98" spans="1:30" ht="47.1" customHeight="1" x14ac:dyDescent="0.25">
      <c r="A98" s="345">
        <v>12</v>
      </c>
      <c r="B98" s="364" t="str">
        <f t="shared" si="10"/>
        <v/>
      </c>
      <c r="C98" s="365">
        <f>IFERROR(IF(K98&lt;&gt;"",K98,IF(A98=A97,IF(C97&lt;YEAR('Overview - Section A'!$E$8),C97+1,""),YEAR('Overview - Section A'!$E$7))),"")</f>
        <v>2019</v>
      </c>
      <c r="D98" s="366"/>
      <c r="E98" s="367"/>
      <c r="F98" s="368" t="str">
        <f t="shared" si="12"/>
        <v/>
      </c>
      <c r="G98" s="369"/>
      <c r="H98" s="370"/>
      <c r="I98" s="371" t="str">
        <f t="shared" si="13"/>
        <v>122019</v>
      </c>
      <c r="J98" s="372" t="s">
        <v>471</v>
      </c>
      <c r="K98" s="373"/>
      <c r="L98" s="371" t="b">
        <f t="shared" si="11"/>
        <v>0</v>
      </c>
      <c r="M98" s="371" t="str">
        <f>IFERROR(IF(G98&lt;&gt;"",INDEX('Overview - Section A'!$U$37:$U$44,MATCH(G98,'Overview - Section A'!$A$37:$A$44,1)),J98),"")</f>
        <v>a1Y36000002cnrQEAQ</v>
      </c>
      <c r="N98" s="371"/>
      <c r="O98" s="371" t="s">
        <v>542</v>
      </c>
      <c r="P98" s="171"/>
      <c r="Q98" s="357"/>
      <c r="R98" s="357"/>
      <c r="S98" s="358"/>
      <c r="T98" s="358"/>
      <c r="U98" s="358"/>
      <c r="V98" s="358"/>
      <c r="W98" s="358"/>
      <c r="X98" s="358"/>
      <c r="Y98" s="358"/>
      <c r="Z98" s="358"/>
      <c r="AA98" s="358"/>
      <c r="AB98" s="358"/>
      <c r="AC98" s="358"/>
      <c r="AD98" s="357"/>
    </row>
    <row r="99" spans="1:30" ht="47.1" customHeight="1" x14ac:dyDescent="0.25">
      <c r="A99" s="345">
        <v>12</v>
      </c>
      <c r="B99" s="364" t="str">
        <f t="shared" si="10"/>
        <v/>
      </c>
      <c r="C99" s="365">
        <f>IFERROR(IF(K99&lt;&gt;"",K99,IF(A99=A98,IF(C98&lt;YEAR('Overview - Section A'!$E$8),C98+1,""),YEAR('Overview - Section A'!$E$7))),"")</f>
        <v>2020</v>
      </c>
      <c r="D99" s="366"/>
      <c r="E99" s="367"/>
      <c r="F99" s="368" t="str">
        <f t="shared" si="12"/>
        <v/>
      </c>
      <c r="G99" s="369"/>
      <c r="H99" s="370"/>
      <c r="I99" s="371" t="str">
        <f t="shared" si="13"/>
        <v>122020</v>
      </c>
      <c r="J99" s="372" t="s">
        <v>473</v>
      </c>
      <c r="K99" s="373"/>
      <c r="L99" s="371" t="b">
        <f t="shared" si="11"/>
        <v>0</v>
      </c>
      <c r="M99" s="371" t="str">
        <f>IFERROR(IF(G99&lt;&gt;"",INDEX('Overview - Section A'!$U$37:$U$44,MATCH(G99,'Overview - Section A'!$A$37:$A$44,1)),J99),"")</f>
        <v>a1Y36000002cnrREAQ</v>
      </c>
      <c r="N99" s="371"/>
      <c r="O99" s="371" t="s">
        <v>543</v>
      </c>
      <c r="P99" s="171"/>
      <c r="Q99" s="357"/>
      <c r="R99" s="357"/>
      <c r="S99" s="358"/>
      <c r="T99" s="358"/>
      <c r="U99" s="358"/>
      <c r="V99" s="358"/>
      <c r="W99" s="358"/>
      <c r="X99" s="358"/>
      <c r="Y99" s="358"/>
      <c r="Z99" s="358"/>
      <c r="AA99" s="358"/>
      <c r="AB99" s="358"/>
      <c r="AC99" s="358"/>
      <c r="AD99" s="357"/>
    </row>
    <row r="100" spans="1:30" ht="47.1" customHeight="1" x14ac:dyDescent="0.25">
      <c r="A100" s="345">
        <v>12</v>
      </c>
      <c r="B100" s="364" t="str">
        <f t="shared" si="10"/>
        <v/>
      </c>
      <c r="C100" s="365" t="str">
        <f>IFERROR(IF(K100&lt;&gt;"",K100,IF(A100=A99,IF(C99&lt;YEAR('Overview - Section A'!$E$8),C99+1,""),YEAR('Overview - Section A'!$E$7))),"")</f>
        <v/>
      </c>
      <c r="D100" s="366"/>
      <c r="E100" s="367"/>
      <c r="F100" s="368" t="str">
        <f t="shared" si="12"/>
        <v/>
      </c>
      <c r="G100" s="369"/>
      <c r="H100" s="370"/>
      <c r="I100" s="371" t="str">
        <f t="shared" si="13"/>
        <v>12</v>
      </c>
      <c r="J100" s="372" t="s">
        <v>475</v>
      </c>
      <c r="K100" s="373"/>
      <c r="L100" s="371" t="b">
        <f t="shared" si="11"/>
        <v>0</v>
      </c>
      <c r="M100" s="371" t="str">
        <f>IFERROR(IF(G100&lt;&gt;"",INDEX('Overview - Section A'!$U$37:$U$44,MATCH(G100,'Overview - Section A'!$A$37:$A$44,1)),J100),"")</f>
        <v>a1Y36000002cnrSEAQ</v>
      </c>
      <c r="N100" s="371"/>
      <c r="O100" s="371" t="s">
        <v>544</v>
      </c>
      <c r="P100" s="171"/>
      <c r="Q100" s="357"/>
      <c r="R100" s="357"/>
      <c r="S100" s="358"/>
      <c r="T100" s="358"/>
      <c r="U100" s="358"/>
      <c r="V100" s="358"/>
      <c r="W100" s="358"/>
      <c r="X100" s="358"/>
      <c r="Y100" s="358"/>
      <c r="Z100" s="358"/>
      <c r="AA100" s="358"/>
      <c r="AB100" s="358"/>
      <c r="AC100" s="358"/>
      <c r="AD100" s="357"/>
    </row>
    <row r="101" spans="1:30" ht="47.1" customHeight="1" x14ac:dyDescent="0.25">
      <c r="A101" s="345">
        <v>12</v>
      </c>
      <c r="B101" s="364" t="str">
        <f t="shared" si="10"/>
        <v/>
      </c>
      <c r="C101" s="365" t="str">
        <f>IFERROR(IF(K101&lt;&gt;"",K101,IF(A101=A100,IF(C100&lt;YEAR('Overview - Section A'!$E$8),C100+1,""),YEAR('Overview - Section A'!$E$7))),"")</f>
        <v/>
      </c>
      <c r="D101" s="366"/>
      <c r="E101" s="367"/>
      <c r="F101" s="368" t="str">
        <f t="shared" si="12"/>
        <v/>
      </c>
      <c r="G101" s="369"/>
      <c r="H101" s="370"/>
      <c r="I101" s="371" t="str">
        <f t="shared" si="13"/>
        <v>12</v>
      </c>
      <c r="J101" s="372" t="s">
        <v>477</v>
      </c>
      <c r="K101" s="373"/>
      <c r="L101" s="371" t="b">
        <f t="shared" si="11"/>
        <v>0</v>
      </c>
      <c r="M101" s="371" t="str">
        <f>IFERROR(IF(G101&lt;&gt;"",INDEX('Overview - Section A'!$U$37:$U$44,MATCH(G101,'Overview - Section A'!$A$37:$A$44,1)),J101),"")</f>
        <v>a1Y36000002cnrTEAQ</v>
      </c>
      <c r="N101" s="371"/>
      <c r="O101" s="371" t="s">
        <v>545</v>
      </c>
      <c r="P101" s="171"/>
      <c r="Q101" s="357"/>
      <c r="R101" s="357"/>
      <c r="S101" s="358"/>
      <c r="T101" s="358"/>
      <c r="U101" s="358"/>
      <c r="V101" s="358"/>
      <c r="W101" s="358"/>
      <c r="X101" s="358"/>
      <c r="Y101" s="358"/>
      <c r="Z101" s="358"/>
      <c r="AA101" s="358"/>
      <c r="AB101" s="358"/>
      <c r="AC101" s="358"/>
      <c r="AD101" s="357"/>
    </row>
    <row r="102" spans="1:30" ht="47.1" customHeight="1" x14ac:dyDescent="0.25">
      <c r="A102" s="345">
        <v>12</v>
      </c>
      <c r="B102" s="364" t="str">
        <f t="shared" si="10"/>
        <v/>
      </c>
      <c r="C102" s="365" t="str">
        <f>IFERROR(IF(K102&lt;&gt;"",K102,IF(A102=A101,IF(C101&lt;YEAR('Overview - Section A'!$E$8),C101+1,""),YEAR('Overview - Section A'!$E$7))),"")</f>
        <v/>
      </c>
      <c r="D102" s="366"/>
      <c r="E102" s="367"/>
      <c r="F102" s="368" t="str">
        <f t="shared" si="12"/>
        <v/>
      </c>
      <c r="G102" s="369"/>
      <c r="H102" s="370"/>
      <c r="I102" s="371" t="str">
        <f t="shared" si="13"/>
        <v>12</v>
      </c>
      <c r="J102" s="372" t="s">
        <v>479</v>
      </c>
      <c r="K102" s="373"/>
      <c r="L102" s="371" t="b">
        <f t="shared" si="11"/>
        <v>0</v>
      </c>
      <c r="M102" s="371" t="str">
        <f>IFERROR(IF(G102&lt;&gt;"",INDEX('Overview - Section A'!$U$37:$U$44,MATCH(G102,'Overview - Section A'!$A$37:$A$44,1)),J102),"")</f>
        <v>a1Y36000002cnrUEAQ</v>
      </c>
      <c r="N102" s="371"/>
      <c r="O102" s="371" t="s">
        <v>546</v>
      </c>
      <c r="P102" s="171"/>
      <c r="Q102" s="357"/>
      <c r="R102" s="357"/>
      <c r="S102" s="358"/>
      <c r="T102" s="358"/>
      <c r="U102" s="358"/>
      <c r="V102" s="358"/>
      <c r="W102" s="358"/>
      <c r="X102" s="358"/>
      <c r="Y102" s="358"/>
      <c r="Z102" s="358"/>
      <c r="AA102" s="358"/>
      <c r="AB102" s="358"/>
      <c r="AC102" s="358"/>
      <c r="AD102" s="357"/>
    </row>
    <row r="103" spans="1:30" ht="47.1" customHeight="1" x14ac:dyDescent="0.25">
      <c r="A103" s="345">
        <v>13</v>
      </c>
      <c r="B103" s="364" t="str">
        <f t="shared" si="10"/>
        <v/>
      </c>
      <c r="C103" s="365">
        <f>IFERROR(IF(K103&lt;&gt;"",K103,IF(A103=A102,IF(C102&lt;YEAR('Overview - Section A'!$E$8),C102+1,""),YEAR('Overview - Section A'!$E$7))),"")</f>
        <v>2018</v>
      </c>
      <c r="D103" s="366"/>
      <c r="E103" s="367"/>
      <c r="F103" s="368" t="str">
        <f t="shared" si="12"/>
        <v/>
      </c>
      <c r="G103" s="369"/>
      <c r="H103" s="370"/>
      <c r="I103" s="371" t="str">
        <f t="shared" si="13"/>
        <v>132018</v>
      </c>
      <c r="J103" s="372" t="s">
        <v>469</v>
      </c>
      <c r="K103" s="373"/>
      <c r="L103" s="371" t="b">
        <f t="shared" si="11"/>
        <v>0</v>
      </c>
      <c r="M103" s="371" t="str">
        <f>IFERROR(IF(G103&lt;&gt;"",INDEX('Overview - Section A'!$U$37:$U$44,MATCH(G103,'Overview - Section A'!$A$37:$A$44,1)),J103),"")</f>
        <v>a1Y36000002cnrPEAQ</v>
      </c>
      <c r="N103" s="371"/>
      <c r="O103" s="371" t="s">
        <v>547</v>
      </c>
      <c r="P103" s="171"/>
      <c r="Q103" s="357"/>
      <c r="R103" s="357"/>
      <c r="S103" s="358"/>
      <c r="T103" s="358"/>
      <c r="U103" s="358"/>
      <c r="V103" s="358"/>
      <c r="W103" s="358"/>
      <c r="X103" s="358"/>
      <c r="Y103" s="358"/>
      <c r="Z103" s="358"/>
      <c r="AA103" s="358"/>
      <c r="AB103" s="358"/>
      <c r="AC103" s="358"/>
      <c r="AD103" s="357"/>
    </row>
    <row r="104" spans="1:30" ht="47.1" customHeight="1" x14ac:dyDescent="0.25">
      <c r="A104" s="345">
        <v>13</v>
      </c>
      <c r="B104" s="364" t="str">
        <f t="shared" si="10"/>
        <v/>
      </c>
      <c r="C104" s="365">
        <f>IFERROR(IF(K104&lt;&gt;"",K104,IF(A104=A103,IF(C103&lt;YEAR('Overview - Section A'!$E$8),C103+1,""),YEAR('Overview - Section A'!$E$7))),"")</f>
        <v>2019</v>
      </c>
      <c r="D104" s="366"/>
      <c r="E104" s="367"/>
      <c r="F104" s="368" t="str">
        <f t="shared" si="12"/>
        <v/>
      </c>
      <c r="G104" s="369"/>
      <c r="H104" s="370"/>
      <c r="I104" s="371" t="str">
        <f t="shared" si="13"/>
        <v>132019</v>
      </c>
      <c r="J104" s="372" t="s">
        <v>471</v>
      </c>
      <c r="K104" s="373"/>
      <c r="L104" s="371" t="b">
        <f t="shared" si="11"/>
        <v>0</v>
      </c>
      <c r="M104" s="371" t="str">
        <f>IFERROR(IF(G104&lt;&gt;"",INDEX('Overview - Section A'!$U$37:$U$44,MATCH(G104,'Overview - Section A'!$A$37:$A$44,1)),J104),"")</f>
        <v>a1Y36000002cnrQEAQ</v>
      </c>
      <c r="N104" s="371"/>
      <c r="O104" s="371" t="s">
        <v>548</v>
      </c>
      <c r="P104" s="171"/>
      <c r="Q104" s="357"/>
      <c r="R104" s="357"/>
      <c r="S104" s="358"/>
      <c r="T104" s="358"/>
      <c r="U104" s="358"/>
      <c r="V104" s="358"/>
      <c r="W104" s="358"/>
      <c r="X104" s="358"/>
      <c r="Y104" s="358"/>
      <c r="Z104" s="358"/>
      <c r="AA104" s="358"/>
      <c r="AB104" s="358"/>
      <c r="AC104" s="358"/>
      <c r="AD104" s="357"/>
    </row>
    <row r="105" spans="1:30" ht="47.1" customHeight="1" x14ac:dyDescent="0.25">
      <c r="A105" s="345">
        <v>13</v>
      </c>
      <c r="B105" s="364" t="str">
        <f t="shared" si="10"/>
        <v/>
      </c>
      <c r="C105" s="365">
        <f>IFERROR(IF(K105&lt;&gt;"",K105,IF(A105=A104,IF(C104&lt;YEAR('Overview - Section A'!$E$8),C104+1,""),YEAR('Overview - Section A'!$E$7))),"")</f>
        <v>2020</v>
      </c>
      <c r="D105" s="366"/>
      <c r="E105" s="367"/>
      <c r="F105" s="368" t="str">
        <f t="shared" si="12"/>
        <v/>
      </c>
      <c r="G105" s="369"/>
      <c r="H105" s="370"/>
      <c r="I105" s="371" t="str">
        <f t="shared" si="13"/>
        <v>132020</v>
      </c>
      <c r="J105" s="372" t="s">
        <v>473</v>
      </c>
      <c r="K105" s="373"/>
      <c r="L105" s="371" t="b">
        <f t="shared" si="11"/>
        <v>0</v>
      </c>
      <c r="M105" s="371" t="str">
        <f>IFERROR(IF(G105&lt;&gt;"",INDEX('Overview - Section A'!$U$37:$U$44,MATCH(G105,'Overview - Section A'!$A$37:$A$44,1)),J105),"")</f>
        <v>a1Y36000002cnrREAQ</v>
      </c>
      <c r="N105" s="371"/>
      <c r="O105" s="371" t="s">
        <v>549</v>
      </c>
      <c r="P105" s="171"/>
      <c r="Q105" s="357"/>
      <c r="R105" s="357"/>
      <c r="S105" s="358"/>
      <c r="T105" s="358"/>
      <c r="U105" s="358"/>
      <c r="V105" s="358"/>
      <c r="W105" s="358"/>
      <c r="X105" s="358"/>
      <c r="Y105" s="358"/>
      <c r="Z105" s="358"/>
      <c r="AA105" s="358"/>
      <c r="AB105" s="358"/>
      <c r="AC105" s="358"/>
      <c r="AD105" s="357"/>
    </row>
    <row r="106" spans="1:30" ht="47.1" customHeight="1" x14ac:dyDescent="0.25">
      <c r="A106" s="345">
        <v>13</v>
      </c>
      <c r="B106" s="364" t="str">
        <f t="shared" si="10"/>
        <v/>
      </c>
      <c r="C106" s="365" t="str">
        <f>IFERROR(IF(K106&lt;&gt;"",K106,IF(A106=A105,IF(C105&lt;YEAR('Overview - Section A'!$E$8),C105+1,""),YEAR('Overview - Section A'!$E$7))),"")</f>
        <v/>
      </c>
      <c r="D106" s="366"/>
      <c r="E106" s="367"/>
      <c r="F106" s="368" t="str">
        <f t="shared" si="12"/>
        <v/>
      </c>
      <c r="G106" s="369"/>
      <c r="H106" s="370"/>
      <c r="I106" s="371" t="str">
        <f t="shared" si="13"/>
        <v>13</v>
      </c>
      <c r="J106" s="372" t="s">
        <v>475</v>
      </c>
      <c r="K106" s="373"/>
      <c r="L106" s="371" t="b">
        <f t="shared" si="11"/>
        <v>0</v>
      </c>
      <c r="M106" s="371" t="str">
        <f>IFERROR(IF(G106&lt;&gt;"",INDEX('Overview - Section A'!$U$37:$U$44,MATCH(G106,'Overview - Section A'!$A$37:$A$44,1)),J106),"")</f>
        <v>a1Y36000002cnrSEAQ</v>
      </c>
      <c r="N106" s="371"/>
      <c r="O106" s="371" t="s">
        <v>550</v>
      </c>
      <c r="P106" s="171"/>
      <c r="Q106" s="357"/>
      <c r="R106" s="357"/>
      <c r="S106" s="358"/>
      <c r="T106" s="358"/>
      <c r="U106" s="358"/>
      <c r="V106" s="358"/>
      <c r="W106" s="358"/>
      <c r="X106" s="358"/>
      <c r="Y106" s="358"/>
      <c r="Z106" s="358"/>
      <c r="AA106" s="358"/>
      <c r="AB106" s="358"/>
      <c r="AC106" s="358"/>
      <c r="AD106" s="357"/>
    </row>
    <row r="107" spans="1:30" ht="47.1" customHeight="1" x14ac:dyDescent="0.25">
      <c r="A107" s="345">
        <v>13</v>
      </c>
      <c r="B107" s="364" t="str">
        <f t="shared" si="10"/>
        <v/>
      </c>
      <c r="C107" s="365" t="str">
        <f>IFERROR(IF(K107&lt;&gt;"",K107,IF(A107=A106,IF(C106&lt;YEAR('Overview - Section A'!$E$8),C106+1,""),YEAR('Overview - Section A'!$E$7))),"")</f>
        <v/>
      </c>
      <c r="D107" s="366"/>
      <c r="E107" s="367"/>
      <c r="F107" s="368" t="str">
        <f t="shared" si="12"/>
        <v/>
      </c>
      <c r="G107" s="369"/>
      <c r="H107" s="370"/>
      <c r="I107" s="371" t="str">
        <f t="shared" si="13"/>
        <v>13</v>
      </c>
      <c r="J107" s="372" t="s">
        <v>477</v>
      </c>
      <c r="K107" s="373"/>
      <c r="L107" s="371" t="b">
        <f t="shared" si="11"/>
        <v>0</v>
      </c>
      <c r="M107" s="371" t="str">
        <f>IFERROR(IF(G107&lt;&gt;"",INDEX('Overview - Section A'!$U$37:$U$44,MATCH(G107,'Overview - Section A'!$A$37:$A$44,1)),J107),"")</f>
        <v>a1Y36000002cnrTEAQ</v>
      </c>
      <c r="N107" s="371"/>
      <c r="O107" s="371" t="s">
        <v>551</v>
      </c>
      <c r="P107" s="171"/>
      <c r="Q107" s="357"/>
      <c r="R107" s="357"/>
      <c r="S107" s="358"/>
      <c r="T107" s="358"/>
      <c r="U107" s="358"/>
      <c r="V107" s="358"/>
      <c r="W107" s="358"/>
      <c r="X107" s="358"/>
      <c r="Y107" s="358"/>
      <c r="Z107" s="358"/>
      <c r="AA107" s="358"/>
      <c r="AB107" s="358"/>
      <c r="AC107" s="358"/>
      <c r="AD107" s="357"/>
    </row>
    <row r="108" spans="1:30" ht="47.1" customHeight="1" x14ac:dyDescent="0.25">
      <c r="A108" s="345">
        <v>13</v>
      </c>
      <c r="B108" s="364" t="str">
        <f t="shared" si="10"/>
        <v/>
      </c>
      <c r="C108" s="365" t="str">
        <f>IFERROR(IF(K108&lt;&gt;"",K108,IF(A108=A107,IF(C107&lt;YEAR('Overview - Section A'!$E$8),C107+1,""),YEAR('Overview - Section A'!$E$7))),"")</f>
        <v/>
      </c>
      <c r="D108" s="366"/>
      <c r="E108" s="367"/>
      <c r="F108" s="368" t="str">
        <f t="shared" si="12"/>
        <v/>
      </c>
      <c r="G108" s="369"/>
      <c r="H108" s="370"/>
      <c r="I108" s="371" t="str">
        <f t="shared" si="13"/>
        <v>13</v>
      </c>
      <c r="J108" s="372" t="s">
        <v>479</v>
      </c>
      <c r="K108" s="373"/>
      <c r="L108" s="371" t="b">
        <f t="shared" si="11"/>
        <v>0</v>
      </c>
      <c r="M108" s="371" t="str">
        <f>IFERROR(IF(G108&lt;&gt;"",INDEX('Overview - Section A'!$U$37:$U$44,MATCH(G108,'Overview - Section A'!$A$37:$A$44,1)),J108),"")</f>
        <v>a1Y36000002cnrUEAQ</v>
      </c>
      <c r="N108" s="371"/>
      <c r="O108" s="371" t="s">
        <v>552</v>
      </c>
      <c r="P108" s="171"/>
      <c r="Q108" s="357"/>
      <c r="R108" s="357"/>
      <c r="S108" s="358"/>
      <c r="T108" s="358"/>
      <c r="U108" s="358"/>
      <c r="V108" s="358"/>
      <c r="W108" s="358"/>
      <c r="X108" s="358"/>
      <c r="Y108" s="358"/>
      <c r="Z108" s="358"/>
      <c r="AA108" s="358"/>
      <c r="AB108" s="358"/>
      <c r="AC108" s="358"/>
      <c r="AD108" s="357"/>
    </row>
    <row r="109" spans="1:30" ht="47.1" customHeight="1" x14ac:dyDescent="0.25">
      <c r="A109" s="345">
        <v>14</v>
      </c>
      <c r="B109" s="364" t="str">
        <f t="shared" si="10"/>
        <v/>
      </c>
      <c r="C109" s="365">
        <f>IFERROR(IF(K109&lt;&gt;"",K109,IF(A109=A108,IF(C108&lt;YEAR('Overview - Section A'!$E$8),C108+1,""),YEAR('Overview - Section A'!$E$7))),"")</f>
        <v>2018</v>
      </c>
      <c r="D109" s="366"/>
      <c r="E109" s="367"/>
      <c r="F109" s="368" t="str">
        <f t="shared" si="12"/>
        <v/>
      </c>
      <c r="G109" s="369"/>
      <c r="H109" s="370"/>
      <c r="I109" s="371" t="str">
        <f t="shared" si="13"/>
        <v>142018</v>
      </c>
      <c r="J109" s="372" t="s">
        <v>469</v>
      </c>
      <c r="K109" s="373"/>
      <c r="L109" s="371" t="b">
        <f t="shared" si="11"/>
        <v>0</v>
      </c>
      <c r="M109" s="371" t="str">
        <f>IFERROR(IF(G109&lt;&gt;"",INDEX('Overview - Section A'!$U$37:$U$44,MATCH(G109,'Overview - Section A'!$A$37:$A$44,1)),J109),"")</f>
        <v>a1Y36000002cnrPEAQ</v>
      </c>
      <c r="N109" s="371"/>
      <c r="O109" s="371" t="s">
        <v>553</v>
      </c>
      <c r="P109" s="171"/>
      <c r="Q109" s="357"/>
      <c r="R109" s="357"/>
      <c r="S109" s="358"/>
      <c r="T109" s="358"/>
      <c r="U109" s="358"/>
      <c r="V109" s="358"/>
      <c r="W109" s="358"/>
      <c r="X109" s="358"/>
      <c r="Y109" s="358"/>
      <c r="Z109" s="358"/>
      <c r="AA109" s="358"/>
      <c r="AB109" s="358"/>
      <c r="AC109" s="358"/>
      <c r="AD109" s="357"/>
    </row>
    <row r="110" spans="1:30" ht="47.1" customHeight="1" x14ac:dyDescent="0.25">
      <c r="A110" s="345">
        <v>14</v>
      </c>
      <c r="B110" s="364" t="str">
        <f t="shared" si="10"/>
        <v/>
      </c>
      <c r="C110" s="365">
        <f>IFERROR(IF(K110&lt;&gt;"",K110,IF(A110=A109,IF(C109&lt;YEAR('Overview - Section A'!$E$8),C109+1,""),YEAR('Overview - Section A'!$E$7))),"")</f>
        <v>2019</v>
      </c>
      <c r="D110" s="366"/>
      <c r="E110" s="367"/>
      <c r="F110" s="368" t="str">
        <f t="shared" si="12"/>
        <v/>
      </c>
      <c r="G110" s="369"/>
      <c r="H110" s="370"/>
      <c r="I110" s="371" t="str">
        <f t="shared" si="13"/>
        <v>142019</v>
      </c>
      <c r="J110" s="372" t="s">
        <v>471</v>
      </c>
      <c r="K110" s="373"/>
      <c r="L110" s="371" t="b">
        <f t="shared" si="11"/>
        <v>0</v>
      </c>
      <c r="M110" s="371" t="str">
        <f>IFERROR(IF(G110&lt;&gt;"",INDEX('Overview - Section A'!$U$37:$U$44,MATCH(G110,'Overview - Section A'!$A$37:$A$44,1)),J110),"")</f>
        <v>a1Y36000002cnrQEAQ</v>
      </c>
      <c r="N110" s="371"/>
      <c r="O110" s="371" t="s">
        <v>554</v>
      </c>
      <c r="P110" s="171"/>
      <c r="Q110" s="357"/>
      <c r="R110" s="357"/>
      <c r="S110" s="358"/>
      <c r="T110" s="358"/>
      <c r="U110" s="358"/>
      <c r="V110" s="358"/>
      <c r="W110" s="358"/>
      <c r="X110" s="358"/>
      <c r="Y110" s="358"/>
      <c r="Z110" s="358"/>
      <c r="AA110" s="358"/>
      <c r="AB110" s="358"/>
      <c r="AC110" s="358"/>
      <c r="AD110" s="357"/>
    </row>
    <row r="111" spans="1:30" ht="47.1" customHeight="1" x14ac:dyDescent="0.25">
      <c r="A111" s="345">
        <v>14</v>
      </c>
      <c r="B111" s="364" t="str">
        <f t="shared" si="10"/>
        <v/>
      </c>
      <c r="C111" s="365">
        <f>IFERROR(IF(K111&lt;&gt;"",K111,IF(A111=A110,IF(C110&lt;YEAR('Overview - Section A'!$E$8),C110+1,""),YEAR('Overview - Section A'!$E$7))),"")</f>
        <v>2020</v>
      </c>
      <c r="D111" s="366"/>
      <c r="E111" s="367"/>
      <c r="F111" s="368" t="str">
        <f t="shared" si="12"/>
        <v/>
      </c>
      <c r="G111" s="369"/>
      <c r="H111" s="370"/>
      <c r="I111" s="371" t="str">
        <f t="shared" si="13"/>
        <v>142020</v>
      </c>
      <c r="J111" s="372" t="s">
        <v>473</v>
      </c>
      <c r="K111" s="373"/>
      <c r="L111" s="371" t="b">
        <f t="shared" si="11"/>
        <v>0</v>
      </c>
      <c r="M111" s="371" t="str">
        <f>IFERROR(IF(G111&lt;&gt;"",INDEX('Overview - Section A'!$U$37:$U$44,MATCH(G111,'Overview - Section A'!$A$37:$A$44,1)),J111),"")</f>
        <v>a1Y36000002cnrREAQ</v>
      </c>
      <c r="N111" s="371"/>
      <c r="O111" s="371" t="s">
        <v>555</v>
      </c>
      <c r="P111" s="171"/>
      <c r="Q111" s="357"/>
      <c r="R111" s="357"/>
      <c r="S111" s="358"/>
      <c r="T111" s="358"/>
      <c r="U111" s="358"/>
      <c r="V111" s="358"/>
      <c r="W111" s="358"/>
      <c r="X111" s="358"/>
      <c r="Y111" s="358"/>
      <c r="Z111" s="358"/>
      <c r="AA111" s="358"/>
      <c r="AB111" s="358"/>
      <c r="AC111" s="358"/>
      <c r="AD111" s="357"/>
    </row>
    <row r="112" spans="1:30" ht="47.1" customHeight="1" x14ac:dyDescent="0.25">
      <c r="A112" s="345">
        <v>14</v>
      </c>
      <c r="B112" s="364" t="str">
        <f t="shared" si="10"/>
        <v/>
      </c>
      <c r="C112" s="365" t="str">
        <f>IFERROR(IF(K112&lt;&gt;"",K112,IF(A112=A111,IF(C111&lt;YEAR('Overview - Section A'!$E$8),C111+1,""),YEAR('Overview - Section A'!$E$7))),"")</f>
        <v/>
      </c>
      <c r="D112" s="366"/>
      <c r="E112" s="367"/>
      <c r="F112" s="368" t="str">
        <f t="shared" si="12"/>
        <v/>
      </c>
      <c r="G112" s="369"/>
      <c r="H112" s="370"/>
      <c r="I112" s="371" t="str">
        <f t="shared" si="13"/>
        <v>14</v>
      </c>
      <c r="J112" s="372" t="s">
        <v>475</v>
      </c>
      <c r="K112" s="373"/>
      <c r="L112" s="371" t="b">
        <f t="shared" si="11"/>
        <v>0</v>
      </c>
      <c r="M112" s="371" t="str">
        <f>IFERROR(IF(G112&lt;&gt;"",INDEX('Overview - Section A'!$U$37:$U$44,MATCH(G112,'Overview - Section A'!$A$37:$A$44,1)),J112),"")</f>
        <v>a1Y36000002cnrSEAQ</v>
      </c>
      <c r="N112" s="371"/>
      <c r="O112" s="371" t="s">
        <v>556</v>
      </c>
      <c r="P112" s="171"/>
      <c r="Q112" s="357"/>
      <c r="R112" s="357"/>
      <c r="S112" s="358"/>
      <c r="T112" s="358"/>
      <c r="U112" s="358"/>
      <c r="V112" s="358"/>
      <c r="W112" s="358"/>
      <c r="X112" s="358"/>
      <c r="Y112" s="358"/>
      <c r="Z112" s="358"/>
      <c r="AA112" s="358"/>
      <c r="AB112" s="358"/>
      <c r="AC112" s="358"/>
      <c r="AD112" s="357"/>
    </row>
    <row r="113" spans="1:30" ht="47.1" customHeight="1" x14ac:dyDescent="0.25">
      <c r="A113" s="345">
        <v>14</v>
      </c>
      <c r="B113" s="364" t="str">
        <f t="shared" si="10"/>
        <v/>
      </c>
      <c r="C113" s="365" t="str">
        <f>IFERROR(IF(K113&lt;&gt;"",K113,IF(A113=A112,IF(C112&lt;YEAR('Overview - Section A'!$E$8),C112+1,""),YEAR('Overview - Section A'!$E$7))),"")</f>
        <v/>
      </c>
      <c r="D113" s="366"/>
      <c r="E113" s="367"/>
      <c r="F113" s="368" t="str">
        <f t="shared" si="12"/>
        <v/>
      </c>
      <c r="G113" s="369"/>
      <c r="H113" s="370"/>
      <c r="I113" s="371" t="str">
        <f t="shared" si="13"/>
        <v>14</v>
      </c>
      <c r="J113" s="372" t="s">
        <v>477</v>
      </c>
      <c r="K113" s="373"/>
      <c r="L113" s="371" t="b">
        <f t="shared" si="11"/>
        <v>0</v>
      </c>
      <c r="M113" s="371" t="str">
        <f>IFERROR(IF(G113&lt;&gt;"",INDEX('Overview - Section A'!$U$37:$U$44,MATCH(G113,'Overview - Section A'!$A$37:$A$44,1)),J113),"")</f>
        <v>a1Y36000002cnrTEAQ</v>
      </c>
      <c r="N113" s="371"/>
      <c r="O113" s="371" t="s">
        <v>557</v>
      </c>
      <c r="P113" s="171"/>
      <c r="Q113" s="357"/>
      <c r="R113" s="357"/>
      <c r="S113" s="358"/>
      <c r="T113" s="358"/>
      <c r="U113" s="358"/>
      <c r="V113" s="358"/>
      <c r="W113" s="358"/>
      <c r="X113" s="358"/>
      <c r="Y113" s="358"/>
      <c r="Z113" s="358"/>
      <c r="AA113" s="358"/>
      <c r="AB113" s="358"/>
      <c r="AC113" s="358"/>
      <c r="AD113" s="357"/>
    </row>
    <row r="114" spans="1:30" ht="47.1" customHeight="1" x14ac:dyDescent="0.25">
      <c r="A114" s="345">
        <v>14</v>
      </c>
      <c r="B114" s="364" t="str">
        <f t="shared" si="10"/>
        <v/>
      </c>
      <c r="C114" s="365" t="str">
        <f>IFERROR(IF(K114&lt;&gt;"",K114,IF(A114=A113,IF(C113&lt;YEAR('Overview - Section A'!$E$8),C113+1,""),YEAR('Overview - Section A'!$E$7))),"")</f>
        <v/>
      </c>
      <c r="D114" s="366"/>
      <c r="E114" s="367"/>
      <c r="F114" s="368" t="str">
        <f t="shared" si="12"/>
        <v/>
      </c>
      <c r="G114" s="369"/>
      <c r="H114" s="370"/>
      <c r="I114" s="371" t="str">
        <f t="shared" si="13"/>
        <v>14</v>
      </c>
      <c r="J114" s="372" t="s">
        <v>479</v>
      </c>
      <c r="K114" s="373"/>
      <c r="L114" s="371" t="b">
        <f t="shared" si="11"/>
        <v>0</v>
      </c>
      <c r="M114" s="371" t="str">
        <f>IFERROR(IF(G114&lt;&gt;"",INDEX('Overview - Section A'!$U$37:$U$44,MATCH(G114,'Overview - Section A'!$A$37:$A$44,1)),J114),"")</f>
        <v>a1Y36000002cnrUEAQ</v>
      </c>
      <c r="N114" s="371"/>
      <c r="O114" s="371" t="s">
        <v>558</v>
      </c>
      <c r="P114" s="171"/>
      <c r="Q114" s="357"/>
      <c r="R114" s="357"/>
      <c r="S114" s="358"/>
      <c r="T114" s="358"/>
      <c r="U114" s="358"/>
      <c r="V114" s="358"/>
      <c r="W114" s="358"/>
      <c r="X114" s="358"/>
      <c r="Y114" s="358"/>
      <c r="Z114" s="358"/>
      <c r="AA114" s="358"/>
      <c r="AB114" s="358"/>
      <c r="AC114" s="358"/>
      <c r="AD114" s="357"/>
    </row>
    <row r="115" spans="1:30" ht="47.1" customHeight="1" x14ac:dyDescent="0.25">
      <c r="A115" s="345">
        <v>15</v>
      </c>
      <c r="B115" s="364" t="str">
        <f t="shared" si="10"/>
        <v/>
      </c>
      <c r="C115" s="365">
        <f>IFERROR(IF(K115&lt;&gt;"",K115,IF(A115=A114,IF(C114&lt;YEAR('Overview - Section A'!$E$8),C114+1,""),YEAR('Overview - Section A'!$E$7))),"")</f>
        <v>2018</v>
      </c>
      <c r="D115" s="366"/>
      <c r="E115" s="367"/>
      <c r="F115" s="368" t="str">
        <f t="shared" si="12"/>
        <v/>
      </c>
      <c r="G115" s="369"/>
      <c r="H115" s="370"/>
      <c r="I115" s="371" t="str">
        <f t="shared" si="13"/>
        <v>152018</v>
      </c>
      <c r="J115" s="372" t="s">
        <v>469</v>
      </c>
      <c r="K115" s="373"/>
      <c r="L115" s="371" t="b">
        <f t="shared" si="11"/>
        <v>0</v>
      </c>
      <c r="M115" s="371" t="str">
        <f>IFERROR(IF(G115&lt;&gt;"",INDEX('Overview - Section A'!$U$37:$U$44,MATCH(G115,'Overview - Section A'!$A$37:$A$44,1)),J115),"")</f>
        <v>a1Y36000002cnrPEAQ</v>
      </c>
      <c r="N115" s="371"/>
      <c r="O115" s="371" t="s">
        <v>559</v>
      </c>
      <c r="P115" s="171"/>
      <c r="Q115" s="357"/>
      <c r="R115" s="357"/>
      <c r="S115" s="358"/>
      <c r="T115" s="358"/>
      <c r="U115" s="358"/>
      <c r="V115" s="358"/>
      <c r="W115" s="358"/>
      <c r="X115" s="358"/>
      <c r="Y115" s="358"/>
      <c r="Z115" s="358"/>
      <c r="AA115" s="358"/>
      <c r="AB115" s="358"/>
      <c r="AC115" s="358"/>
      <c r="AD115" s="357"/>
    </row>
    <row r="116" spans="1:30" ht="47.1" customHeight="1" x14ac:dyDescent="0.25">
      <c r="A116" s="345">
        <v>15</v>
      </c>
      <c r="B116" s="364" t="str">
        <f t="shared" si="10"/>
        <v/>
      </c>
      <c r="C116" s="365">
        <f>IFERROR(IF(K116&lt;&gt;"",K116,IF(A116=A115,IF(C115&lt;YEAR('Overview - Section A'!$E$8),C115+1,""),YEAR('Overview - Section A'!$E$7))),"")</f>
        <v>2019</v>
      </c>
      <c r="D116" s="366"/>
      <c r="E116" s="367"/>
      <c r="F116" s="368" t="str">
        <f t="shared" si="12"/>
        <v/>
      </c>
      <c r="G116" s="369"/>
      <c r="H116" s="370"/>
      <c r="I116" s="371" t="str">
        <f t="shared" si="13"/>
        <v>152019</v>
      </c>
      <c r="J116" s="372" t="s">
        <v>471</v>
      </c>
      <c r="K116" s="373"/>
      <c r="L116" s="371" t="b">
        <f t="shared" si="11"/>
        <v>0</v>
      </c>
      <c r="M116" s="371" t="str">
        <f>IFERROR(IF(G116&lt;&gt;"",INDEX('Overview - Section A'!$U$37:$U$44,MATCH(G116,'Overview - Section A'!$A$37:$A$44,1)),J116),"")</f>
        <v>a1Y36000002cnrQEAQ</v>
      </c>
      <c r="N116" s="371"/>
      <c r="O116" s="371" t="s">
        <v>560</v>
      </c>
      <c r="P116" s="171"/>
      <c r="Q116" s="357"/>
      <c r="R116" s="357"/>
      <c r="S116" s="358"/>
      <c r="T116" s="358"/>
      <c r="U116" s="358"/>
      <c r="V116" s="358"/>
      <c r="W116" s="358"/>
      <c r="X116" s="358"/>
      <c r="Y116" s="358"/>
      <c r="Z116" s="358"/>
      <c r="AA116" s="358"/>
      <c r="AB116" s="358"/>
      <c r="AC116" s="358"/>
      <c r="AD116" s="357"/>
    </row>
    <row r="117" spans="1:30" ht="47.1" customHeight="1" x14ac:dyDescent="0.25">
      <c r="A117" s="345">
        <v>15</v>
      </c>
      <c r="B117" s="364" t="str">
        <f t="shared" si="10"/>
        <v/>
      </c>
      <c r="C117" s="365">
        <f>IFERROR(IF(K117&lt;&gt;"",K117,IF(A117=A116,IF(C116&lt;YEAR('Overview - Section A'!$E$8),C116+1,""),YEAR('Overview - Section A'!$E$7))),"")</f>
        <v>2020</v>
      </c>
      <c r="D117" s="366"/>
      <c r="E117" s="367"/>
      <c r="F117" s="368" t="str">
        <f t="shared" si="12"/>
        <v/>
      </c>
      <c r="G117" s="369"/>
      <c r="H117" s="370"/>
      <c r="I117" s="371" t="str">
        <f t="shared" si="13"/>
        <v>152020</v>
      </c>
      <c r="J117" s="372" t="s">
        <v>473</v>
      </c>
      <c r="K117" s="373"/>
      <c r="L117" s="371" t="b">
        <f t="shared" si="11"/>
        <v>0</v>
      </c>
      <c r="M117" s="371" t="str">
        <f>IFERROR(IF(G117&lt;&gt;"",INDEX('Overview - Section A'!$U$37:$U$44,MATCH(G117,'Overview - Section A'!$A$37:$A$44,1)),J117),"")</f>
        <v>a1Y36000002cnrREAQ</v>
      </c>
      <c r="N117" s="371"/>
      <c r="O117" s="371" t="s">
        <v>561</v>
      </c>
      <c r="P117" s="171"/>
      <c r="Q117" s="357"/>
      <c r="R117" s="357"/>
      <c r="S117" s="358"/>
      <c r="T117" s="358"/>
      <c r="U117" s="358"/>
      <c r="V117" s="358"/>
      <c r="W117" s="358"/>
      <c r="X117" s="358"/>
      <c r="Y117" s="358"/>
      <c r="Z117" s="358"/>
      <c r="AA117" s="358"/>
      <c r="AB117" s="358"/>
      <c r="AC117" s="358"/>
      <c r="AD117" s="357"/>
    </row>
    <row r="118" spans="1:30" ht="47.1" customHeight="1" x14ac:dyDescent="0.25">
      <c r="A118" s="345">
        <v>15</v>
      </c>
      <c r="B118" s="364" t="str">
        <f t="shared" si="10"/>
        <v/>
      </c>
      <c r="C118" s="365" t="str">
        <f>IFERROR(IF(K118&lt;&gt;"",K118,IF(A118=A117,IF(C117&lt;YEAR('Overview - Section A'!$E$8),C117+1,""),YEAR('Overview - Section A'!$E$7))),"")</f>
        <v/>
      </c>
      <c r="D118" s="366"/>
      <c r="E118" s="367"/>
      <c r="F118" s="368" t="str">
        <f t="shared" si="12"/>
        <v/>
      </c>
      <c r="G118" s="369"/>
      <c r="H118" s="370"/>
      <c r="I118" s="371" t="str">
        <f t="shared" si="13"/>
        <v>15</v>
      </c>
      <c r="J118" s="372" t="s">
        <v>475</v>
      </c>
      <c r="K118" s="373"/>
      <c r="L118" s="371" t="b">
        <f t="shared" si="11"/>
        <v>0</v>
      </c>
      <c r="M118" s="371" t="str">
        <f>IFERROR(IF(G118&lt;&gt;"",INDEX('Overview - Section A'!$U$37:$U$44,MATCH(G118,'Overview - Section A'!$A$37:$A$44,1)),J118),"")</f>
        <v>a1Y36000002cnrSEAQ</v>
      </c>
      <c r="N118" s="371"/>
      <c r="O118" s="371" t="s">
        <v>562</v>
      </c>
      <c r="P118" s="171"/>
      <c r="Q118" s="357"/>
      <c r="R118" s="357"/>
      <c r="S118" s="358"/>
      <c r="T118" s="358"/>
      <c r="U118" s="358"/>
      <c r="V118" s="358"/>
      <c r="W118" s="358"/>
      <c r="X118" s="358"/>
      <c r="Y118" s="358"/>
      <c r="Z118" s="358"/>
      <c r="AA118" s="358"/>
      <c r="AB118" s="358"/>
      <c r="AC118" s="358"/>
      <c r="AD118" s="357"/>
    </row>
    <row r="119" spans="1:30" ht="47.1" customHeight="1" x14ac:dyDescent="0.25">
      <c r="A119" s="345">
        <v>15</v>
      </c>
      <c r="B119" s="364" t="str">
        <f t="shared" si="10"/>
        <v/>
      </c>
      <c r="C119" s="365" t="str">
        <f>IFERROR(IF(K119&lt;&gt;"",K119,IF(A119=A118,IF(C118&lt;YEAR('Overview - Section A'!$E$8),C118+1,""),YEAR('Overview - Section A'!$E$7))),"")</f>
        <v/>
      </c>
      <c r="D119" s="366"/>
      <c r="E119" s="367"/>
      <c r="F119" s="368" t="str">
        <f t="shared" si="12"/>
        <v/>
      </c>
      <c r="G119" s="369"/>
      <c r="H119" s="370"/>
      <c r="I119" s="371" t="str">
        <f t="shared" si="13"/>
        <v>15</v>
      </c>
      <c r="J119" s="372" t="s">
        <v>477</v>
      </c>
      <c r="K119" s="373"/>
      <c r="L119" s="371" t="b">
        <f t="shared" si="11"/>
        <v>0</v>
      </c>
      <c r="M119" s="371" t="str">
        <f>IFERROR(IF(G119&lt;&gt;"",INDEX('Overview - Section A'!$U$37:$U$44,MATCH(G119,'Overview - Section A'!$A$37:$A$44,1)),J119),"")</f>
        <v>a1Y36000002cnrTEAQ</v>
      </c>
      <c r="N119" s="371"/>
      <c r="O119" s="371" t="s">
        <v>563</v>
      </c>
      <c r="P119" s="171"/>
      <c r="Q119" s="357"/>
      <c r="R119" s="357"/>
      <c r="S119" s="358"/>
      <c r="T119" s="358"/>
      <c r="U119" s="358"/>
      <c r="V119" s="358"/>
      <c r="W119" s="358"/>
      <c r="X119" s="358"/>
      <c r="Y119" s="358"/>
      <c r="Z119" s="358"/>
      <c r="AA119" s="358"/>
      <c r="AB119" s="358"/>
      <c r="AC119" s="358"/>
      <c r="AD119" s="357"/>
    </row>
    <row r="120" spans="1:30" ht="47.1" customHeight="1" x14ac:dyDescent="0.25">
      <c r="A120" s="345">
        <v>15</v>
      </c>
      <c r="B120" s="364" t="str">
        <f t="shared" si="10"/>
        <v/>
      </c>
      <c r="C120" s="365" t="str">
        <f>IFERROR(IF(K120&lt;&gt;"",K120,IF(A120=A119,IF(C119&lt;YEAR('Overview - Section A'!$E$8),C119+1,""),YEAR('Overview - Section A'!$E$7))),"")</f>
        <v/>
      </c>
      <c r="D120" s="366"/>
      <c r="E120" s="367"/>
      <c r="F120" s="368" t="str">
        <f t="shared" si="12"/>
        <v/>
      </c>
      <c r="G120" s="369"/>
      <c r="H120" s="370"/>
      <c r="I120" s="371" t="str">
        <f t="shared" si="13"/>
        <v>15</v>
      </c>
      <c r="J120" s="372" t="s">
        <v>479</v>
      </c>
      <c r="K120" s="373"/>
      <c r="L120" s="371" t="b">
        <f t="shared" si="11"/>
        <v>0</v>
      </c>
      <c r="M120" s="371" t="str">
        <f>IFERROR(IF(G120&lt;&gt;"",INDEX('Overview - Section A'!$U$37:$U$44,MATCH(G120,'Overview - Section A'!$A$37:$A$44,1)),J120),"")</f>
        <v>a1Y36000002cnrUEAQ</v>
      </c>
      <c r="N120" s="371"/>
      <c r="O120" s="371" t="s">
        <v>564</v>
      </c>
      <c r="P120" s="171"/>
      <c r="Q120" s="357"/>
      <c r="R120" s="357"/>
      <c r="S120" s="358"/>
      <c r="T120" s="358"/>
      <c r="U120" s="358"/>
      <c r="V120" s="358"/>
      <c r="W120" s="358"/>
      <c r="X120" s="358"/>
      <c r="Y120" s="358"/>
      <c r="Z120" s="358"/>
      <c r="AA120" s="358"/>
      <c r="AB120" s="358"/>
      <c r="AC120" s="358"/>
      <c r="AD120" s="357"/>
    </row>
    <row r="121" spans="1:30" ht="1.1499999999999999" customHeight="1" thickBot="1" x14ac:dyDescent="0.3">
      <c r="A121" s="66"/>
      <c r="B121" s="67"/>
      <c r="C121" s="67"/>
      <c r="D121" s="67"/>
      <c r="E121" s="67"/>
      <c r="F121" s="67"/>
      <c r="G121" s="67"/>
      <c r="H121" s="67"/>
      <c r="I121" s="67"/>
      <c r="J121" s="67"/>
      <c r="K121" s="67"/>
      <c r="L121" s="67"/>
      <c r="M121" s="67"/>
      <c r="N121" s="67"/>
      <c r="O121" s="172"/>
      <c r="P121" s="173"/>
    </row>
    <row r="122" spans="1:30" x14ac:dyDescent="0.25">
      <c r="O122" s="136"/>
      <c r="P122" s="136"/>
    </row>
    <row r="129" spans="1:1" x14ac:dyDescent="0.25">
      <c r="A129" s="68" t="s">
        <v>85</v>
      </c>
    </row>
  </sheetData>
  <sheetProtection algorithmName="SHA-512" hashValue="gSGxaQKjlBAi20amLfB9xGwy1xZ1VxczRE5xD88UAJQcKw+UZWJ11fV3QfOclbcK4+E4cIzDj52lr5fS3QOfVQ==" saltValue="h4fr0BZCRdwvWhIpwQo1fQ==" spinCount="100000" sheet="1" objects="1" scenarios="1" formatCells="0" formatRows="0" sort="0" autoFilter="0"/>
  <mergeCells count="3">
    <mergeCell ref="A28:H28"/>
    <mergeCell ref="A8:AD8"/>
    <mergeCell ref="A1:Q2"/>
  </mergeCells>
  <conditionalFormatting sqref="A30:C120">
    <cfRule type="expression" dxfId="77" priority="29">
      <formula>MOD($A30,2)=0</formula>
    </cfRule>
    <cfRule type="expression" dxfId="76" priority="30">
      <formula>MOD($A30,2)=1</formula>
    </cfRule>
  </conditionalFormatting>
  <conditionalFormatting sqref="B10:C25">
    <cfRule type="expression" dxfId="75" priority="28">
      <formula>AND($C10&lt;&gt;"",$B10&lt;&gt;"")</formula>
    </cfRule>
  </conditionalFormatting>
  <conditionalFormatting sqref="D30:H120">
    <cfRule type="expression" dxfId="74" priority="24">
      <formula>AND(INDEX($AD$10:$AD$10,MATCH($A30,$A$10:$A$10,0))="Deactivate")</formula>
    </cfRule>
  </conditionalFormatting>
  <conditionalFormatting sqref="D10:R25">
    <cfRule type="expression" dxfId="73" priority="23">
      <formula>$AD$8="Deactivate"</formula>
    </cfRule>
  </conditionalFormatting>
  <conditionalFormatting sqref="A10:AD25">
    <cfRule type="expression" dxfId="72" priority="22">
      <formula>$W10:$W26="[Record ID]"</formula>
    </cfRule>
  </conditionalFormatting>
  <conditionalFormatting sqref="A30:AD120">
    <cfRule type="expression" dxfId="71" priority="21">
      <formula>$O30:$O121="[Record ID]"</formula>
    </cfRule>
  </conditionalFormatting>
  <dataValidations count="18">
    <dataValidation type="list" allowBlank="1" showInputMessage="1" showErrorMessage="1" sqref="B10:B25">
      <formula1>OutcomeIndicator</formula1>
    </dataValidation>
    <dataValidation type="custom" allowBlank="1" showInputMessage="1" showErrorMessage="1" errorTitle="Outcome Indicator" error="Should not have both a Standard Indicator and Custom Indicator on same line." sqref="C10:C25">
      <formula1>B10=""</formula1>
    </dataValidation>
    <dataValidation type="list" allowBlank="1" showInputMessage="1" showErrorMessage="1" sqref="H10:H25">
      <formula1>ResponsiblePR</formula1>
    </dataValidation>
    <dataValidation type="list" allowBlank="1" showInputMessage="1" showErrorMessage="1" sqref="Q10:Q25">
      <formula1>Country</formula1>
    </dataValidation>
    <dataValidation type="textLength" allowBlank="1" showInputMessage="1" showErrorMessage="1" errorTitle="Entered information is too long" error="Information entered here is limited to 20 characters. Please capture further details in Comments." sqref="D10:D25">
      <formula1>0</formula1>
      <formula2>20</formula2>
    </dataValidation>
    <dataValidation type="textLength" allowBlank="1" showInputMessage="1" showErrorMessage="1" errorTitle="Entered information is too long" error="Information entered here is limited to 4000 characters. Please capture further details in Comments." sqref="F10:F25">
      <formula1>0</formula1>
      <formula2>4000</formula2>
    </dataValidation>
    <dataValidation type="textLength" allowBlank="1" showInputMessage="1" showErrorMessage="1" errorTitle="Entered information is too long" error="Information entered here is limited to 32768 characters. Please capture further details in Comments." sqref="R10:R25">
      <formula1>0</formula1>
      <formula2>32768</formula2>
    </dataValidation>
    <dataValidation type="decimal" allowBlank="1" showInputMessage="1" showErrorMessage="1" errorTitle="X-Author for Excel" error="Please enter a valid numeric value. Valid range for Outcome Indicator Number is -1E+18 to 1E+18." promptTitle="X-Author for Excel" sqref="A30:A120 A10:A25">
      <formula1>-1000000000000000000</formula1>
      <formula2>1000000000000000000</formula2>
    </dataValidation>
    <dataValidation type="decimal" allowBlank="1" showInputMessage="1" showErrorMessage="1" errorTitle="X-Author for Excel" error="Please enter a valid numeric value. Valid range for Target N# is -10000000000 to 10000000000." promptTitle="X-Author for Excel" sqref="D30:D120">
      <formula1>-10000000000</formula1>
      <formula2>10000000000</formula2>
    </dataValidation>
    <dataValidation type="decimal" allowBlank="1" showInputMessage="1" showErrorMessage="1" errorTitle="X-Author for Excel" error="Please enter a valid numeric value. Valid range for Target D# is -10000000000 to 10000000000." promptTitle="X-Author for Excel" sqref="E30:E120">
      <formula1>-10000000000</formula1>
      <formula2>10000000000</formula2>
    </dataValidation>
    <dataValidation type="date" allowBlank="1" showInputMessage="1" showErrorMessage="1" errorTitle="X-Author for Excel" error="Please enter a valid date." promptTitle="X-Author for Excel" sqref="G30:G120">
      <formula1>1</formula1>
      <formula2>767376</formula2>
    </dataValidation>
    <dataValidation type="list" allowBlank="1" showInputMessage="1" showErrorMessage="1" errorTitle="X-Author for Excel" error="Please select a value from the drop-down." promptTitle="X-Author for Excel" sqref="H30:H120">
      <formula1>IF(IFERROR(ROWS(INDIRECT(SUBSTITUTE("AIM_Outcome_Indicator_Targets_Result__c.AIM_Mark_if_target_is_TBD__c"," ","_"))),-1) &lt; 0, XAuthorInvalidPicklistData,INDIRECT(SUBSTITUTE("AIM_Outcome_Indicator_Targets_Result__c.AIM_Mark_if_target_is_TBD__c"," ","_")))</formula1>
    </dataValidation>
    <dataValidation type="custom" allowBlank="1" showInputMessage="1" showErrorMessage="1" errorTitle="X-Author for Excel" error="Id and Lookup fields are not editable." promptTitle="X-Author for Excel" sqref="J30:J120 O30:O120 AC10:AC25 W10:Y25">
      <formula1>""</formula1>
    </dataValidation>
    <dataValidation type="list" allowBlank="1" showInputMessage="1" showErrorMessage="1" errorTitle="X-Author for Excel" error="Please select a value from the drop-down." promptTitle="X-Author for Excel" sqref="K30:K120">
      <formula1>IF(IFERROR(ROWS(INDIRECT(SUBSTITUTE("AIM_Outcome_Indicator_Targets_Result__c.AIM_Year_of_Target__c"," ","_"))),-1) &lt; 0, XAuthorInvalidPicklistData,INDIRECT(SUBSTITUTE("AIM_Outcome_Indicator_Targets_Result__c.AIM_Year_of_Target__c"," ","_")))</formula1>
    </dataValidation>
    <dataValidation type="list" allowBlank="1" showInputMessage="1" showErrorMessage="1" errorTitle="X-Author for Excel" error="Please select either TRUE or FALSE from the dropdown." promptTitle="X-Author for Excel" sqref="L30:L120 U10:U25">
      <formula1>"TRUE,FALSE"</formula1>
    </dataValidation>
    <dataValidation type="decimal" allowBlank="1" showInputMessage="1" showErrorMessage="1" errorTitle="X-Author for Excel" error="Please enter a valid numeric value. Valid range for Target % is -99999.99 to 99999.99." promptTitle="X-Author for Excel" sqref="N30:N120">
      <formula1>-99999.99</formula1>
      <formula2>99999.99</formula2>
    </dataValidation>
    <dataValidation type="list" allowBlank="1" showInputMessage="1" showErrorMessage="1" errorTitle="X-Author for Excel" error="Please select a value from the drop-down." promptTitle="X-Author for Excel" sqref="E10:E25">
      <formula1>IF(IFERROR(ROWS(INDIRECT(SUBSTITUTE("AIM_Outcome_Indicator__c.AIM_Baseline_Year__c"," ","_"))),-1) &lt; 0, XAuthorInvalidPicklistData,INDIRECT(SUBSTITUTE("AIM_Outcome_Indicator__c.AIM_Baseline_Year__c"," ","_")))</formula1>
    </dataValidation>
    <dataValidation type="list" allowBlank="1" showInputMessage="1" showErrorMessage="1" errorTitle="X-Author for Excel" error="Please select a value from the drop-down." promptTitle="X-Author for Excel" sqref="AD10:AD25">
      <formula1>IF(IFERROR(ROWS(INDIRECT(SUBSTITUTE("AIM_Outcome_Indicator__c.AIM_Deactivate_indicator__c"," ","_"))),-1) &lt; 0, XAuthorInvalidPicklistData,INDIRECT(SUBSTITUTE("AIM_Outcome_Indicator__c.AIM_Deactivate_indicator__c"," ","_")))</formula1>
    </dataValidation>
  </dataValidations>
  <hyperlinks>
    <hyperlink ref="B4" location="'Outcome Indicators - Section C'!A8" display="Outcome Indicators"/>
    <hyperlink ref="C4" location="_6017e447_f4b2_4605_8be3_67be82447dcf" display="Outcome Indicator Targets"/>
    <hyperlink ref="A129" location="'Outcome Indicators - Section C'!A4" display="'Outcome Indicators - Section C'!A4"/>
  </hyperlinks>
  <pageMargins left="0.7" right="0.7" top="0.75" bottom="0.75" header="0.3" footer="0.3"/>
  <pageSetup paperSize="8" scale="46" fitToHeight="0" orientation="landscape" r:id="rId1"/>
  <colBreaks count="1" manualBreakCount="1">
    <brk id="31" max="1048575" man="1"/>
  </colBreaks>
  <extLst>
    <ext xmlns:x14="http://schemas.microsoft.com/office/spreadsheetml/2009/9/main" uri="{78C0D931-6437-407d-A8EE-F0AAD7539E65}">
      <x14:conditionalFormattings>
        <x14:conditionalFormatting xmlns:xm="http://schemas.microsoft.com/office/excel/2006/main">
          <x14:cfRule type="expression" priority="27" id="{F8B86FC9-38F2-421F-BC8E-80A7C8DC9982}">
            <xm:f>IFERROR(OR(INT($C30)&gt;'Overview - Section A'!$K$8,$C30=""),TRUE)</xm:f>
            <x14:dxf>
              <font>
                <color theme="4" tint="0.79998168889431442"/>
              </font>
              <fill>
                <patternFill patternType="solid">
                  <fgColor theme="0"/>
                  <bgColor rgb="FFDAEEF3"/>
                </patternFill>
              </fill>
            </x14:dxf>
          </x14:cfRule>
          <xm:sqref>A30:AD121</xm:sqref>
        </x14:conditionalFormatting>
        <x14:conditionalFormatting xmlns:xm="http://schemas.microsoft.com/office/excel/2006/main">
          <x14:cfRule type="expression" priority="26" id="{087DD156-1FF4-40B2-B2C5-19DF8DEF4B67}">
            <xm:f>OR('Overview - Section A'!$AN$5="Grant Making", 'Overview - Section A'!$AN$5="Grant Revision")</xm:f>
            <x14:dxf>
              <font>
                <color theme="4" tint="0.79998168889431442"/>
              </font>
              <fill>
                <patternFill patternType="solid">
                  <fgColor theme="1" tint="0.499984740745262"/>
                  <bgColor rgb="FFDAEEF3"/>
                </patternFill>
              </fill>
              <border>
                <left/>
                <right/>
                <top/>
                <bottom/>
              </border>
            </x14:dxf>
          </x14:cfRule>
          <xm:sqref>H10:H25</xm:sqref>
        </x14:conditionalFormatting>
        <x14:conditionalFormatting xmlns:xm="http://schemas.microsoft.com/office/excel/2006/main">
          <x14:cfRule type="expression" priority="25" id="{9D7C2314-2898-4BC8-9CC1-348D5F2391D5}">
            <xm:f>OR('Overview - Section A'!$AN$5="Grant Making", 'Overview - Section A'!$AN$5="Funding Request")</xm:f>
            <x14:dxf>
              <font>
                <color theme="4" tint="0.79998168889431442"/>
              </font>
              <fill>
                <patternFill patternType="solid">
                  <fgColor theme="1" tint="0.499984740745262"/>
                  <bgColor rgb="FFDAEEF3"/>
                </patternFill>
              </fill>
            </x14:dxf>
          </x14:cfRule>
          <xm:sqref>AD10:AD25</xm:sqref>
        </x14:conditionalFormatting>
        <x14:conditionalFormatting xmlns:xm="http://schemas.microsoft.com/office/excel/2006/main">
          <x14:cfRule type="expression" priority="1" id="{80ADE3CE-2D04-4AEB-AE59-21BE35C8D8ED}">
            <xm:f>OR('Overview - Section A'!$AN$5="Grant Making", 'Overview - Section A'!$AN$5="Grant Revision")</xm:f>
            <x14:dxf>
              <font>
                <color rgb="FF8DB4E2"/>
              </font>
              <fill>
                <patternFill>
                  <bgColor rgb="FF8DB4E2"/>
                </patternFill>
              </fill>
            </x14:dxf>
          </x14:cfRule>
          <x14:cfRule type="expression" priority="2" id="{6FF97F77-75CF-499C-8059-5D6CDA599D80}">
            <xm:f>OR('Overview - Section A'!$AN$5="Grant Making", 'Overview - Section A'!$AN$5="Funding Request")</xm:f>
            <x14:dxf>
              <font>
                <color rgb="FF8DB4E2"/>
              </font>
              <fill>
                <patternFill>
                  <bgColor rgb="FF8DB4E2"/>
                </patternFill>
              </fill>
            </x14:dxf>
          </x14:cfRule>
          <xm:sqref>H9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'Overview - Section A'!$AO$25:$AO$32</xm:f>
          </x14:formula1>
          <xm:sqref>J10:N25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W234"/>
  <sheetViews>
    <sheetView showGridLines="0" zoomScale="80" zoomScaleNormal="80" zoomScaleSheetLayoutView="30" workbookViewId="0">
      <selection sqref="A1:V2"/>
    </sheetView>
  </sheetViews>
  <sheetFormatPr defaultColWidth="11" defaultRowHeight="15.75" x14ac:dyDescent="0.25"/>
  <cols>
    <col min="1" max="1" width="11.5" style="6" customWidth="1"/>
    <col min="2" max="2" width="24.125" style="6" customWidth="1"/>
    <col min="3" max="3" width="34.375" style="6" customWidth="1"/>
    <col min="4" max="4" width="30.625" style="6" customWidth="1"/>
    <col min="5" max="5" width="26.875" style="6" customWidth="1"/>
    <col min="6" max="6" width="25" style="6" customWidth="1"/>
    <col min="7" max="7" width="20.25" style="6" customWidth="1"/>
    <col min="8" max="8" width="15.75" style="6" customWidth="1"/>
    <col min="9" max="11" width="27.75" style="6" hidden="1" customWidth="1"/>
    <col min="12" max="12" width="26.75" style="6" hidden="1" customWidth="1"/>
    <col min="13" max="13" width="27.75" style="6" hidden="1" customWidth="1"/>
    <col min="14" max="14" width="0.5" style="6" customWidth="1"/>
    <col min="15" max="15" width="0.25" style="6" customWidth="1"/>
    <col min="16" max="16" width="20.625" style="6" customWidth="1"/>
    <col min="17" max="17" width="22.5" style="6" customWidth="1"/>
    <col min="18" max="18" width="21.75" style="6" customWidth="1"/>
    <col min="19" max="20" width="20.625" style="6" customWidth="1"/>
    <col min="21" max="21" width="21.25" style="6" customWidth="1"/>
    <col min="22" max="22" width="25.25" style="6" customWidth="1"/>
    <col min="23" max="23" width="77" style="6" customWidth="1"/>
    <col min="24" max="24" width="27.5" style="4" hidden="1" customWidth="1"/>
    <col min="25" max="25" width="19.75" style="4" hidden="1" customWidth="1"/>
    <col min="26" max="26" width="23.25" style="4" hidden="1" customWidth="1"/>
    <col min="27" max="27" width="20.25" style="4" hidden="1" customWidth="1"/>
    <col min="28" max="28" width="14.125" style="4" hidden="1" customWidth="1"/>
    <col min="29" max="29" width="15.25" style="4" hidden="1" customWidth="1"/>
    <col min="30" max="32" width="11" style="4" hidden="1" customWidth="1"/>
    <col min="33" max="33" width="26" style="4" hidden="1" customWidth="1"/>
    <col min="34" max="34" width="12" style="4" hidden="1" customWidth="1"/>
    <col min="35" max="35" width="14.75" style="4" hidden="1" customWidth="1"/>
    <col min="36" max="36" width="22.5" style="4" hidden="1" customWidth="1"/>
    <col min="37" max="40" width="22.75" style="4" hidden="1" customWidth="1"/>
    <col min="41" max="41" width="26.25" style="4" customWidth="1"/>
    <col min="42" max="42" width="0.375" style="9" customWidth="1"/>
    <col min="43" max="43" width="12.5" style="9" customWidth="1"/>
    <col min="44" max="44" width="12.75" style="9" customWidth="1"/>
    <col min="45" max="49" width="11" style="9"/>
    <col min="50" max="16384" width="11" style="6"/>
  </cols>
  <sheetData>
    <row r="1" spans="1:44" ht="21" customHeight="1" x14ac:dyDescent="0.25">
      <c r="A1" s="525" t="s">
        <v>179</v>
      </c>
      <c r="B1" s="526"/>
      <c r="C1" s="526"/>
      <c r="D1" s="526"/>
      <c r="E1" s="526"/>
      <c r="F1" s="526"/>
      <c r="G1" s="526"/>
      <c r="H1" s="526"/>
      <c r="I1" s="526"/>
      <c r="J1" s="526"/>
      <c r="K1" s="526"/>
      <c r="L1" s="526"/>
      <c r="M1" s="526"/>
      <c r="N1" s="526"/>
      <c r="O1" s="526"/>
      <c r="P1" s="526"/>
      <c r="Q1" s="526"/>
      <c r="R1" s="526"/>
      <c r="S1" s="526"/>
      <c r="T1" s="526"/>
      <c r="U1" s="526"/>
      <c r="V1" s="527"/>
    </row>
    <row r="2" spans="1:44" ht="41.25" customHeight="1" thickBot="1" x14ac:dyDescent="0.3">
      <c r="A2" s="528"/>
      <c r="B2" s="529"/>
      <c r="C2" s="529"/>
      <c r="D2" s="529"/>
      <c r="E2" s="529"/>
      <c r="F2" s="529"/>
      <c r="G2" s="529"/>
      <c r="H2" s="529"/>
      <c r="I2" s="529"/>
      <c r="J2" s="529"/>
      <c r="K2" s="529"/>
      <c r="L2" s="529"/>
      <c r="M2" s="529"/>
      <c r="N2" s="529"/>
      <c r="O2" s="529"/>
      <c r="P2" s="529"/>
      <c r="Q2" s="529"/>
      <c r="R2" s="529"/>
      <c r="S2" s="529"/>
      <c r="T2" s="529"/>
      <c r="U2" s="529"/>
      <c r="V2" s="530"/>
    </row>
    <row r="3" spans="1:44" ht="16.5" thickBot="1" x14ac:dyDescent="0.3"/>
    <row r="4" spans="1:44" ht="61.5" customHeight="1" thickBot="1" x14ac:dyDescent="0.3">
      <c r="A4" s="43" t="s">
        <v>37</v>
      </c>
      <c r="B4" s="33" t="s">
        <v>24</v>
      </c>
      <c r="C4" s="42" t="s">
        <v>30</v>
      </c>
    </row>
    <row r="7" spans="1:44" ht="16.5" thickBot="1" x14ac:dyDescent="0.3">
      <c r="D7" s="63"/>
      <c r="E7" s="63"/>
    </row>
    <row r="8" spans="1:44" ht="33" customHeight="1" thickBot="1" x14ac:dyDescent="0.3">
      <c r="A8" s="505" t="s">
        <v>24</v>
      </c>
      <c r="B8" s="506"/>
      <c r="C8" s="506"/>
      <c r="D8" s="506"/>
      <c r="E8" s="506"/>
      <c r="F8" s="506"/>
      <c r="G8" s="506"/>
      <c r="H8" s="506"/>
      <c r="I8" s="506"/>
      <c r="J8" s="506"/>
      <c r="K8" s="506"/>
      <c r="L8" s="506"/>
      <c r="M8" s="506"/>
      <c r="N8" s="506"/>
      <c r="O8" s="506"/>
      <c r="P8" s="506"/>
      <c r="Q8" s="506"/>
      <c r="R8" s="506"/>
      <c r="S8" s="506"/>
      <c r="T8" s="506"/>
      <c r="U8" s="506"/>
      <c r="V8" s="506"/>
      <c r="W8" s="506"/>
      <c r="X8" s="506"/>
      <c r="Y8" s="506"/>
      <c r="Z8" s="506"/>
      <c r="AA8" s="506"/>
      <c r="AB8" s="506"/>
      <c r="AC8" s="506"/>
      <c r="AD8" s="506"/>
      <c r="AE8" s="506"/>
      <c r="AF8" s="506"/>
      <c r="AG8" s="506"/>
      <c r="AH8" s="506"/>
      <c r="AI8" s="506"/>
      <c r="AJ8" s="506"/>
      <c r="AK8" s="506"/>
      <c r="AL8" s="506"/>
      <c r="AM8" s="506"/>
      <c r="AN8" s="506"/>
      <c r="AO8" s="506"/>
      <c r="AP8" s="13"/>
    </row>
    <row r="9" spans="1:44" ht="80.25" customHeight="1" x14ac:dyDescent="0.25">
      <c r="A9" s="417" t="s">
        <v>26</v>
      </c>
      <c r="B9" s="417" t="s">
        <v>76</v>
      </c>
      <c r="C9" s="417" t="s">
        <v>77</v>
      </c>
      <c r="D9" s="417" t="s">
        <v>10</v>
      </c>
      <c r="E9" s="417" t="s">
        <v>2</v>
      </c>
      <c r="F9" s="417" t="s">
        <v>3</v>
      </c>
      <c r="G9" s="417" t="s">
        <v>4</v>
      </c>
      <c r="H9" s="417" t="s">
        <v>33</v>
      </c>
      <c r="I9" s="417"/>
      <c r="J9" s="417"/>
      <c r="K9" s="417"/>
      <c r="L9" s="417"/>
      <c r="M9" s="417"/>
      <c r="N9" s="341" t="s">
        <v>263</v>
      </c>
      <c r="O9" s="417"/>
      <c r="P9" s="417" t="s">
        <v>18</v>
      </c>
      <c r="Q9" s="417" t="s">
        <v>19</v>
      </c>
      <c r="R9" s="417" t="s">
        <v>20</v>
      </c>
      <c r="S9" s="432" t="s">
        <v>259</v>
      </c>
      <c r="T9" s="432" t="s">
        <v>11</v>
      </c>
      <c r="U9" s="417" t="s">
        <v>147</v>
      </c>
      <c r="V9" s="417" t="s">
        <v>169</v>
      </c>
      <c r="W9" s="417" t="s">
        <v>9</v>
      </c>
      <c r="X9" s="433" t="s">
        <v>76</v>
      </c>
      <c r="Y9" s="434" t="s">
        <v>115</v>
      </c>
      <c r="Z9" s="434"/>
      <c r="AA9" s="434" t="s">
        <v>153</v>
      </c>
      <c r="AB9" s="434" t="s">
        <v>259</v>
      </c>
      <c r="AC9" s="434" t="s">
        <v>60</v>
      </c>
      <c r="AD9" s="434"/>
      <c r="AE9" s="434" t="s">
        <v>92</v>
      </c>
      <c r="AF9" s="434" t="s">
        <v>62</v>
      </c>
      <c r="AG9" s="434" t="s">
        <v>165</v>
      </c>
      <c r="AH9" s="435" t="s">
        <v>178</v>
      </c>
      <c r="AI9" s="435" t="s">
        <v>194</v>
      </c>
      <c r="AJ9" s="435" t="s">
        <v>206</v>
      </c>
      <c r="AK9" s="435" t="s">
        <v>48</v>
      </c>
      <c r="AL9" s="435" t="s">
        <v>233</v>
      </c>
      <c r="AM9" s="435" t="s">
        <v>261</v>
      </c>
      <c r="AN9" s="435" t="s">
        <v>276</v>
      </c>
      <c r="AO9" s="340" t="s">
        <v>285</v>
      </c>
      <c r="AP9" s="134"/>
      <c r="AQ9" s="138"/>
      <c r="AR9" s="138"/>
    </row>
    <row r="10" spans="1:44" ht="48" hidden="1" customHeight="1" x14ac:dyDescent="0.25">
      <c r="A10" s="345" t="s">
        <v>83</v>
      </c>
      <c r="B10" s="346" t="str">
        <f>IFERROR(IF(AND(C10="",D10=""),"",VLOOKUP(AI10,'Reference records(soft deleted)'!$B$61:$D$89,3,FALSE)),"")</f>
        <v/>
      </c>
      <c r="C10" s="346" t="str">
        <f>IFERROR(VLOOKUP(AJ10,'Reference records(soft deleted)'!$B$94:$D$166,3,FALSE),"")</f>
        <v/>
      </c>
      <c r="D10" s="383" t="s">
        <v>203</v>
      </c>
      <c r="E10" s="366" t="s">
        <v>72</v>
      </c>
      <c r="F10" s="367" t="s">
        <v>73</v>
      </c>
      <c r="G10" s="436" t="str">
        <f>IF(IF(AND(E10="",F10=""),IF(AL10="0.00","",AL10),IFERROR((E10/F10)*100,""))=0,"",IF(AND(E10="",F10=""),IF(AL10="0.00","",AL10),IFERROR((E10/F10)*100,"")))</f>
        <v/>
      </c>
      <c r="H10" s="370" t="s">
        <v>74</v>
      </c>
      <c r="I10" s="429"/>
      <c r="J10" s="429"/>
      <c r="K10" s="429"/>
      <c r="L10" s="429"/>
      <c r="M10" s="429"/>
      <c r="N10" s="437" t="str">
        <f>IFERROR(IF(AM10="","",VLOOKUP(AM10,'Overview - Section A'!$P$30:$Q$31,2,FALSE)),"")</f>
        <v/>
      </c>
      <c r="O10" s="429"/>
      <c r="P10" s="370" t="s">
        <v>52</v>
      </c>
      <c r="Q10" s="349" t="str">
        <f t="array" ref="Q10">IFERROR(IF(INDEX('Reference Records'!$D$44:$D$93,MATCH(LEFT(C10,255),LEFT('Reference Records'!$C$44:$C$93,255),0))=0,"",INDEX('Reference Records'!$D$44:$D$93,MATCH(LEFT(C10,255),LEFT('Reference Records'!$C$44:$C$93,255),0))),"")</f>
        <v/>
      </c>
      <c r="R10" s="438"/>
      <c r="S10" s="429" t="str">
        <f>IF('Overview - Section A'!$AN$5="Funding Request",IF(N10="Funding Request Place Holder","",N10),"")</f>
        <v/>
      </c>
      <c r="T10" s="429" t="str">
        <f>IFERROR(IF(AK10="","",AK10),"")</f>
        <v>[Country (Name)]</v>
      </c>
      <c r="U10" s="370" t="s">
        <v>145</v>
      </c>
      <c r="V10" s="370" t="s">
        <v>146</v>
      </c>
      <c r="W10" s="383" t="s">
        <v>53</v>
      </c>
      <c r="X10" s="433" t="str">
        <f>IFERROR(IF(VLOOKUP(B10,'Reference Records'!$C$96:$D$119,2,FALSE)=0,"",VLOOKUP(B10,'Reference Records'!$C$96:$D$119,2,FALSE)),"")</f>
        <v/>
      </c>
      <c r="Y10" s="404" t="str">
        <f>IF(Q10&lt;&gt;"",C10&amp;D10,"")</f>
        <v/>
      </c>
      <c r="Z10" s="404"/>
      <c r="AA10" s="404" t="str">
        <f>C10&amp;D10</f>
        <v>[Custom Coverage Indicator Name - EN]</v>
      </c>
      <c r="AB10" s="404" t="str">
        <f>IFERROR(IF('Overview - Section A'!$AN$5="Funding Request",VLOOKUP(S10,'Overview - Section A'!$M$30:$P$31,4,FALSE),IF(AM10="","",AM10)),"")</f>
        <v>[Responsible PR]</v>
      </c>
      <c r="AC10" s="404" t="b">
        <f>IFERROR(IF(OR(C10&lt;&gt;"",D10&lt;&gt;""),TRUE,FALSE),FALSE)</f>
        <v>1</v>
      </c>
      <c r="AD10" s="404"/>
      <c r="AE10" s="404" t="str">
        <f t="array" ref="AE10">IFERROR(IF(INDEX('Overview - Section A'!$H$92:$H$109,MATCH(LEFT(B10,255),LEFT('Overview - Section A'!$E$92:$E$109,255),0))=0,"",INDEX('Overview - Section A'!$H$92:$H$109,MATCH(LEFT(B10,255),LEFT('Overview - Section A'!$E$92:$E$109,255),0))),"")</f>
        <v>a1P36000002LuUvEAK</v>
      </c>
      <c r="AF10" s="404" t="s">
        <v>61</v>
      </c>
      <c r="AG10" s="404" t="str">
        <f t="array" ref="AG10">IFERROR(IF(INDEX('Reference Records'!$G$44:$G$93,MATCH(LEFT(C10,255),LEFT('Reference Records'!$C$44:$C$93,255),0))=0,"",INDEX('Reference Records'!$G$44:$G$93,MATCH(LEFT(C10,255),LEFT('Reference Records'!$C$44:$C$93,255),0))),"")</f>
        <v/>
      </c>
      <c r="AH10" s="404" t="str">
        <f>IFERROR(IF('Overview - Section A'!$AN$5="Funding Request",IF('Reference Records'!$B$276&lt;&gt;"",VLOOKUP(T10,'Reference Records'!$B$276:$C$277,2,FALSE),VLOOKUP(T10,'Reference Records'!$A$289:$C$290,3,FALSE)),VLOOKUP(T10,'Reference Records'!$A$293:$C$295,3,FALSE)),"")</f>
        <v>[Record ID]</v>
      </c>
      <c r="AI10" s="439" t="s">
        <v>193</v>
      </c>
      <c r="AJ10" s="404" t="s">
        <v>205</v>
      </c>
      <c r="AK10" s="404" t="s">
        <v>199</v>
      </c>
      <c r="AL10" s="440" t="s">
        <v>231</v>
      </c>
      <c r="AM10" s="439" t="s">
        <v>258</v>
      </c>
      <c r="AN10" s="404" t="s">
        <v>61</v>
      </c>
      <c r="AO10" s="370" t="s">
        <v>286</v>
      </c>
      <c r="AP10" s="134"/>
      <c r="AQ10" s="138"/>
      <c r="AR10" s="138"/>
    </row>
    <row r="11" spans="1:44" ht="139.5" customHeight="1" x14ac:dyDescent="0.25">
      <c r="A11" s="345">
        <v>1</v>
      </c>
      <c r="B11" s="346" t="s">
        <v>2536</v>
      </c>
      <c r="C11" s="346" t="s">
        <v>2626</v>
      </c>
      <c r="D11" s="383"/>
      <c r="E11" s="366">
        <v>8908</v>
      </c>
      <c r="F11" s="367">
        <v>8659</v>
      </c>
      <c r="G11" s="436">
        <f t="shared" ref="G11:G40" si="0">IF(IF(AND(E11="",F11=""),IF(AL11="0.00","",AL11),IFERROR((E11/F11)*100,""))=0,"",IF(AND(E11="",F11=""),IF(AL11="0.00","",AL11),IFERROR((E11/F11)*100,"")))</f>
        <v>102.87562074142511</v>
      </c>
      <c r="H11" s="370" t="s">
        <v>417</v>
      </c>
      <c r="I11" s="429"/>
      <c r="J11" s="429"/>
      <c r="K11" s="429"/>
      <c r="L11" s="429"/>
      <c r="M11" s="429"/>
      <c r="N11" s="437" t="str">
        <f>IFERROR(IF(AM11="","",VLOOKUP(AM11,'Overview - Section A'!$P$30:$Q$31,2,FALSE)),"")</f>
        <v/>
      </c>
      <c r="O11" s="429"/>
      <c r="P11" s="370" t="s">
        <v>4106</v>
      </c>
      <c r="Q11" s="349" t="str">
        <f t="array" ref="Q11">IFERROR(IF(INDEX('Reference Records'!$D$44:$D$93,MATCH(LEFT(C11,255),LEFT('Reference Records'!$C$44:$C$93,255),0))=0,"",INDEX('Reference Records'!$D$44:$D$93,MATCH(LEFT(C11,255),LEFT('Reference Records'!$C$44:$C$93,255),0))),"")</f>
        <v/>
      </c>
      <c r="R11" s="438"/>
      <c r="S11" s="429" t="str">
        <f>IF('Overview - Section A'!$AN$5="Funding Request",IF(N11="Funding Request Place Holder","",N11),"")</f>
        <v/>
      </c>
      <c r="T11" s="429" t="str">
        <f t="shared" ref="T11:T15" si="1">IFERROR(IF(AK11="","",AK11),"")</f>
        <v>Lao (Peoples Democratic Republic)</v>
      </c>
      <c r="U11" s="370" t="s">
        <v>396</v>
      </c>
      <c r="V11" s="370" t="s">
        <v>399</v>
      </c>
      <c r="W11" s="383" t="s">
        <v>4110</v>
      </c>
      <c r="X11" s="433" t="str">
        <f>IFERROR(IF(VLOOKUP(B11,'Reference Records'!$C$96:$D$119,2,FALSE)=0,"",VLOOKUP(B11,'Reference Records'!$C$96:$D$119,2,FALSE)),"")</f>
        <v>MCI-00002</v>
      </c>
      <c r="Y11" s="404" t="str">
        <f t="shared" ref="Y11:Y40" si="2">IF(Q11&lt;&gt;"",C11&amp;D11,"")</f>
        <v/>
      </c>
      <c r="Z11" s="404"/>
      <c r="AA11" s="404" t="str">
        <f t="shared" ref="AA11:AA40" si="3">C11&amp;D11</f>
        <v>KP-1c(M): Percentage of sex workers reached with HIV prevention programs - defined package of services</v>
      </c>
      <c r="AB11" s="404" t="str">
        <f>IFERROR(IF('Overview - Section A'!$AN$5="Funding Request",VLOOKUP(S11,'Overview - Section A'!$M$30:$P$31,4,FALSE),IF(AM11="","",AM11)),"")</f>
        <v/>
      </c>
      <c r="AC11" s="404" t="b">
        <f t="shared" ref="AC11:AC40" si="4">IFERROR(IF(OR(C11&lt;&gt;"",D11&lt;&gt;""),TRUE,FALSE),FALSE)</f>
        <v>1</v>
      </c>
      <c r="AD11" s="404"/>
      <c r="AE11" s="404" t="str">
        <f t="array" ref="AE11">IFERROR(IF(INDEX('Overview - Section A'!$H$92:$H$109,MATCH(LEFT(B11,255),LEFT('Overview - Section A'!$E$92:$E$109,255),0))=0,"",INDEX('Overview - Section A'!$H$92:$H$109,MATCH(LEFT(B11,255),LEFT('Overview - Section A'!$E$92:$E$109,255),0))),"")</f>
        <v>a1P36000002LuUqEAK</v>
      </c>
      <c r="AF11" s="404" t="s">
        <v>761</v>
      </c>
      <c r="AG11" s="404" t="str">
        <f t="array" ref="AG11">IFERROR(IF(INDEX('Reference Records'!$G$44:$G$93,MATCH(LEFT(C11,255),LEFT('Reference Records'!$C$44:$C$93,255),0))=0,"",INDEX('Reference Records'!$G$44:$G$93,MATCH(LEFT(C11,255),LEFT('Reference Records'!$C$44:$C$93,255),0))),"")</f>
        <v>a1O36000001EGIlEAO</v>
      </c>
      <c r="AH11" s="404" t="str">
        <f>IFERROR(IF('Overview - Section A'!$AN$5="Funding Request",IF('Reference Records'!$B$276&lt;&gt;"",VLOOKUP(T11,'Reference Records'!$B$276:$C$277,2,FALSE),VLOOKUP(T11,'Reference Records'!$A$289:$C$290,3,FALSE)),VLOOKUP(T11,'Reference Records'!$A$293:$C$295,3,FALSE)),"")</f>
        <v>a1A360000013M0HEAU</v>
      </c>
      <c r="AI11" s="439"/>
      <c r="AJ11" s="404"/>
      <c r="AK11" s="404" t="s">
        <v>451</v>
      </c>
      <c r="AL11" s="440"/>
      <c r="AM11" s="439"/>
      <c r="AN11" s="404" t="s">
        <v>449</v>
      </c>
      <c r="AO11" s="370"/>
      <c r="AP11" s="134"/>
      <c r="AQ11" s="138"/>
      <c r="AR11" s="138"/>
    </row>
    <row r="12" spans="1:44" ht="157.5" customHeight="1" x14ac:dyDescent="0.25">
      <c r="A12" s="345">
        <v>2</v>
      </c>
      <c r="B12" s="346" t="s">
        <v>2536</v>
      </c>
      <c r="C12" s="346" t="s">
        <v>2629</v>
      </c>
      <c r="D12" s="383"/>
      <c r="E12" s="366">
        <v>7017</v>
      </c>
      <c r="F12" s="367">
        <v>8659</v>
      </c>
      <c r="G12" s="436">
        <f t="shared" si="0"/>
        <v>81.03707125534126</v>
      </c>
      <c r="H12" s="370" t="s">
        <v>417</v>
      </c>
      <c r="I12" s="429"/>
      <c r="J12" s="429"/>
      <c r="K12" s="429"/>
      <c r="L12" s="429"/>
      <c r="M12" s="429"/>
      <c r="N12" s="437" t="str">
        <f>IFERROR(IF(AM12="","",VLOOKUP(AM12,'Overview - Section A'!$P$30:$Q$31,2,FALSE)),"")</f>
        <v/>
      </c>
      <c r="O12" s="429"/>
      <c r="P12" s="370" t="s">
        <v>4106</v>
      </c>
      <c r="Q12" s="349" t="str">
        <f t="array" ref="Q12">IFERROR(IF(INDEX('Reference Records'!$D$44:$D$93,MATCH(LEFT(C12,255),LEFT('Reference Records'!$C$44:$C$93,255),0))=0,"",INDEX('Reference Records'!$D$44:$D$93,MATCH(LEFT(C12,255),LEFT('Reference Records'!$C$44:$C$93,255),0))),"")</f>
        <v/>
      </c>
      <c r="R12" s="438"/>
      <c r="S12" s="429" t="str">
        <f>IF('Overview - Section A'!$AN$5="Funding Request",IF(N12="Funding Request Place Holder","",N12),"")</f>
        <v/>
      </c>
      <c r="T12" s="429" t="str">
        <f t="shared" si="1"/>
        <v>Lao (Peoples Democratic Republic)</v>
      </c>
      <c r="U12" s="370" t="s">
        <v>396</v>
      </c>
      <c r="V12" s="370" t="s">
        <v>399</v>
      </c>
      <c r="W12" s="383" t="s">
        <v>4111</v>
      </c>
      <c r="X12" s="433" t="str">
        <f>IFERROR(IF(VLOOKUP(B12,'Reference Records'!$C$96:$D$119,2,FALSE)=0,"",VLOOKUP(B12,'Reference Records'!$C$96:$D$119,2,FALSE)),"")</f>
        <v>MCI-00002</v>
      </c>
      <c r="Y12" s="404" t="str">
        <f t="shared" si="2"/>
        <v/>
      </c>
      <c r="Z12" s="404"/>
      <c r="AA12" s="404" t="str">
        <f t="shared" si="3"/>
        <v>KP-3c(M): Percentage of sex workers that have received an HIV test during the reporting period and know their results</v>
      </c>
      <c r="AB12" s="404" t="str">
        <f>IFERROR(IF('Overview - Section A'!$AN$5="Funding Request",VLOOKUP(S12,'Overview - Section A'!$M$30:$P$31,4,FALSE),IF(AM12="","",AM12)),"")</f>
        <v/>
      </c>
      <c r="AC12" s="404" t="b">
        <f t="shared" si="4"/>
        <v>1</v>
      </c>
      <c r="AD12" s="404"/>
      <c r="AE12" s="404" t="str">
        <f t="array" ref="AE12">IFERROR(IF(INDEX('Overview - Section A'!$H$92:$H$109,MATCH(LEFT(B12,255),LEFT('Overview - Section A'!$E$92:$E$109,255),0))=0,"",INDEX('Overview - Section A'!$H$92:$H$109,MATCH(LEFT(B12,255),LEFT('Overview - Section A'!$E$92:$E$109,255),0))),"")</f>
        <v>a1P36000002LuUqEAK</v>
      </c>
      <c r="AF12" s="404" t="s">
        <v>762</v>
      </c>
      <c r="AG12" s="404" t="str">
        <f t="array" ref="AG12">IFERROR(IF(INDEX('Reference Records'!$G$44:$G$93,MATCH(LEFT(C12,255),LEFT('Reference Records'!$C$44:$C$93,255),0))=0,"",INDEX('Reference Records'!$G$44:$G$93,MATCH(LEFT(C12,255),LEFT('Reference Records'!$C$44:$C$93,255),0))),"")</f>
        <v>a1O36000001EGInEAO</v>
      </c>
      <c r="AH12" s="404" t="str">
        <f>IFERROR(IF('Overview - Section A'!$AN$5="Funding Request",IF('Reference Records'!$B$276&lt;&gt;"",VLOOKUP(T12,'Reference Records'!$B$276:$C$277,2,FALSE),VLOOKUP(T12,'Reference Records'!$A$289:$C$290,3,FALSE)),VLOOKUP(T12,'Reference Records'!$A$293:$C$295,3,FALSE)),"")</f>
        <v>a1A360000013M0HEAU</v>
      </c>
      <c r="AI12" s="439"/>
      <c r="AJ12" s="404"/>
      <c r="AK12" s="404" t="s">
        <v>451</v>
      </c>
      <c r="AL12" s="440"/>
      <c r="AM12" s="439"/>
      <c r="AN12" s="404" t="s">
        <v>449</v>
      </c>
      <c r="AO12" s="370"/>
      <c r="AP12" s="134"/>
      <c r="AQ12" s="138"/>
      <c r="AR12" s="138"/>
    </row>
    <row r="13" spans="1:44" ht="160.5" customHeight="1" x14ac:dyDescent="0.25">
      <c r="A13" s="345">
        <v>3</v>
      </c>
      <c r="B13" s="346" t="s">
        <v>2528</v>
      </c>
      <c r="C13" s="346" t="s">
        <v>2745</v>
      </c>
      <c r="D13" s="383"/>
      <c r="E13" s="366">
        <v>867</v>
      </c>
      <c r="F13" s="367">
        <v>903</v>
      </c>
      <c r="G13" s="436">
        <f t="shared" si="0"/>
        <v>96.013289036544847</v>
      </c>
      <c r="H13" s="370" t="s">
        <v>417</v>
      </c>
      <c r="I13" s="429"/>
      <c r="J13" s="429"/>
      <c r="K13" s="429"/>
      <c r="L13" s="429"/>
      <c r="M13" s="429"/>
      <c r="N13" s="437" t="str">
        <f>IFERROR(IF(AM13="","",VLOOKUP(AM13,'Overview - Section A'!$P$30:$Q$31,2,FALSE)),"")</f>
        <v/>
      </c>
      <c r="O13" s="429"/>
      <c r="P13" s="370" t="s">
        <v>4106</v>
      </c>
      <c r="Q13" s="349" t="str">
        <f t="array" ref="Q13">IFERROR(IF(INDEX('Reference Records'!$D$44:$D$93,MATCH(LEFT(C13,255),LEFT('Reference Records'!$C$44:$C$93,255),0))=0,"",INDEX('Reference Records'!$D$44:$D$93,MATCH(LEFT(C13,255),LEFT('Reference Records'!$C$44:$C$93,255),0))),"")</f>
        <v/>
      </c>
      <c r="R13" s="438"/>
      <c r="S13" s="429" t="str">
        <f>IF('Overview - Section A'!$AN$5="Funding Request",IF(N13="Funding Request Place Holder","",N13),"")</f>
        <v/>
      </c>
      <c r="T13" s="429" t="str">
        <f t="shared" si="1"/>
        <v>Lao (Peoples Democratic Republic)</v>
      </c>
      <c r="U13" s="370" t="s">
        <v>396</v>
      </c>
      <c r="V13" s="370" t="s">
        <v>399</v>
      </c>
      <c r="W13" s="383" t="s">
        <v>4109</v>
      </c>
      <c r="X13" s="433" t="str">
        <f>IFERROR(IF(VLOOKUP(B13,'Reference Records'!$C$96:$D$119,2,FALSE)=0,"",VLOOKUP(B13,'Reference Records'!$C$96:$D$119,2,FALSE)),"")</f>
        <v>MCI-00534</v>
      </c>
      <c r="Y13" s="404" t="str">
        <f t="shared" si="2"/>
        <v/>
      </c>
      <c r="Z13" s="404"/>
      <c r="AA13" s="404" t="str">
        <f t="shared" si="3"/>
        <v>KP-1a(M): Percentage of men who have sex with men reached with HIV prevention programs - defined package of services</v>
      </c>
      <c r="AB13" s="404" t="str">
        <f>IFERROR(IF('Overview - Section A'!$AN$5="Funding Request",VLOOKUP(S13,'Overview - Section A'!$M$30:$P$31,4,FALSE),IF(AM13="","",AM13)),"")</f>
        <v/>
      </c>
      <c r="AC13" s="404" t="b">
        <f t="shared" si="4"/>
        <v>1</v>
      </c>
      <c r="AD13" s="404"/>
      <c r="AE13" s="404" t="str">
        <f t="array" ref="AE13">IFERROR(IF(INDEX('Overview - Section A'!$H$92:$H$109,MATCH(LEFT(B13,255),LEFT('Overview - Section A'!$E$92:$E$109,255),0))=0,"",INDEX('Overview - Section A'!$H$92:$H$109,MATCH(LEFT(B13,255),LEFT('Overview - Section A'!$E$92:$E$109,255),0))),"")</f>
        <v>a1P36000002LuUrEAK</v>
      </c>
      <c r="AF13" s="404" t="s">
        <v>763</v>
      </c>
      <c r="AG13" s="404" t="str">
        <f t="array" ref="AG13">IFERROR(IF(INDEX('Reference Records'!$G$44:$G$93,MATCH(LEFT(C13,255),LEFT('Reference Records'!$C$44:$C$93,255),0))=0,"",INDEX('Reference Records'!$G$44:$G$93,MATCH(LEFT(C13,255),LEFT('Reference Records'!$C$44:$C$93,255),0))),"")</f>
        <v>a1O36000001qZ9bEAE</v>
      </c>
      <c r="AH13" s="404" t="str">
        <f>IFERROR(IF('Overview - Section A'!$AN$5="Funding Request",IF('Reference Records'!$B$276&lt;&gt;"",VLOOKUP(T13,'Reference Records'!$B$276:$C$277,2,FALSE),VLOOKUP(T13,'Reference Records'!$A$289:$C$290,3,FALSE)),VLOOKUP(T13,'Reference Records'!$A$293:$C$295,3,FALSE)),"")</f>
        <v>a1A360000013M0HEAU</v>
      </c>
      <c r="AI13" s="439"/>
      <c r="AJ13" s="404"/>
      <c r="AK13" s="404" t="s">
        <v>451</v>
      </c>
      <c r="AL13" s="440"/>
      <c r="AM13" s="439"/>
      <c r="AN13" s="404" t="s">
        <v>449</v>
      </c>
      <c r="AO13" s="370"/>
      <c r="AP13" s="134"/>
      <c r="AQ13" s="138"/>
      <c r="AR13" s="138"/>
    </row>
    <row r="14" spans="1:44" ht="150.75" customHeight="1" x14ac:dyDescent="0.25">
      <c r="A14" s="345">
        <v>4</v>
      </c>
      <c r="B14" s="346" t="s">
        <v>2528</v>
      </c>
      <c r="C14" s="346" t="s">
        <v>2748</v>
      </c>
      <c r="D14" s="383"/>
      <c r="E14" s="366">
        <v>624</v>
      </c>
      <c r="F14" s="367">
        <v>903</v>
      </c>
      <c r="G14" s="436">
        <f t="shared" si="0"/>
        <v>69.102990033222582</v>
      </c>
      <c r="H14" s="370" t="s">
        <v>417</v>
      </c>
      <c r="I14" s="429"/>
      <c r="J14" s="429"/>
      <c r="K14" s="429"/>
      <c r="L14" s="429"/>
      <c r="M14" s="429"/>
      <c r="N14" s="437" t="str">
        <f>IFERROR(IF(AM14="","",VLOOKUP(AM14,'Overview - Section A'!$P$30:$Q$31,2,FALSE)),"")</f>
        <v/>
      </c>
      <c r="O14" s="429"/>
      <c r="P14" s="370" t="s">
        <v>4106</v>
      </c>
      <c r="Q14" s="349" t="str">
        <f t="array" ref="Q14">IFERROR(IF(INDEX('Reference Records'!$D$44:$D$93,MATCH(LEFT(C14,255),LEFT('Reference Records'!$C$44:$C$93,255),0))=0,"",INDEX('Reference Records'!$D$44:$D$93,MATCH(LEFT(C14,255),LEFT('Reference Records'!$C$44:$C$93,255),0))),"")</f>
        <v/>
      </c>
      <c r="R14" s="438"/>
      <c r="S14" s="429" t="str">
        <f>IF('Overview - Section A'!$AN$5="Funding Request",IF(N14="Funding Request Place Holder","",N14),"")</f>
        <v/>
      </c>
      <c r="T14" s="429" t="str">
        <f t="shared" si="1"/>
        <v>Lao (Peoples Democratic Republic)</v>
      </c>
      <c r="U14" s="370" t="s">
        <v>396</v>
      </c>
      <c r="V14" s="370" t="s">
        <v>399</v>
      </c>
      <c r="W14" s="383" t="s">
        <v>4107</v>
      </c>
      <c r="X14" s="433" t="str">
        <f>IFERROR(IF(VLOOKUP(B14,'Reference Records'!$C$96:$D$119,2,FALSE)=0,"",VLOOKUP(B14,'Reference Records'!$C$96:$D$119,2,FALSE)),"")</f>
        <v>MCI-00534</v>
      </c>
      <c r="Y14" s="404" t="str">
        <f t="shared" si="2"/>
        <v/>
      </c>
      <c r="Z14" s="404"/>
      <c r="AA14" s="404" t="str">
        <f t="shared" si="3"/>
        <v>KP-3a(M): Percentage of men who have sex with men that have received an HIV test during the reporting period and know their results</v>
      </c>
      <c r="AB14" s="404" t="str">
        <f>IFERROR(IF('Overview - Section A'!$AN$5="Funding Request",VLOOKUP(S14,'Overview - Section A'!$M$30:$P$31,4,FALSE),IF(AM14="","",AM14)),"")</f>
        <v/>
      </c>
      <c r="AC14" s="404" t="b">
        <f t="shared" si="4"/>
        <v>1</v>
      </c>
      <c r="AD14" s="404"/>
      <c r="AE14" s="404" t="str">
        <f t="array" ref="AE14">IFERROR(IF(INDEX('Overview - Section A'!$H$92:$H$109,MATCH(LEFT(B14,255),LEFT('Overview - Section A'!$E$92:$E$109,255),0))=0,"",INDEX('Overview - Section A'!$H$92:$H$109,MATCH(LEFT(B14,255),LEFT('Overview - Section A'!$E$92:$E$109,255),0))),"")</f>
        <v>a1P36000002LuUrEAK</v>
      </c>
      <c r="AF14" s="404" t="s">
        <v>764</v>
      </c>
      <c r="AG14" s="404" t="str">
        <f t="array" ref="AG14">IFERROR(IF(INDEX('Reference Records'!$G$44:$G$93,MATCH(LEFT(C14,255),LEFT('Reference Records'!$C$44:$C$93,255),0))=0,"",INDEX('Reference Records'!$G$44:$G$93,MATCH(LEFT(C14,255),LEFT('Reference Records'!$C$44:$C$93,255),0))),"")</f>
        <v>a1O36000001qZ9cEAE</v>
      </c>
      <c r="AH14" s="404" t="str">
        <f>IFERROR(IF('Overview - Section A'!$AN$5="Funding Request",IF('Reference Records'!$B$276&lt;&gt;"",VLOOKUP(T14,'Reference Records'!$B$276:$C$277,2,FALSE),VLOOKUP(T14,'Reference Records'!$A$289:$C$290,3,FALSE)),VLOOKUP(T14,'Reference Records'!$A$293:$C$295,3,FALSE)),"")</f>
        <v>a1A360000013M0HEAU</v>
      </c>
      <c r="AI14" s="439"/>
      <c r="AJ14" s="404"/>
      <c r="AK14" s="404" t="s">
        <v>451</v>
      </c>
      <c r="AL14" s="440"/>
      <c r="AM14" s="439"/>
      <c r="AN14" s="404" t="s">
        <v>449</v>
      </c>
      <c r="AO14" s="370"/>
      <c r="AP14" s="134"/>
      <c r="AQ14" s="138"/>
      <c r="AR14" s="138"/>
    </row>
    <row r="15" spans="1:44" ht="102" customHeight="1" x14ac:dyDescent="0.25">
      <c r="A15" s="345">
        <v>5</v>
      </c>
      <c r="B15" s="346" t="s">
        <v>2612</v>
      </c>
      <c r="C15" s="346" t="s">
        <v>2376</v>
      </c>
      <c r="D15" s="383"/>
      <c r="E15" s="366">
        <v>4646</v>
      </c>
      <c r="F15" s="367">
        <v>11061</v>
      </c>
      <c r="G15" s="436">
        <f t="shared" si="0"/>
        <v>42.003435494078296</v>
      </c>
      <c r="H15" s="370" t="s">
        <v>417</v>
      </c>
      <c r="I15" s="429"/>
      <c r="J15" s="429"/>
      <c r="K15" s="429"/>
      <c r="L15" s="429"/>
      <c r="M15" s="429"/>
      <c r="N15" s="437" t="str">
        <f>IFERROR(IF(AM15="","",VLOOKUP(AM15,'Overview - Section A'!$P$30:$Q$31,2,FALSE)),"")</f>
        <v/>
      </c>
      <c r="O15" s="429"/>
      <c r="P15" s="370" t="s">
        <v>4106</v>
      </c>
      <c r="Q15" s="349" t="str">
        <f t="array" ref="Q15">IFERROR(IF(INDEX('Reference Records'!$D$44:$D$93,MATCH(LEFT(C15,255),LEFT('Reference Records'!$C$44:$C$93,255),0))=0,"",INDEX('Reference Records'!$D$44:$D$93,MATCH(LEFT(C15,255),LEFT('Reference Records'!$C$44:$C$93,255),0))),"")</f>
        <v>Age | Gender,Age,Target / Risk population group,Gender</v>
      </c>
      <c r="R15" s="438"/>
      <c r="S15" s="429" t="str">
        <f>IF('Overview - Section A'!$AN$5="Funding Request",IF(N15="Funding Request Place Holder","",N15),"")</f>
        <v/>
      </c>
      <c r="T15" s="429" t="str">
        <f t="shared" si="1"/>
        <v>Lao (Peoples Democratic Republic)</v>
      </c>
      <c r="U15" s="370" t="s">
        <v>395</v>
      </c>
      <c r="V15" s="370" t="s">
        <v>398</v>
      </c>
      <c r="W15" s="383" t="s">
        <v>4108</v>
      </c>
      <c r="X15" s="433" t="str">
        <f>IFERROR(IF(VLOOKUP(B15,'Reference Records'!$C$96:$D$119,2,FALSE)=0,"",VLOOKUP(B15,'Reference Records'!$C$96:$D$119,2,FALSE)),"")</f>
        <v>MCI-00007</v>
      </c>
      <c r="Y15" s="404" t="str">
        <f t="shared" si="2"/>
        <v>TCS-1(M): Percentage of people living with HIV currently receiving antiretroviral therapy</v>
      </c>
      <c r="Z15" s="404"/>
      <c r="AA15" s="404" t="str">
        <f t="shared" si="3"/>
        <v>TCS-1(M): Percentage of people living with HIV currently receiving antiretroviral therapy</v>
      </c>
      <c r="AB15" s="404" t="str">
        <f>IFERROR(IF('Overview - Section A'!$AN$5="Funding Request",VLOOKUP(S15,'Overview - Section A'!$M$30:$P$31,4,FALSE),IF(AM15="","",AM15)),"")</f>
        <v/>
      </c>
      <c r="AC15" s="404" t="b">
        <f t="shared" si="4"/>
        <v>1</v>
      </c>
      <c r="AD15" s="404"/>
      <c r="AE15" s="404" t="str">
        <f t="array" ref="AE15">IFERROR(IF(INDEX('Overview - Section A'!$H$92:$H$109,MATCH(LEFT(B15,255),LEFT('Overview - Section A'!$E$92:$E$109,255),0))=0,"",INDEX('Overview - Section A'!$H$92:$H$109,MATCH(LEFT(B15,255),LEFT('Overview - Section A'!$E$92:$E$109,255),0))),"")</f>
        <v>a1P36000002LuUsEAK</v>
      </c>
      <c r="AF15" s="404" t="s">
        <v>765</v>
      </c>
      <c r="AG15" s="404" t="str">
        <f t="array" ref="AG15">IFERROR(IF(INDEX('Reference Records'!$G$44:$G$93,MATCH(LEFT(C15,255),LEFT('Reference Records'!$C$44:$C$93,255),0))=0,"",INDEX('Reference Records'!$G$44:$G$93,MATCH(LEFT(C15,255),LEFT('Reference Records'!$C$44:$C$93,255),0))),"")</f>
        <v>a1O36000001EGJ0EAO</v>
      </c>
      <c r="AH15" s="404" t="str">
        <f>IFERROR(IF('Overview - Section A'!$AN$5="Funding Request",IF('Reference Records'!$B$276&lt;&gt;"",VLOOKUP(T15,'Reference Records'!$B$276:$C$277,2,FALSE),VLOOKUP(T15,'Reference Records'!$A$289:$C$290,3,FALSE)),VLOOKUP(T15,'Reference Records'!$A$293:$C$295,3,FALSE)),"")</f>
        <v>a1A360000013M0HEAU</v>
      </c>
      <c r="AI15" s="439"/>
      <c r="AJ15" s="404"/>
      <c r="AK15" s="404" t="s">
        <v>451</v>
      </c>
      <c r="AL15" s="440"/>
      <c r="AM15" s="439"/>
      <c r="AN15" s="404" t="s">
        <v>449</v>
      </c>
      <c r="AO15" s="370"/>
      <c r="AP15" s="134"/>
      <c r="AQ15" s="138"/>
      <c r="AR15" s="138"/>
    </row>
    <row r="16" spans="1:44" ht="48" customHeight="1" x14ac:dyDescent="0.25">
      <c r="A16" s="345">
        <v>6</v>
      </c>
      <c r="B16" s="346" t="str">
        <f>IFERROR(IF(AND(C16="",D16=""),"",VLOOKUP(AI16,'Reference records(soft deleted)'!$B$61:$D$89,3,FALSE)),"")</f>
        <v/>
      </c>
      <c r="C16" s="346" t="str">
        <f>IFERROR(VLOOKUP(AJ16,'Reference records(soft deleted)'!$B$94:$D$166,3,FALSE),"")</f>
        <v/>
      </c>
      <c r="D16" s="383"/>
      <c r="E16" s="366"/>
      <c r="F16" s="367"/>
      <c r="G16" s="436" t="str">
        <f t="shared" si="0"/>
        <v/>
      </c>
      <c r="H16" s="370"/>
      <c r="I16" s="429"/>
      <c r="J16" s="429"/>
      <c r="K16" s="429"/>
      <c r="L16" s="429"/>
      <c r="M16" s="429"/>
      <c r="N16" s="437" t="str">
        <f>IFERROR(IF(AM16="","",VLOOKUP(AM16,'Overview - Section A'!$P$30:$Q$31,2,FALSE)),"")</f>
        <v/>
      </c>
      <c r="O16" s="429"/>
      <c r="P16" s="370"/>
      <c r="Q16" s="349" t="str">
        <f t="array" ref="Q16">IFERROR(IF(INDEX('Reference Records'!$D$44:$D$93,MATCH(LEFT(C16,255),LEFT('Reference Records'!$C$44:$C$93,255),0))=0,"",INDEX('Reference Records'!$D$44:$D$93,MATCH(LEFT(C16,255),LEFT('Reference Records'!$C$44:$C$93,255),0))),"")</f>
        <v/>
      </c>
      <c r="R16" s="438"/>
      <c r="S16" s="429" t="str">
        <f>IF('Overview - Section A'!$AN$5="Funding Request",IF(N16="Funding Request Place Holder","",N16),"")</f>
        <v/>
      </c>
      <c r="T16" s="429"/>
      <c r="U16" s="370"/>
      <c r="V16" s="370"/>
      <c r="W16" s="383"/>
      <c r="X16" s="433" t="str">
        <f>IFERROR(IF(VLOOKUP(B16,'Reference Records'!$C$96:$D$119,2,FALSE)=0,"",VLOOKUP(B16,'Reference Records'!$C$96:$D$119,2,FALSE)),"")</f>
        <v/>
      </c>
      <c r="Y16" s="404" t="str">
        <f t="shared" si="2"/>
        <v/>
      </c>
      <c r="Z16" s="404"/>
      <c r="AA16" s="404" t="str">
        <f t="shared" si="3"/>
        <v/>
      </c>
      <c r="AB16" s="404" t="str">
        <f>IFERROR(IF('Overview - Section A'!$AN$5="Funding Request",VLOOKUP(S16,'Overview - Section A'!$M$30:$P$31,4,FALSE),IF(AM16="","",AM16)),"")</f>
        <v/>
      </c>
      <c r="AC16" s="404" t="b">
        <f t="shared" si="4"/>
        <v>0</v>
      </c>
      <c r="AD16" s="404"/>
      <c r="AE16" s="404" t="str">
        <f t="array" ref="AE16">IFERROR(IF(INDEX('Overview - Section A'!$H$92:$H$109,MATCH(LEFT(B16,255),LEFT('Overview - Section A'!$E$92:$E$109,255),0))=0,"",INDEX('Overview - Section A'!$H$92:$H$109,MATCH(LEFT(B16,255),LEFT('Overview - Section A'!$E$92:$E$109,255),0))),"")</f>
        <v>a1P36000002LuUvEAK</v>
      </c>
      <c r="AF16" s="404" t="s">
        <v>766</v>
      </c>
      <c r="AG16" s="404" t="str">
        <f t="array" ref="AG16">IFERROR(IF(INDEX('Reference Records'!$G$44:$G$93,MATCH(LEFT(C16,255),LEFT('Reference Records'!$C$44:$C$93,255),0))=0,"",INDEX('Reference Records'!$G$44:$G$93,MATCH(LEFT(C16,255),LEFT('Reference Records'!$C$44:$C$93,255),0))),"")</f>
        <v/>
      </c>
      <c r="AH16" s="404" t="str">
        <f>IFERROR(IF('Overview - Section A'!$AN$5="Funding Request",IF('Reference Records'!$B$276&lt;&gt;"",VLOOKUP(T16,'Reference Records'!$B$276:$C$277,2,FALSE),VLOOKUP(T16,'Reference Records'!$A$289:$C$290,3,FALSE)),VLOOKUP(T16,'Reference Records'!$A$293:$C$295,3,FALSE)),"")</f>
        <v/>
      </c>
      <c r="AI16" s="439"/>
      <c r="AJ16" s="404"/>
      <c r="AK16" s="404" t="s">
        <v>451</v>
      </c>
      <c r="AL16" s="440"/>
      <c r="AM16" s="439"/>
      <c r="AN16" s="404" t="s">
        <v>449</v>
      </c>
      <c r="AO16" s="370"/>
      <c r="AP16" s="134"/>
      <c r="AQ16" s="138"/>
      <c r="AR16" s="138"/>
    </row>
    <row r="17" spans="1:44" ht="48" customHeight="1" x14ac:dyDescent="0.25">
      <c r="A17" s="345">
        <v>7</v>
      </c>
      <c r="B17" s="346" t="str">
        <f>IFERROR(IF(AND(C17="",D17=""),"",VLOOKUP(AI17,'Reference records(soft deleted)'!$B$61:$D$89,3,FALSE)),"")</f>
        <v/>
      </c>
      <c r="C17" s="346" t="str">
        <f>IFERROR(VLOOKUP(AJ17,'Reference records(soft deleted)'!$B$94:$D$166,3,FALSE),"")</f>
        <v/>
      </c>
      <c r="D17" s="383"/>
      <c r="E17" s="366"/>
      <c r="F17" s="367"/>
      <c r="G17" s="436" t="str">
        <f t="shared" si="0"/>
        <v/>
      </c>
      <c r="H17" s="370"/>
      <c r="I17" s="429"/>
      <c r="J17" s="429"/>
      <c r="K17" s="429"/>
      <c r="L17" s="429"/>
      <c r="M17" s="429"/>
      <c r="N17" s="437" t="str">
        <f>IFERROR(IF(AM17="","",VLOOKUP(AM17,'Overview - Section A'!$P$30:$Q$31,2,FALSE)),"")</f>
        <v/>
      </c>
      <c r="O17" s="429"/>
      <c r="P17" s="370"/>
      <c r="Q17" s="349" t="str">
        <f t="array" ref="Q17">IFERROR(IF(INDEX('Reference Records'!$D$44:$D$93,MATCH(LEFT(C17,255),LEFT('Reference Records'!$C$44:$C$93,255),0))=0,"",INDEX('Reference Records'!$D$44:$D$93,MATCH(LEFT(C17,255),LEFT('Reference Records'!$C$44:$C$93,255),0))),"")</f>
        <v/>
      </c>
      <c r="R17" s="438"/>
      <c r="S17" s="429" t="str">
        <f>IF('Overview - Section A'!$AN$5="Funding Request",IF(N17="Funding Request Place Holder","",N17),"")</f>
        <v/>
      </c>
      <c r="T17" s="429"/>
      <c r="U17" s="370"/>
      <c r="V17" s="370"/>
      <c r="W17" s="383"/>
      <c r="X17" s="433" t="str">
        <f>IFERROR(IF(VLOOKUP(B17,'Reference Records'!$C$96:$D$119,2,FALSE)=0,"",VLOOKUP(B17,'Reference Records'!$C$96:$D$119,2,FALSE)),"")</f>
        <v/>
      </c>
      <c r="Y17" s="404" t="str">
        <f t="shared" si="2"/>
        <v/>
      </c>
      <c r="Z17" s="404"/>
      <c r="AA17" s="404" t="str">
        <f t="shared" si="3"/>
        <v/>
      </c>
      <c r="AB17" s="404" t="str">
        <f>IFERROR(IF('Overview - Section A'!$AN$5="Funding Request",VLOOKUP(S17,'Overview - Section A'!$M$30:$P$31,4,FALSE),IF(AM17="","",AM17)),"")</f>
        <v/>
      </c>
      <c r="AC17" s="404" t="b">
        <f t="shared" si="4"/>
        <v>0</v>
      </c>
      <c r="AD17" s="404"/>
      <c r="AE17" s="404" t="str">
        <f t="array" ref="AE17">IFERROR(IF(INDEX('Overview - Section A'!$H$92:$H$109,MATCH(LEFT(B17,255),LEFT('Overview - Section A'!$E$92:$E$109,255),0))=0,"",INDEX('Overview - Section A'!$H$92:$H$109,MATCH(LEFT(B17,255),LEFT('Overview - Section A'!$E$92:$E$109,255),0))),"")</f>
        <v>a1P36000002LuUvEAK</v>
      </c>
      <c r="AF17" s="404" t="s">
        <v>767</v>
      </c>
      <c r="AG17" s="404" t="str">
        <f t="array" ref="AG17">IFERROR(IF(INDEX('Reference Records'!$G$44:$G$93,MATCH(LEFT(C17,255),LEFT('Reference Records'!$C$44:$C$93,255),0))=0,"",INDEX('Reference Records'!$G$44:$G$93,MATCH(LEFT(C17,255),LEFT('Reference Records'!$C$44:$C$93,255),0))),"")</f>
        <v/>
      </c>
      <c r="AH17" s="404" t="str">
        <f>IFERROR(IF('Overview - Section A'!$AN$5="Funding Request",IF('Reference Records'!$B$276&lt;&gt;"",VLOOKUP(T17,'Reference Records'!$B$276:$C$277,2,FALSE),VLOOKUP(T17,'Reference Records'!$A$289:$C$290,3,FALSE)),VLOOKUP(T17,'Reference Records'!$A$293:$C$295,3,FALSE)),"")</f>
        <v/>
      </c>
      <c r="AI17" s="439"/>
      <c r="AJ17" s="404"/>
      <c r="AK17" s="404" t="s">
        <v>451</v>
      </c>
      <c r="AL17" s="440"/>
      <c r="AM17" s="439"/>
      <c r="AN17" s="404" t="s">
        <v>449</v>
      </c>
      <c r="AO17" s="370"/>
      <c r="AP17" s="134"/>
      <c r="AQ17" s="138"/>
      <c r="AR17" s="138"/>
    </row>
    <row r="18" spans="1:44" ht="48" customHeight="1" x14ac:dyDescent="0.25">
      <c r="A18" s="345">
        <v>8</v>
      </c>
      <c r="B18" s="346" t="str">
        <f>IFERROR(IF(AND(C18="",D18=""),"",VLOOKUP(AI18,'Reference records(soft deleted)'!$B$61:$D$89,3,FALSE)),"")</f>
        <v/>
      </c>
      <c r="C18" s="346" t="str">
        <f>IFERROR(VLOOKUP(AJ18,'Reference records(soft deleted)'!$B$94:$D$166,3,FALSE),"")</f>
        <v/>
      </c>
      <c r="D18" s="383"/>
      <c r="E18" s="366"/>
      <c r="F18" s="367"/>
      <c r="G18" s="436" t="str">
        <f t="shared" si="0"/>
        <v/>
      </c>
      <c r="H18" s="370"/>
      <c r="I18" s="429"/>
      <c r="J18" s="429"/>
      <c r="K18" s="429"/>
      <c r="L18" s="429"/>
      <c r="M18" s="429"/>
      <c r="N18" s="437" t="str">
        <f>IFERROR(IF(AM18="","",VLOOKUP(AM18,'Overview - Section A'!$P$30:$Q$31,2,FALSE)),"")</f>
        <v/>
      </c>
      <c r="O18" s="429"/>
      <c r="P18" s="370"/>
      <c r="Q18" s="349" t="str">
        <f t="array" ref="Q18">IFERROR(IF(INDEX('Reference Records'!$D$44:$D$93,MATCH(LEFT(C18,255),LEFT('Reference Records'!$C$44:$C$93,255),0))=0,"",INDEX('Reference Records'!$D$44:$D$93,MATCH(LEFT(C18,255),LEFT('Reference Records'!$C$44:$C$93,255),0))),"")</f>
        <v/>
      </c>
      <c r="R18" s="438"/>
      <c r="S18" s="429" t="str">
        <f>IF('Overview - Section A'!$AN$5="Funding Request",IF(N18="Funding Request Place Holder","",N18),"")</f>
        <v/>
      </c>
      <c r="T18" s="429"/>
      <c r="U18" s="370"/>
      <c r="V18" s="370"/>
      <c r="W18" s="383"/>
      <c r="X18" s="433" t="str">
        <f>IFERROR(IF(VLOOKUP(B18,'Reference Records'!$C$96:$D$119,2,FALSE)=0,"",VLOOKUP(B18,'Reference Records'!$C$96:$D$119,2,FALSE)),"")</f>
        <v/>
      </c>
      <c r="Y18" s="404" t="str">
        <f t="shared" si="2"/>
        <v/>
      </c>
      <c r="Z18" s="404"/>
      <c r="AA18" s="404" t="str">
        <f t="shared" si="3"/>
        <v/>
      </c>
      <c r="AB18" s="404" t="str">
        <f>IFERROR(IF('Overview - Section A'!$AN$5="Funding Request",VLOOKUP(S18,'Overview - Section A'!$M$30:$P$31,4,FALSE),IF(AM18="","",AM18)),"")</f>
        <v/>
      </c>
      <c r="AC18" s="404" t="b">
        <f t="shared" si="4"/>
        <v>0</v>
      </c>
      <c r="AD18" s="404"/>
      <c r="AE18" s="404" t="str">
        <f t="array" ref="AE18">IFERROR(IF(INDEX('Overview - Section A'!$H$92:$H$109,MATCH(LEFT(B18,255),LEFT('Overview - Section A'!$E$92:$E$109,255),0))=0,"",INDEX('Overview - Section A'!$H$92:$H$109,MATCH(LEFT(B18,255),LEFT('Overview - Section A'!$E$92:$E$109,255),0))),"")</f>
        <v>a1P36000002LuUvEAK</v>
      </c>
      <c r="AF18" s="404" t="s">
        <v>768</v>
      </c>
      <c r="AG18" s="404" t="str">
        <f t="array" ref="AG18">IFERROR(IF(INDEX('Reference Records'!$G$44:$G$93,MATCH(LEFT(C18,255),LEFT('Reference Records'!$C$44:$C$93,255),0))=0,"",INDEX('Reference Records'!$G$44:$G$93,MATCH(LEFT(C18,255),LEFT('Reference Records'!$C$44:$C$93,255),0))),"")</f>
        <v/>
      </c>
      <c r="AH18" s="404" t="str">
        <f>IFERROR(IF('Overview - Section A'!$AN$5="Funding Request",IF('Reference Records'!$B$276&lt;&gt;"",VLOOKUP(T18,'Reference Records'!$B$276:$C$277,2,FALSE),VLOOKUP(T18,'Reference Records'!$A$289:$C$290,3,FALSE)),VLOOKUP(T18,'Reference Records'!$A$293:$C$295,3,FALSE)),"")</f>
        <v/>
      </c>
      <c r="AI18" s="439"/>
      <c r="AJ18" s="404"/>
      <c r="AK18" s="404" t="s">
        <v>451</v>
      </c>
      <c r="AL18" s="440"/>
      <c r="AM18" s="439"/>
      <c r="AN18" s="404" t="s">
        <v>449</v>
      </c>
      <c r="AO18" s="370"/>
      <c r="AP18" s="134"/>
      <c r="AQ18" s="138"/>
      <c r="AR18" s="138"/>
    </row>
    <row r="19" spans="1:44" ht="48" customHeight="1" x14ac:dyDescent="0.25">
      <c r="A19" s="345">
        <v>9</v>
      </c>
      <c r="B19" s="346" t="str">
        <f>IFERROR(IF(AND(C19="",D19=""),"",VLOOKUP(AI19,'Reference records(soft deleted)'!$B$61:$D$89,3,FALSE)),"")</f>
        <v/>
      </c>
      <c r="C19" s="346" t="str">
        <f>IFERROR(VLOOKUP(AJ19,'Reference records(soft deleted)'!$B$94:$D$166,3,FALSE),"")</f>
        <v/>
      </c>
      <c r="D19" s="383"/>
      <c r="E19" s="366"/>
      <c r="F19" s="367"/>
      <c r="G19" s="436" t="str">
        <f t="shared" si="0"/>
        <v/>
      </c>
      <c r="H19" s="370"/>
      <c r="I19" s="429"/>
      <c r="J19" s="429"/>
      <c r="K19" s="429"/>
      <c r="L19" s="429"/>
      <c r="M19" s="429"/>
      <c r="N19" s="437" t="str">
        <f>IFERROR(IF(AM19="","",VLOOKUP(AM19,'Overview - Section A'!$P$30:$Q$31,2,FALSE)),"")</f>
        <v/>
      </c>
      <c r="O19" s="429"/>
      <c r="P19" s="370"/>
      <c r="Q19" s="349" t="str">
        <f t="array" ref="Q19">IFERROR(IF(INDEX('Reference Records'!$D$44:$D$93,MATCH(LEFT(C19,255),LEFT('Reference Records'!$C$44:$C$93,255),0))=0,"",INDEX('Reference Records'!$D$44:$D$93,MATCH(LEFT(C19,255),LEFT('Reference Records'!$C$44:$C$93,255),0))),"")</f>
        <v/>
      </c>
      <c r="R19" s="438"/>
      <c r="S19" s="429" t="str">
        <f>IF('Overview - Section A'!$AN$5="Funding Request",IF(N19="Funding Request Place Holder","",N19),"")</f>
        <v/>
      </c>
      <c r="T19" s="429"/>
      <c r="U19" s="370"/>
      <c r="V19" s="370"/>
      <c r="W19" s="383"/>
      <c r="X19" s="433" t="str">
        <f>IFERROR(IF(VLOOKUP(B19,'Reference Records'!$C$96:$D$119,2,FALSE)=0,"",VLOOKUP(B19,'Reference Records'!$C$96:$D$119,2,FALSE)),"")</f>
        <v/>
      </c>
      <c r="Y19" s="404" t="str">
        <f t="shared" si="2"/>
        <v/>
      </c>
      <c r="Z19" s="404"/>
      <c r="AA19" s="404" t="str">
        <f t="shared" si="3"/>
        <v/>
      </c>
      <c r="AB19" s="404" t="str">
        <f>IFERROR(IF('Overview - Section A'!$AN$5="Funding Request",VLOOKUP(S19,'Overview - Section A'!$M$30:$P$31,4,FALSE),IF(AM19="","",AM19)),"")</f>
        <v/>
      </c>
      <c r="AC19" s="404" t="b">
        <f t="shared" si="4"/>
        <v>0</v>
      </c>
      <c r="AD19" s="404"/>
      <c r="AE19" s="404" t="str">
        <f t="array" ref="AE19">IFERROR(IF(INDEX('Overview - Section A'!$H$92:$H$109,MATCH(LEFT(B19,255),LEFT('Overview - Section A'!$E$92:$E$109,255),0))=0,"",INDEX('Overview - Section A'!$H$92:$H$109,MATCH(LEFT(B19,255),LEFT('Overview - Section A'!$E$92:$E$109,255),0))),"")</f>
        <v>a1P36000002LuUvEAK</v>
      </c>
      <c r="AF19" s="404" t="s">
        <v>769</v>
      </c>
      <c r="AG19" s="404" t="str">
        <f t="array" ref="AG19">IFERROR(IF(INDEX('Reference Records'!$G$44:$G$93,MATCH(LEFT(C19,255),LEFT('Reference Records'!$C$44:$C$93,255),0))=0,"",INDEX('Reference Records'!$G$44:$G$93,MATCH(LEFT(C19,255),LEFT('Reference Records'!$C$44:$C$93,255),0))),"")</f>
        <v/>
      </c>
      <c r="AH19" s="404" t="str">
        <f>IFERROR(IF('Overview - Section A'!$AN$5="Funding Request",IF('Reference Records'!$B$276&lt;&gt;"",VLOOKUP(T19,'Reference Records'!$B$276:$C$277,2,FALSE),VLOOKUP(T19,'Reference Records'!$A$289:$C$290,3,FALSE)),VLOOKUP(T19,'Reference Records'!$A$293:$C$295,3,FALSE)),"")</f>
        <v/>
      </c>
      <c r="AI19" s="439"/>
      <c r="AJ19" s="404"/>
      <c r="AK19" s="404" t="s">
        <v>451</v>
      </c>
      <c r="AL19" s="440"/>
      <c r="AM19" s="439"/>
      <c r="AN19" s="404" t="s">
        <v>449</v>
      </c>
      <c r="AO19" s="370"/>
      <c r="AP19" s="134"/>
      <c r="AQ19" s="138"/>
      <c r="AR19" s="138"/>
    </row>
    <row r="20" spans="1:44" ht="48" customHeight="1" x14ac:dyDescent="0.25">
      <c r="A20" s="345">
        <v>10</v>
      </c>
      <c r="B20" s="346" t="str">
        <f>IFERROR(IF(AND(C20="",D20=""),"",VLOOKUP(AI20,'Reference records(soft deleted)'!$B$61:$D$89,3,FALSE)),"")</f>
        <v/>
      </c>
      <c r="C20" s="346" t="str">
        <f>IFERROR(VLOOKUP(AJ20,'Reference records(soft deleted)'!$B$94:$D$166,3,FALSE),"")</f>
        <v/>
      </c>
      <c r="D20" s="383"/>
      <c r="E20" s="366"/>
      <c r="F20" s="367"/>
      <c r="G20" s="436" t="str">
        <f t="shared" si="0"/>
        <v/>
      </c>
      <c r="H20" s="370"/>
      <c r="I20" s="429"/>
      <c r="J20" s="429"/>
      <c r="K20" s="429"/>
      <c r="L20" s="429"/>
      <c r="M20" s="429"/>
      <c r="N20" s="437" t="str">
        <f>IFERROR(IF(AM20="","",VLOOKUP(AM20,'Overview - Section A'!$P$30:$Q$31,2,FALSE)),"")</f>
        <v/>
      </c>
      <c r="O20" s="429"/>
      <c r="P20" s="370"/>
      <c r="Q20" s="349" t="str">
        <f t="array" ref="Q20">IFERROR(IF(INDEX('Reference Records'!$D$44:$D$93,MATCH(LEFT(C20,255),LEFT('Reference Records'!$C$44:$C$93,255),0))=0,"",INDEX('Reference Records'!$D$44:$D$93,MATCH(LEFT(C20,255),LEFT('Reference Records'!$C$44:$C$93,255),0))),"")</f>
        <v/>
      </c>
      <c r="R20" s="438"/>
      <c r="S20" s="429" t="str">
        <f>IF('Overview - Section A'!$AN$5="Funding Request",IF(N20="Funding Request Place Holder","",N20),"")</f>
        <v/>
      </c>
      <c r="T20" s="429"/>
      <c r="U20" s="370"/>
      <c r="V20" s="370"/>
      <c r="W20" s="383"/>
      <c r="X20" s="433" t="str">
        <f>IFERROR(IF(VLOOKUP(B20,'Reference Records'!$C$96:$D$119,2,FALSE)=0,"",VLOOKUP(B20,'Reference Records'!$C$96:$D$119,2,FALSE)),"")</f>
        <v/>
      </c>
      <c r="Y20" s="404" t="str">
        <f t="shared" si="2"/>
        <v/>
      </c>
      <c r="Z20" s="404"/>
      <c r="AA20" s="404" t="str">
        <f t="shared" si="3"/>
        <v/>
      </c>
      <c r="AB20" s="404" t="str">
        <f>IFERROR(IF('Overview - Section A'!$AN$5="Funding Request",VLOOKUP(S20,'Overview - Section A'!$M$30:$P$31,4,FALSE),IF(AM20="","",AM20)),"")</f>
        <v/>
      </c>
      <c r="AC20" s="404" t="b">
        <f t="shared" si="4"/>
        <v>0</v>
      </c>
      <c r="AD20" s="404"/>
      <c r="AE20" s="404" t="str">
        <f t="array" ref="AE20">IFERROR(IF(INDEX('Overview - Section A'!$H$92:$H$109,MATCH(LEFT(B20,255),LEFT('Overview - Section A'!$E$92:$E$109,255),0))=0,"",INDEX('Overview - Section A'!$H$92:$H$109,MATCH(LEFT(B20,255),LEFT('Overview - Section A'!$E$92:$E$109,255),0))),"")</f>
        <v>a1P36000002LuUvEAK</v>
      </c>
      <c r="AF20" s="404" t="s">
        <v>770</v>
      </c>
      <c r="AG20" s="404" t="str">
        <f t="array" ref="AG20">IFERROR(IF(INDEX('Reference Records'!$G$44:$G$93,MATCH(LEFT(C20,255),LEFT('Reference Records'!$C$44:$C$93,255),0))=0,"",INDEX('Reference Records'!$G$44:$G$93,MATCH(LEFT(C20,255),LEFT('Reference Records'!$C$44:$C$93,255),0))),"")</f>
        <v/>
      </c>
      <c r="AH20" s="404" t="str">
        <f>IFERROR(IF('Overview - Section A'!$AN$5="Funding Request",IF('Reference Records'!$B$276&lt;&gt;"",VLOOKUP(T20,'Reference Records'!$B$276:$C$277,2,FALSE),VLOOKUP(T20,'Reference Records'!$A$289:$C$290,3,FALSE)),VLOOKUP(T20,'Reference Records'!$A$293:$C$295,3,FALSE)),"")</f>
        <v/>
      </c>
      <c r="AI20" s="439"/>
      <c r="AJ20" s="404"/>
      <c r="AK20" s="404" t="s">
        <v>451</v>
      </c>
      <c r="AL20" s="440"/>
      <c r="AM20" s="439"/>
      <c r="AN20" s="404" t="s">
        <v>449</v>
      </c>
      <c r="AO20" s="370"/>
      <c r="AP20" s="134"/>
      <c r="AQ20" s="138"/>
      <c r="AR20" s="138"/>
    </row>
    <row r="21" spans="1:44" ht="48" customHeight="1" x14ac:dyDescent="0.25">
      <c r="A21" s="345">
        <v>11</v>
      </c>
      <c r="B21" s="346" t="str">
        <f>IFERROR(IF(AND(C21="",D21=""),"",VLOOKUP(AI21,'Reference records(soft deleted)'!$B$61:$D$89,3,FALSE)),"")</f>
        <v/>
      </c>
      <c r="C21" s="346" t="str">
        <f>IFERROR(VLOOKUP(AJ21,'Reference records(soft deleted)'!$B$94:$D$166,3,FALSE),"")</f>
        <v/>
      </c>
      <c r="D21" s="383"/>
      <c r="E21" s="366"/>
      <c r="F21" s="367"/>
      <c r="G21" s="436" t="str">
        <f t="shared" si="0"/>
        <v/>
      </c>
      <c r="H21" s="370"/>
      <c r="I21" s="429"/>
      <c r="J21" s="429"/>
      <c r="K21" s="429"/>
      <c r="L21" s="429"/>
      <c r="M21" s="429"/>
      <c r="N21" s="437" t="str">
        <f>IFERROR(IF(AM21="","",VLOOKUP(AM21,'Overview - Section A'!$P$30:$Q$31,2,FALSE)),"")</f>
        <v/>
      </c>
      <c r="O21" s="429"/>
      <c r="P21" s="370"/>
      <c r="Q21" s="349" t="str">
        <f t="array" ref="Q21">IFERROR(IF(INDEX('Reference Records'!$D$44:$D$93,MATCH(LEFT(C21,255),LEFT('Reference Records'!$C$44:$C$93,255),0))=0,"",INDEX('Reference Records'!$D$44:$D$93,MATCH(LEFT(C21,255),LEFT('Reference Records'!$C$44:$C$93,255),0))),"")</f>
        <v/>
      </c>
      <c r="R21" s="438"/>
      <c r="S21" s="429" t="str">
        <f>IF('Overview - Section A'!$AN$5="Funding Request",IF(N21="Funding Request Place Holder","",N21),"")</f>
        <v/>
      </c>
      <c r="T21" s="429"/>
      <c r="U21" s="370"/>
      <c r="V21" s="370"/>
      <c r="W21" s="383"/>
      <c r="X21" s="433" t="str">
        <f>IFERROR(IF(VLOOKUP(B21,'Reference Records'!$C$96:$D$119,2,FALSE)=0,"",VLOOKUP(B21,'Reference Records'!$C$96:$D$119,2,FALSE)),"")</f>
        <v/>
      </c>
      <c r="Y21" s="404" t="str">
        <f t="shared" si="2"/>
        <v/>
      </c>
      <c r="Z21" s="404"/>
      <c r="AA21" s="404" t="str">
        <f t="shared" si="3"/>
        <v/>
      </c>
      <c r="AB21" s="404" t="str">
        <f>IFERROR(IF('Overview - Section A'!$AN$5="Funding Request",VLOOKUP(S21,'Overview - Section A'!$M$30:$P$31,4,FALSE),IF(AM21="","",AM21)),"")</f>
        <v/>
      </c>
      <c r="AC21" s="404" t="b">
        <f t="shared" si="4"/>
        <v>0</v>
      </c>
      <c r="AD21" s="404"/>
      <c r="AE21" s="404" t="str">
        <f t="array" ref="AE21">IFERROR(IF(INDEX('Overview - Section A'!$H$92:$H$109,MATCH(LEFT(B21,255),LEFT('Overview - Section A'!$E$92:$E$109,255),0))=0,"",INDEX('Overview - Section A'!$H$92:$H$109,MATCH(LEFT(B21,255),LEFT('Overview - Section A'!$E$92:$E$109,255),0))),"")</f>
        <v>a1P36000002LuUvEAK</v>
      </c>
      <c r="AF21" s="404" t="s">
        <v>771</v>
      </c>
      <c r="AG21" s="404" t="str">
        <f t="array" ref="AG21">IFERROR(IF(INDEX('Reference Records'!$G$44:$G$93,MATCH(LEFT(C21,255),LEFT('Reference Records'!$C$44:$C$93,255),0))=0,"",INDEX('Reference Records'!$G$44:$G$93,MATCH(LEFT(C21,255),LEFT('Reference Records'!$C$44:$C$93,255),0))),"")</f>
        <v/>
      </c>
      <c r="AH21" s="404" t="str">
        <f>IFERROR(IF('Overview - Section A'!$AN$5="Funding Request",IF('Reference Records'!$B$276&lt;&gt;"",VLOOKUP(T21,'Reference Records'!$B$276:$C$277,2,FALSE),VLOOKUP(T21,'Reference Records'!$A$289:$C$290,3,FALSE)),VLOOKUP(T21,'Reference Records'!$A$293:$C$295,3,FALSE)),"")</f>
        <v/>
      </c>
      <c r="AI21" s="439"/>
      <c r="AJ21" s="404"/>
      <c r="AK21" s="404" t="s">
        <v>451</v>
      </c>
      <c r="AL21" s="440"/>
      <c r="AM21" s="439"/>
      <c r="AN21" s="404" t="s">
        <v>449</v>
      </c>
      <c r="AO21" s="370"/>
      <c r="AP21" s="134"/>
      <c r="AQ21" s="138"/>
      <c r="AR21" s="138"/>
    </row>
    <row r="22" spans="1:44" ht="48" customHeight="1" x14ac:dyDescent="0.25">
      <c r="A22" s="345">
        <v>12</v>
      </c>
      <c r="B22" s="346" t="str">
        <f>IFERROR(IF(AND(C22="",D22=""),"",VLOOKUP(AI22,'Reference records(soft deleted)'!$B$61:$D$89,3,FALSE)),"")</f>
        <v/>
      </c>
      <c r="C22" s="346" t="str">
        <f>IFERROR(VLOOKUP(AJ22,'Reference records(soft deleted)'!$B$94:$D$166,3,FALSE),"")</f>
        <v/>
      </c>
      <c r="D22" s="383"/>
      <c r="E22" s="366"/>
      <c r="F22" s="367"/>
      <c r="G22" s="436" t="str">
        <f t="shared" si="0"/>
        <v/>
      </c>
      <c r="H22" s="370"/>
      <c r="I22" s="429"/>
      <c r="J22" s="429"/>
      <c r="K22" s="429"/>
      <c r="L22" s="429"/>
      <c r="M22" s="429"/>
      <c r="N22" s="437" t="str">
        <f>IFERROR(IF(AM22="","",VLOOKUP(AM22,'Overview - Section A'!$P$30:$Q$31,2,FALSE)),"")</f>
        <v/>
      </c>
      <c r="O22" s="429"/>
      <c r="P22" s="370"/>
      <c r="Q22" s="349" t="str">
        <f t="array" ref="Q22">IFERROR(IF(INDEX('Reference Records'!$D$44:$D$93,MATCH(LEFT(C22,255),LEFT('Reference Records'!$C$44:$C$93,255),0))=0,"",INDEX('Reference Records'!$D$44:$D$93,MATCH(LEFT(C22,255),LEFT('Reference Records'!$C$44:$C$93,255),0))),"")</f>
        <v/>
      </c>
      <c r="R22" s="438"/>
      <c r="S22" s="429" t="str">
        <f>IF('Overview - Section A'!$AN$5="Funding Request",IF(N22="Funding Request Place Holder","",N22),"")</f>
        <v/>
      </c>
      <c r="T22" s="429"/>
      <c r="U22" s="370"/>
      <c r="V22" s="370"/>
      <c r="W22" s="383"/>
      <c r="X22" s="433" t="str">
        <f>IFERROR(IF(VLOOKUP(B22,'Reference Records'!$C$96:$D$119,2,FALSE)=0,"",VLOOKUP(B22,'Reference Records'!$C$96:$D$119,2,FALSE)),"")</f>
        <v/>
      </c>
      <c r="Y22" s="404" t="str">
        <f t="shared" si="2"/>
        <v/>
      </c>
      <c r="Z22" s="404"/>
      <c r="AA22" s="404" t="str">
        <f t="shared" si="3"/>
        <v/>
      </c>
      <c r="AB22" s="404" t="str">
        <f>IFERROR(IF('Overview - Section A'!$AN$5="Funding Request",VLOOKUP(S22,'Overview - Section A'!$M$30:$P$31,4,FALSE),IF(AM22="","",AM22)),"")</f>
        <v/>
      </c>
      <c r="AC22" s="404" t="b">
        <f t="shared" si="4"/>
        <v>0</v>
      </c>
      <c r="AD22" s="404"/>
      <c r="AE22" s="404" t="str">
        <f t="array" ref="AE22">IFERROR(IF(INDEX('Overview - Section A'!$H$92:$H$109,MATCH(LEFT(B22,255),LEFT('Overview - Section A'!$E$92:$E$109,255),0))=0,"",INDEX('Overview - Section A'!$H$92:$H$109,MATCH(LEFT(B22,255),LEFT('Overview - Section A'!$E$92:$E$109,255),0))),"")</f>
        <v>a1P36000002LuUvEAK</v>
      </c>
      <c r="AF22" s="404" t="s">
        <v>772</v>
      </c>
      <c r="AG22" s="404" t="str">
        <f t="array" ref="AG22">IFERROR(IF(INDEX('Reference Records'!$G$44:$G$93,MATCH(LEFT(C22,255),LEFT('Reference Records'!$C$44:$C$93,255),0))=0,"",INDEX('Reference Records'!$G$44:$G$93,MATCH(LEFT(C22,255),LEFT('Reference Records'!$C$44:$C$93,255),0))),"")</f>
        <v/>
      </c>
      <c r="AH22" s="404" t="str">
        <f>IFERROR(IF('Overview - Section A'!$AN$5="Funding Request",IF('Reference Records'!$B$276&lt;&gt;"",VLOOKUP(T22,'Reference Records'!$B$276:$C$277,2,FALSE),VLOOKUP(T22,'Reference Records'!$A$289:$C$290,3,FALSE)),VLOOKUP(T22,'Reference Records'!$A$293:$C$295,3,FALSE)),"")</f>
        <v/>
      </c>
      <c r="AI22" s="439"/>
      <c r="AJ22" s="404"/>
      <c r="AK22" s="404" t="s">
        <v>451</v>
      </c>
      <c r="AL22" s="440"/>
      <c r="AM22" s="439"/>
      <c r="AN22" s="404" t="s">
        <v>449</v>
      </c>
      <c r="AO22" s="370"/>
      <c r="AP22" s="134"/>
      <c r="AQ22" s="138"/>
      <c r="AR22" s="138"/>
    </row>
    <row r="23" spans="1:44" ht="48" customHeight="1" x14ac:dyDescent="0.25">
      <c r="A23" s="345">
        <v>13</v>
      </c>
      <c r="B23" s="346" t="str">
        <f>IFERROR(IF(AND(C23="",D23=""),"",VLOOKUP(AI23,'Reference records(soft deleted)'!$B$61:$D$89,3,FALSE)),"")</f>
        <v/>
      </c>
      <c r="C23" s="346" t="str">
        <f>IFERROR(VLOOKUP(AJ23,'Reference records(soft deleted)'!$B$94:$D$166,3,FALSE),"")</f>
        <v/>
      </c>
      <c r="D23" s="383"/>
      <c r="E23" s="366"/>
      <c r="F23" s="367"/>
      <c r="G23" s="436" t="str">
        <f t="shared" si="0"/>
        <v/>
      </c>
      <c r="H23" s="370"/>
      <c r="I23" s="429"/>
      <c r="J23" s="429"/>
      <c r="K23" s="429"/>
      <c r="L23" s="429"/>
      <c r="M23" s="429"/>
      <c r="N23" s="437" t="str">
        <f>IFERROR(IF(AM23="","",VLOOKUP(AM23,'Overview - Section A'!$P$30:$Q$31,2,FALSE)),"")</f>
        <v/>
      </c>
      <c r="O23" s="429"/>
      <c r="P23" s="370"/>
      <c r="Q23" s="349" t="str">
        <f t="array" ref="Q23">IFERROR(IF(INDEX('Reference Records'!$D$44:$D$93,MATCH(LEFT(C23,255),LEFT('Reference Records'!$C$44:$C$93,255),0))=0,"",INDEX('Reference Records'!$D$44:$D$93,MATCH(LEFT(C23,255),LEFT('Reference Records'!$C$44:$C$93,255),0))),"")</f>
        <v/>
      </c>
      <c r="R23" s="438"/>
      <c r="S23" s="429" t="str">
        <f>IF('Overview - Section A'!$AN$5="Funding Request",IF(N23="Funding Request Place Holder","",N23),"")</f>
        <v/>
      </c>
      <c r="T23" s="429"/>
      <c r="U23" s="370"/>
      <c r="V23" s="370"/>
      <c r="W23" s="383"/>
      <c r="X23" s="433" t="str">
        <f>IFERROR(IF(VLOOKUP(B23,'Reference Records'!$C$96:$D$119,2,FALSE)=0,"",VLOOKUP(B23,'Reference Records'!$C$96:$D$119,2,FALSE)),"")</f>
        <v/>
      </c>
      <c r="Y23" s="404" t="str">
        <f t="shared" si="2"/>
        <v/>
      </c>
      <c r="Z23" s="404"/>
      <c r="AA23" s="404" t="str">
        <f t="shared" si="3"/>
        <v/>
      </c>
      <c r="AB23" s="404" t="str">
        <f>IFERROR(IF('Overview - Section A'!$AN$5="Funding Request",VLOOKUP(S23,'Overview - Section A'!$M$30:$P$31,4,FALSE),IF(AM23="","",AM23)),"")</f>
        <v/>
      </c>
      <c r="AC23" s="404" t="b">
        <f t="shared" si="4"/>
        <v>0</v>
      </c>
      <c r="AD23" s="404"/>
      <c r="AE23" s="404" t="str">
        <f t="array" ref="AE23">IFERROR(IF(INDEX('Overview - Section A'!$H$92:$H$109,MATCH(LEFT(B23,255),LEFT('Overview - Section A'!$E$92:$E$109,255),0))=0,"",INDEX('Overview - Section A'!$H$92:$H$109,MATCH(LEFT(B23,255),LEFT('Overview - Section A'!$E$92:$E$109,255),0))),"")</f>
        <v>a1P36000002LuUvEAK</v>
      </c>
      <c r="AF23" s="404" t="s">
        <v>773</v>
      </c>
      <c r="AG23" s="404" t="str">
        <f t="array" ref="AG23">IFERROR(IF(INDEX('Reference Records'!$G$44:$G$93,MATCH(LEFT(C23,255),LEFT('Reference Records'!$C$44:$C$93,255),0))=0,"",INDEX('Reference Records'!$G$44:$G$93,MATCH(LEFT(C23,255),LEFT('Reference Records'!$C$44:$C$93,255),0))),"")</f>
        <v/>
      </c>
      <c r="AH23" s="404" t="str">
        <f>IFERROR(IF('Overview - Section A'!$AN$5="Funding Request",IF('Reference Records'!$B$276&lt;&gt;"",VLOOKUP(T23,'Reference Records'!$B$276:$C$277,2,FALSE),VLOOKUP(T23,'Reference Records'!$A$289:$C$290,3,FALSE)),VLOOKUP(T23,'Reference Records'!$A$293:$C$295,3,FALSE)),"")</f>
        <v/>
      </c>
      <c r="AI23" s="439"/>
      <c r="AJ23" s="404"/>
      <c r="AK23" s="404" t="s">
        <v>451</v>
      </c>
      <c r="AL23" s="440"/>
      <c r="AM23" s="439"/>
      <c r="AN23" s="404" t="s">
        <v>449</v>
      </c>
      <c r="AO23" s="370"/>
      <c r="AP23" s="134"/>
      <c r="AQ23" s="138"/>
      <c r="AR23" s="138"/>
    </row>
    <row r="24" spans="1:44" ht="48" customHeight="1" x14ac:dyDescent="0.25">
      <c r="A24" s="345">
        <v>14</v>
      </c>
      <c r="B24" s="346" t="str">
        <f>IFERROR(IF(AND(C24="",D24=""),"",VLOOKUP(AI24,'Reference records(soft deleted)'!$B$61:$D$89,3,FALSE)),"")</f>
        <v/>
      </c>
      <c r="C24" s="346" t="str">
        <f>IFERROR(VLOOKUP(AJ24,'Reference records(soft deleted)'!$B$94:$D$166,3,FALSE),"")</f>
        <v/>
      </c>
      <c r="D24" s="383"/>
      <c r="E24" s="366"/>
      <c r="F24" s="367"/>
      <c r="G24" s="436" t="str">
        <f t="shared" si="0"/>
        <v/>
      </c>
      <c r="H24" s="370"/>
      <c r="I24" s="429"/>
      <c r="J24" s="429"/>
      <c r="K24" s="429"/>
      <c r="L24" s="429"/>
      <c r="M24" s="429"/>
      <c r="N24" s="437" t="str">
        <f>IFERROR(IF(AM24="","",VLOOKUP(AM24,'Overview - Section A'!$P$30:$Q$31,2,FALSE)),"")</f>
        <v/>
      </c>
      <c r="O24" s="429"/>
      <c r="P24" s="370"/>
      <c r="Q24" s="349" t="str">
        <f t="array" ref="Q24">IFERROR(IF(INDEX('Reference Records'!$D$44:$D$93,MATCH(LEFT(C24,255),LEFT('Reference Records'!$C$44:$C$93,255),0))=0,"",INDEX('Reference Records'!$D$44:$D$93,MATCH(LEFT(C24,255),LEFT('Reference Records'!$C$44:$C$93,255),0))),"")</f>
        <v/>
      </c>
      <c r="R24" s="438"/>
      <c r="S24" s="429" t="str">
        <f>IF('Overview - Section A'!$AN$5="Funding Request",IF(N24="Funding Request Place Holder","",N24),"")</f>
        <v/>
      </c>
      <c r="T24" s="429"/>
      <c r="U24" s="370"/>
      <c r="V24" s="370"/>
      <c r="W24" s="383"/>
      <c r="X24" s="433" t="str">
        <f>IFERROR(IF(VLOOKUP(B24,'Reference Records'!$C$96:$D$119,2,FALSE)=0,"",VLOOKUP(B24,'Reference Records'!$C$96:$D$119,2,FALSE)),"")</f>
        <v/>
      </c>
      <c r="Y24" s="404" t="str">
        <f t="shared" si="2"/>
        <v/>
      </c>
      <c r="Z24" s="404"/>
      <c r="AA24" s="404" t="str">
        <f t="shared" si="3"/>
        <v/>
      </c>
      <c r="AB24" s="404" t="str">
        <f>IFERROR(IF('Overview - Section A'!$AN$5="Funding Request",VLOOKUP(S24,'Overview - Section A'!$M$30:$P$31,4,FALSE),IF(AM24="","",AM24)),"")</f>
        <v/>
      </c>
      <c r="AC24" s="404" t="b">
        <f t="shared" si="4"/>
        <v>0</v>
      </c>
      <c r="AD24" s="404"/>
      <c r="AE24" s="404" t="str">
        <f t="array" ref="AE24">IFERROR(IF(INDEX('Overview - Section A'!$H$92:$H$109,MATCH(LEFT(B24,255),LEFT('Overview - Section A'!$E$92:$E$109,255),0))=0,"",INDEX('Overview - Section A'!$H$92:$H$109,MATCH(LEFT(B24,255),LEFT('Overview - Section A'!$E$92:$E$109,255),0))),"")</f>
        <v>a1P36000002LuUvEAK</v>
      </c>
      <c r="AF24" s="404" t="s">
        <v>774</v>
      </c>
      <c r="AG24" s="404" t="str">
        <f t="array" ref="AG24">IFERROR(IF(INDEX('Reference Records'!$G$44:$G$93,MATCH(LEFT(C24,255),LEFT('Reference Records'!$C$44:$C$93,255),0))=0,"",INDEX('Reference Records'!$G$44:$G$93,MATCH(LEFT(C24,255),LEFT('Reference Records'!$C$44:$C$93,255),0))),"")</f>
        <v/>
      </c>
      <c r="AH24" s="404" t="str">
        <f>IFERROR(IF('Overview - Section A'!$AN$5="Funding Request",IF('Reference Records'!$B$276&lt;&gt;"",VLOOKUP(T24,'Reference Records'!$B$276:$C$277,2,FALSE),VLOOKUP(T24,'Reference Records'!$A$289:$C$290,3,FALSE)),VLOOKUP(T24,'Reference Records'!$A$293:$C$295,3,FALSE)),"")</f>
        <v/>
      </c>
      <c r="AI24" s="439"/>
      <c r="AJ24" s="404"/>
      <c r="AK24" s="404" t="s">
        <v>451</v>
      </c>
      <c r="AL24" s="440"/>
      <c r="AM24" s="439"/>
      <c r="AN24" s="404" t="s">
        <v>449</v>
      </c>
      <c r="AO24" s="370"/>
      <c r="AP24" s="134"/>
      <c r="AQ24" s="138"/>
      <c r="AR24" s="138"/>
    </row>
    <row r="25" spans="1:44" ht="48" customHeight="1" x14ac:dyDescent="0.25">
      <c r="A25" s="345">
        <v>15</v>
      </c>
      <c r="B25" s="346" t="str">
        <f>IFERROR(IF(AND(C25="",D25=""),"",VLOOKUP(AI25,'Reference records(soft deleted)'!$B$61:$D$89,3,FALSE)),"")</f>
        <v/>
      </c>
      <c r="C25" s="346" t="str">
        <f>IFERROR(VLOOKUP(AJ25,'Reference records(soft deleted)'!$B$94:$D$166,3,FALSE),"")</f>
        <v/>
      </c>
      <c r="D25" s="383"/>
      <c r="E25" s="366"/>
      <c r="F25" s="367"/>
      <c r="G25" s="436" t="str">
        <f t="shared" si="0"/>
        <v/>
      </c>
      <c r="H25" s="370"/>
      <c r="I25" s="429"/>
      <c r="J25" s="429"/>
      <c r="K25" s="429"/>
      <c r="L25" s="429"/>
      <c r="M25" s="429"/>
      <c r="N25" s="437" t="str">
        <f>IFERROR(IF(AM25="","",VLOOKUP(AM25,'Overview - Section A'!$P$30:$Q$31,2,FALSE)),"")</f>
        <v/>
      </c>
      <c r="O25" s="429"/>
      <c r="P25" s="370"/>
      <c r="Q25" s="349" t="str">
        <f t="array" ref="Q25">IFERROR(IF(INDEX('Reference Records'!$D$44:$D$93,MATCH(LEFT(C25,255),LEFT('Reference Records'!$C$44:$C$93,255),0))=0,"",INDEX('Reference Records'!$D$44:$D$93,MATCH(LEFT(C25,255),LEFT('Reference Records'!$C$44:$C$93,255),0))),"")</f>
        <v/>
      </c>
      <c r="R25" s="438"/>
      <c r="S25" s="429" t="str">
        <f>IF('Overview - Section A'!$AN$5="Funding Request",IF(N25="Funding Request Place Holder","",N25),"")</f>
        <v/>
      </c>
      <c r="T25" s="429"/>
      <c r="U25" s="370"/>
      <c r="V25" s="370"/>
      <c r="W25" s="383"/>
      <c r="X25" s="433" t="str">
        <f>IFERROR(IF(VLOOKUP(B25,'Reference Records'!$C$96:$D$119,2,FALSE)=0,"",VLOOKUP(B25,'Reference Records'!$C$96:$D$119,2,FALSE)),"")</f>
        <v/>
      </c>
      <c r="Y25" s="404" t="str">
        <f t="shared" si="2"/>
        <v/>
      </c>
      <c r="Z25" s="404"/>
      <c r="AA25" s="404" t="str">
        <f t="shared" si="3"/>
        <v/>
      </c>
      <c r="AB25" s="404" t="str">
        <f>IFERROR(IF('Overview - Section A'!$AN$5="Funding Request",VLOOKUP(S25,'Overview - Section A'!$M$30:$P$31,4,FALSE),IF(AM25="","",AM25)),"")</f>
        <v/>
      </c>
      <c r="AC25" s="404" t="b">
        <f t="shared" si="4"/>
        <v>0</v>
      </c>
      <c r="AD25" s="404"/>
      <c r="AE25" s="404" t="str">
        <f t="array" ref="AE25">IFERROR(IF(INDEX('Overview - Section A'!$H$92:$H$109,MATCH(LEFT(B25,255),LEFT('Overview - Section A'!$E$92:$E$109,255),0))=0,"",INDEX('Overview - Section A'!$H$92:$H$109,MATCH(LEFT(B25,255),LEFT('Overview - Section A'!$E$92:$E$109,255),0))),"")</f>
        <v>a1P36000002LuUvEAK</v>
      </c>
      <c r="AF25" s="404" t="s">
        <v>775</v>
      </c>
      <c r="AG25" s="404" t="str">
        <f t="array" ref="AG25">IFERROR(IF(INDEX('Reference Records'!$G$44:$G$93,MATCH(LEFT(C25,255),LEFT('Reference Records'!$C$44:$C$93,255),0))=0,"",INDEX('Reference Records'!$G$44:$G$93,MATCH(LEFT(C25,255),LEFT('Reference Records'!$C$44:$C$93,255),0))),"")</f>
        <v/>
      </c>
      <c r="AH25" s="404" t="str">
        <f>IFERROR(IF('Overview - Section A'!$AN$5="Funding Request",IF('Reference Records'!$B$276&lt;&gt;"",VLOOKUP(T25,'Reference Records'!$B$276:$C$277,2,FALSE),VLOOKUP(T25,'Reference Records'!$A$289:$C$290,3,FALSE)),VLOOKUP(T25,'Reference Records'!$A$293:$C$295,3,FALSE)),"")</f>
        <v/>
      </c>
      <c r="AI25" s="439"/>
      <c r="AJ25" s="404"/>
      <c r="AK25" s="404" t="s">
        <v>451</v>
      </c>
      <c r="AL25" s="440"/>
      <c r="AM25" s="439"/>
      <c r="AN25" s="404" t="s">
        <v>449</v>
      </c>
      <c r="AO25" s="370"/>
      <c r="AP25" s="134"/>
      <c r="AQ25" s="138"/>
      <c r="AR25" s="138"/>
    </row>
    <row r="26" spans="1:44" ht="48" customHeight="1" x14ac:dyDescent="0.25">
      <c r="A26" s="345">
        <v>16</v>
      </c>
      <c r="B26" s="346" t="str">
        <f>IFERROR(IF(AND(C26="",D26=""),"",VLOOKUP(AI26,'Reference records(soft deleted)'!$B$61:$D$89,3,FALSE)),"")</f>
        <v/>
      </c>
      <c r="C26" s="346" t="str">
        <f>IFERROR(VLOOKUP(AJ26,'Reference records(soft deleted)'!$B$94:$D$166,3,FALSE),"")</f>
        <v/>
      </c>
      <c r="D26" s="383"/>
      <c r="E26" s="366"/>
      <c r="F26" s="367"/>
      <c r="G26" s="436" t="str">
        <f t="shared" si="0"/>
        <v/>
      </c>
      <c r="H26" s="370"/>
      <c r="I26" s="429"/>
      <c r="J26" s="429"/>
      <c r="K26" s="429"/>
      <c r="L26" s="429"/>
      <c r="M26" s="429"/>
      <c r="N26" s="437" t="str">
        <f>IFERROR(IF(AM26="","",VLOOKUP(AM26,'Overview - Section A'!$P$30:$Q$31,2,FALSE)),"")</f>
        <v/>
      </c>
      <c r="O26" s="429"/>
      <c r="P26" s="370"/>
      <c r="Q26" s="349" t="str">
        <f t="array" ref="Q26">IFERROR(IF(INDEX('Reference Records'!$D$44:$D$93,MATCH(LEFT(C26,255),LEFT('Reference Records'!$C$44:$C$93,255),0))=0,"",INDEX('Reference Records'!$D$44:$D$93,MATCH(LEFT(C26,255),LEFT('Reference Records'!$C$44:$C$93,255),0))),"")</f>
        <v/>
      </c>
      <c r="R26" s="438"/>
      <c r="S26" s="429" t="str">
        <f>IF('Overview - Section A'!$AN$5="Funding Request",IF(N26="Funding Request Place Holder","",N26),"")</f>
        <v/>
      </c>
      <c r="T26" s="429"/>
      <c r="U26" s="370"/>
      <c r="V26" s="370"/>
      <c r="W26" s="383"/>
      <c r="X26" s="433" t="str">
        <f>IFERROR(IF(VLOOKUP(B26,'Reference Records'!$C$96:$D$119,2,FALSE)=0,"",VLOOKUP(B26,'Reference Records'!$C$96:$D$119,2,FALSE)),"")</f>
        <v/>
      </c>
      <c r="Y26" s="404" t="str">
        <f t="shared" si="2"/>
        <v/>
      </c>
      <c r="Z26" s="404"/>
      <c r="AA26" s="404" t="str">
        <f t="shared" si="3"/>
        <v/>
      </c>
      <c r="AB26" s="404" t="str">
        <f>IFERROR(IF('Overview - Section A'!$AN$5="Funding Request",VLOOKUP(S26,'Overview - Section A'!$M$30:$P$31,4,FALSE),IF(AM26="","",AM26)),"")</f>
        <v/>
      </c>
      <c r="AC26" s="404" t="b">
        <f t="shared" si="4"/>
        <v>0</v>
      </c>
      <c r="AD26" s="404"/>
      <c r="AE26" s="404" t="str">
        <f t="array" ref="AE26">IFERROR(IF(INDEX('Overview - Section A'!$H$92:$H$109,MATCH(LEFT(B26,255),LEFT('Overview - Section A'!$E$92:$E$109,255),0))=0,"",INDEX('Overview - Section A'!$H$92:$H$109,MATCH(LEFT(B26,255),LEFT('Overview - Section A'!$E$92:$E$109,255),0))),"")</f>
        <v>a1P36000002LuUvEAK</v>
      </c>
      <c r="AF26" s="404" t="s">
        <v>776</v>
      </c>
      <c r="AG26" s="404" t="str">
        <f t="array" ref="AG26">IFERROR(IF(INDEX('Reference Records'!$G$44:$G$93,MATCH(LEFT(C26,255),LEFT('Reference Records'!$C$44:$C$93,255),0))=0,"",INDEX('Reference Records'!$G$44:$G$93,MATCH(LEFT(C26,255),LEFT('Reference Records'!$C$44:$C$93,255),0))),"")</f>
        <v/>
      </c>
      <c r="AH26" s="404" t="str">
        <f>IFERROR(IF('Overview - Section A'!$AN$5="Funding Request",IF('Reference Records'!$B$276&lt;&gt;"",VLOOKUP(T26,'Reference Records'!$B$276:$C$277,2,FALSE),VLOOKUP(T26,'Reference Records'!$A$289:$C$290,3,FALSE)),VLOOKUP(T26,'Reference Records'!$A$293:$C$295,3,FALSE)),"")</f>
        <v/>
      </c>
      <c r="AI26" s="439"/>
      <c r="AJ26" s="404"/>
      <c r="AK26" s="404" t="s">
        <v>451</v>
      </c>
      <c r="AL26" s="440"/>
      <c r="AM26" s="439"/>
      <c r="AN26" s="404" t="s">
        <v>449</v>
      </c>
      <c r="AO26" s="370"/>
      <c r="AP26" s="134"/>
      <c r="AQ26" s="138"/>
      <c r="AR26" s="138"/>
    </row>
    <row r="27" spans="1:44" ht="48" customHeight="1" x14ac:dyDescent="0.25">
      <c r="A27" s="345">
        <v>17</v>
      </c>
      <c r="B27" s="346" t="str">
        <f>IFERROR(IF(AND(C27="",D27=""),"",VLOOKUP(AI27,'Reference records(soft deleted)'!$B$61:$D$89,3,FALSE)),"")</f>
        <v/>
      </c>
      <c r="C27" s="346" t="str">
        <f>IFERROR(VLOOKUP(AJ27,'Reference records(soft deleted)'!$B$94:$D$166,3,FALSE),"")</f>
        <v/>
      </c>
      <c r="D27" s="383"/>
      <c r="E27" s="366"/>
      <c r="F27" s="367"/>
      <c r="G27" s="436" t="str">
        <f t="shared" si="0"/>
        <v/>
      </c>
      <c r="H27" s="370"/>
      <c r="I27" s="429"/>
      <c r="J27" s="429"/>
      <c r="K27" s="429"/>
      <c r="L27" s="429"/>
      <c r="M27" s="429"/>
      <c r="N27" s="437" t="str">
        <f>IFERROR(IF(AM27="","",VLOOKUP(AM27,'Overview - Section A'!$P$30:$Q$31,2,FALSE)),"")</f>
        <v/>
      </c>
      <c r="O27" s="429"/>
      <c r="P27" s="370"/>
      <c r="Q27" s="349" t="str">
        <f t="array" ref="Q27">IFERROR(IF(INDEX('Reference Records'!$D$44:$D$93,MATCH(LEFT(C27,255),LEFT('Reference Records'!$C$44:$C$93,255),0))=0,"",INDEX('Reference Records'!$D$44:$D$93,MATCH(LEFT(C27,255),LEFT('Reference Records'!$C$44:$C$93,255),0))),"")</f>
        <v/>
      </c>
      <c r="R27" s="438"/>
      <c r="S27" s="429" t="str">
        <f>IF('Overview - Section A'!$AN$5="Funding Request",IF(N27="Funding Request Place Holder","",N27),"")</f>
        <v/>
      </c>
      <c r="T27" s="429"/>
      <c r="U27" s="370"/>
      <c r="V27" s="370"/>
      <c r="W27" s="383"/>
      <c r="X27" s="433" t="str">
        <f>IFERROR(IF(VLOOKUP(B27,'Reference Records'!$C$96:$D$119,2,FALSE)=0,"",VLOOKUP(B27,'Reference Records'!$C$96:$D$119,2,FALSE)),"")</f>
        <v/>
      </c>
      <c r="Y27" s="404" t="str">
        <f t="shared" si="2"/>
        <v/>
      </c>
      <c r="Z27" s="404"/>
      <c r="AA27" s="404" t="str">
        <f t="shared" si="3"/>
        <v/>
      </c>
      <c r="AB27" s="404" t="str">
        <f>IFERROR(IF('Overview - Section A'!$AN$5="Funding Request",VLOOKUP(S27,'Overview - Section A'!$M$30:$P$31,4,FALSE),IF(AM27="","",AM27)),"")</f>
        <v/>
      </c>
      <c r="AC27" s="404" t="b">
        <f t="shared" si="4"/>
        <v>0</v>
      </c>
      <c r="AD27" s="404"/>
      <c r="AE27" s="404" t="str">
        <f t="array" ref="AE27">IFERROR(IF(INDEX('Overview - Section A'!$H$92:$H$109,MATCH(LEFT(B27,255),LEFT('Overview - Section A'!$E$92:$E$109,255),0))=0,"",INDEX('Overview - Section A'!$H$92:$H$109,MATCH(LEFT(B27,255),LEFT('Overview - Section A'!$E$92:$E$109,255),0))),"")</f>
        <v>a1P36000002LuUvEAK</v>
      </c>
      <c r="AF27" s="404" t="s">
        <v>777</v>
      </c>
      <c r="AG27" s="404" t="str">
        <f t="array" ref="AG27">IFERROR(IF(INDEX('Reference Records'!$G$44:$G$93,MATCH(LEFT(C27,255),LEFT('Reference Records'!$C$44:$C$93,255),0))=0,"",INDEX('Reference Records'!$G$44:$G$93,MATCH(LEFT(C27,255),LEFT('Reference Records'!$C$44:$C$93,255),0))),"")</f>
        <v/>
      </c>
      <c r="AH27" s="404" t="str">
        <f>IFERROR(IF('Overview - Section A'!$AN$5="Funding Request",IF('Reference Records'!$B$276&lt;&gt;"",VLOOKUP(T27,'Reference Records'!$B$276:$C$277,2,FALSE),VLOOKUP(T27,'Reference Records'!$A$289:$C$290,3,FALSE)),VLOOKUP(T27,'Reference Records'!$A$293:$C$295,3,FALSE)),"")</f>
        <v/>
      </c>
      <c r="AI27" s="439"/>
      <c r="AJ27" s="404"/>
      <c r="AK27" s="404" t="s">
        <v>451</v>
      </c>
      <c r="AL27" s="440"/>
      <c r="AM27" s="439"/>
      <c r="AN27" s="404" t="s">
        <v>449</v>
      </c>
      <c r="AO27" s="370"/>
      <c r="AP27" s="134"/>
      <c r="AQ27" s="138"/>
      <c r="AR27" s="138"/>
    </row>
    <row r="28" spans="1:44" ht="48" customHeight="1" x14ac:dyDescent="0.25">
      <c r="A28" s="345">
        <v>18</v>
      </c>
      <c r="B28" s="346" t="str">
        <f>IFERROR(IF(AND(C28="",D28=""),"",VLOOKUP(AI28,'Reference records(soft deleted)'!$B$61:$D$89,3,FALSE)),"")</f>
        <v/>
      </c>
      <c r="C28" s="346" t="str">
        <f>IFERROR(VLOOKUP(AJ28,'Reference records(soft deleted)'!$B$94:$D$166,3,FALSE),"")</f>
        <v/>
      </c>
      <c r="D28" s="383"/>
      <c r="E28" s="366"/>
      <c r="F28" s="367"/>
      <c r="G28" s="436" t="str">
        <f t="shared" si="0"/>
        <v/>
      </c>
      <c r="H28" s="370"/>
      <c r="I28" s="429"/>
      <c r="J28" s="429"/>
      <c r="K28" s="429"/>
      <c r="L28" s="429"/>
      <c r="M28" s="429"/>
      <c r="N28" s="437" t="str">
        <f>IFERROR(IF(AM28="","",VLOOKUP(AM28,'Overview - Section A'!$P$30:$Q$31,2,FALSE)),"")</f>
        <v/>
      </c>
      <c r="O28" s="429"/>
      <c r="P28" s="370"/>
      <c r="Q28" s="349" t="str">
        <f t="array" ref="Q28">IFERROR(IF(INDEX('Reference Records'!$D$44:$D$93,MATCH(LEFT(C28,255),LEFT('Reference Records'!$C$44:$C$93,255),0))=0,"",INDEX('Reference Records'!$D$44:$D$93,MATCH(LEFT(C28,255),LEFT('Reference Records'!$C$44:$C$93,255),0))),"")</f>
        <v/>
      </c>
      <c r="R28" s="438"/>
      <c r="S28" s="429" t="str">
        <f>IF('Overview - Section A'!$AN$5="Funding Request",IF(N28="Funding Request Place Holder","",N28),"")</f>
        <v/>
      </c>
      <c r="T28" s="429"/>
      <c r="U28" s="370"/>
      <c r="V28" s="370"/>
      <c r="W28" s="383"/>
      <c r="X28" s="433" t="str">
        <f>IFERROR(IF(VLOOKUP(B28,'Reference Records'!$C$96:$D$119,2,FALSE)=0,"",VLOOKUP(B28,'Reference Records'!$C$96:$D$119,2,FALSE)),"")</f>
        <v/>
      </c>
      <c r="Y28" s="404" t="str">
        <f t="shared" si="2"/>
        <v/>
      </c>
      <c r="Z28" s="404"/>
      <c r="AA28" s="404" t="str">
        <f t="shared" si="3"/>
        <v/>
      </c>
      <c r="AB28" s="404" t="str">
        <f>IFERROR(IF('Overview - Section A'!$AN$5="Funding Request",VLOOKUP(S28,'Overview - Section A'!$M$30:$P$31,4,FALSE),IF(AM28="","",AM28)),"")</f>
        <v/>
      </c>
      <c r="AC28" s="404" t="b">
        <f t="shared" si="4"/>
        <v>0</v>
      </c>
      <c r="AD28" s="404"/>
      <c r="AE28" s="404" t="str">
        <f t="array" ref="AE28">IFERROR(IF(INDEX('Overview - Section A'!$H$92:$H$109,MATCH(LEFT(B28,255),LEFT('Overview - Section A'!$E$92:$E$109,255),0))=0,"",INDEX('Overview - Section A'!$H$92:$H$109,MATCH(LEFT(B28,255),LEFT('Overview - Section A'!$E$92:$E$109,255),0))),"")</f>
        <v>a1P36000002LuUvEAK</v>
      </c>
      <c r="AF28" s="404" t="s">
        <v>778</v>
      </c>
      <c r="AG28" s="404" t="str">
        <f t="array" ref="AG28">IFERROR(IF(INDEX('Reference Records'!$G$44:$G$93,MATCH(LEFT(C28,255),LEFT('Reference Records'!$C$44:$C$93,255),0))=0,"",INDEX('Reference Records'!$G$44:$G$93,MATCH(LEFT(C28,255),LEFT('Reference Records'!$C$44:$C$93,255),0))),"")</f>
        <v/>
      </c>
      <c r="AH28" s="404" t="str">
        <f>IFERROR(IF('Overview - Section A'!$AN$5="Funding Request",IF('Reference Records'!$B$276&lt;&gt;"",VLOOKUP(T28,'Reference Records'!$B$276:$C$277,2,FALSE),VLOOKUP(T28,'Reference Records'!$A$289:$C$290,3,FALSE)),VLOOKUP(T28,'Reference Records'!$A$293:$C$295,3,FALSE)),"")</f>
        <v/>
      </c>
      <c r="AI28" s="439"/>
      <c r="AJ28" s="404"/>
      <c r="AK28" s="404" t="s">
        <v>451</v>
      </c>
      <c r="AL28" s="440"/>
      <c r="AM28" s="439"/>
      <c r="AN28" s="404" t="s">
        <v>449</v>
      </c>
      <c r="AO28" s="370"/>
      <c r="AP28" s="134"/>
      <c r="AQ28" s="138"/>
      <c r="AR28" s="138"/>
    </row>
    <row r="29" spans="1:44" ht="48" customHeight="1" x14ac:dyDescent="0.25">
      <c r="A29" s="345">
        <v>19</v>
      </c>
      <c r="B29" s="346" t="str">
        <f>IFERROR(IF(AND(C29="",D29=""),"",VLOOKUP(AI29,'Reference records(soft deleted)'!$B$61:$D$89,3,FALSE)),"")</f>
        <v/>
      </c>
      <c r="C29" s="346" t="str">
        <f>IFERROR(VLOOKUP(AJ29,'Reference records(soft deleted)'!$B$94:$D$166,3,FALSE),"")</f>
        <v/>
      </c>
      <c r="D29" s="383"/>
      <c r="E29" s="366"/>
      <c r="F29" s="367"/>
      <c r="G29" s="436" t="str">
        <f t="shared" si="0"/>
        <v/>
      </c>
      <c r="H29" s="370"/>
      <c r="I29" s="429"/>
      <c r="J29" s="429"/>
      <c r="K29" s="429"/>
      <c r="L29" s="429"/>
      <c r="M29" s="429"/>
      <c r="N29" s="437" t="str">
        <f>IFERROR(IF(AM29="","",VLOOKUP(AM29,'Overview - Section A'!$P$30:$Q$31,2,FALSE)),"")</f>
        <v/>
      </c>
      <c r="O29" s="429"/>
      <c r="P29" s="370"/>
      <c r="Q29" s="349" t="str">
        <f t="array" ref="Q29">IFERROR(IF(INDEX('Reference Records'!$D$44:$D$93,MATCH(LEFT(C29,255),LEFT('Reference Records'!$C$44:$C$93,255),0))=0,"",INDEX('Reference Records'!$D$44:$D$93,MATCH(LEFT(C29,255),LEFT('Reference Records'!$C$44:$C$93,255),0))),"")</f>
        <v/>
      </c>
      <c r="R29" s="438"/>
      <c r="S29" s="429" t="str">
        <f>IF('Overview - Section A'!$AN$5="Funding Request",IF(N29="Funding Request Place Holder","",N29),"")</f>
        <v/>
      </c>
      <c r="T29" s="429"/>
      <c r="U29" s="370"/>
      <c r="V29" s="370"/>
      <c r="W29" s="383"/>
      <c r="X29" s="433" t="str">
        <f>IFERROR(IF(VLOOKUP(B29,'Reference Records'!$C$96:$D$119,2,FALSE)=0,"",VLOOKUP(B29,'Reference Records'!$C$96:$D$119,2,FALSE)),"")</f>
        <v/>
      </c>
      <c r="Y29" s="404" t="str">
        <f t="shared" si="2"/>
        <v/>
      </c>
      <c r="Z29" s="404"/>
      <c r="AA29" s="404" t="str">
        <f t="shared" si="3"/>
        <v/>
      </c>
      <c r="AB29" s="404" t="str">
        <f>IFERROR(IF('Overview - Section A'!$AN$5="Funding Request",VLOOKUP(S29,'Overview - Section A'!$M$30:$P$31,4,FALSE),IF(AM29="","",AM29)),"")</f>
        <v/>
      </c>
      <c r="AC29" s="404" t="b">
        <f t="shared" si="4"/>
        <v>0</v>
      </c>
      <c r="AD29" s="404"/>
      <c r="AE29" s="404" t="str">
        <f t="array" ref="AE29">IFERROR(IF(INDEX('Overview - Section A'!$H$92:$H$109,MATCH(LEFT(B29,255),LEFT('Overview - Section A'!$E$92:$E$109,255),0))=0,"",INDEX('Overview - Section A'!$H$92:$H$109,MATCH(LEFT(B29,255),LEFT('Overview - Section A'!$E$92:$E$109,255),0))),"")</f>
        <v>a1P36000002LuUvEAK</v>
      </c>
      <c r="AF29" s="404" t="s">
        <v>779</v>
      </c>
      <c r="AG29" s="404" t="str">
        <f t="array" ref="AG29">IFERROR(IF(INDEX('Reference Records'!$G$44:$G$93,MATCH(LEFT(C29,255),LEFT('Reference Records'!$C$44:$C$93,255),0))=0,"",INDEX('Reference Records'!$G$44:$G$93,MATCH(LEFT(C29,255),LEFT('Reference Records'!$C$44:$C$93,255),0))),"")</f>
        <v/>
      </c>
      <c r="AH29" s="404" t="str">
        <f>IFERROR(IF('Overview - Section A'!$AN$5="Funding Request",IF('Reference Records'!$B$276&lt;&gt;"",VLOOKUP(T29,'Reference Records'!$B$276:$C$277,2,FALSE),VLOOKUP(T29,'Reference Records'!$A$289:$C$290,3,FALSE)),VLOOKUP(T29,'Reference Records'!$A$293:$C$295,3,FALSE)),"")</f>
        <v/>
      </c>
      <c r="AI29" s="439"/>
      <c r="AJ29" s="404"/>
      <c r="AK29" s="404" t="s">
        <v>451</v>
      </c>
      <c r="AL29" s="440"/>
      <c r="AM29" s="439"/>
      <c r="AN29" s="404" t="s">
        <v>449</v>
      </c>
      <c r="AO29" s="370"/>
      <c r="AP29" s="134"/>
      <c r="AQ29" s="138"/>
      <c r="AR29" s="138"/>
    </row>
    <row r="30" spans="1:44" ht="48" customHeight="1" x14ac:dyDescent="0.25">
      <c r="A30" s="345">
        <v>20</v>
      </c>
      <c r="B30" s="346" t="str">
        <f>IFERROR(IF(AND(C30="",D30=""),"",VLOOKUP(AI30,'Reference records(soft deleted)'!$B$61:$D$89,3,FALSE)),"")</f>
        <v/>
      </c>
      <c r="C30" s="346" t="str">
        <f>IFERROR(VLOOKUP(AJ30,'Reference records(soft deleted)'!$B$94:$D$166,3,FALSE),"")</f>
        <v/>
      </c>
      <c r="D30" s="383"/>
      <c r="E30" s="366"/>
      <c r="F30" s="367"/>
      <c r="G30" s="436" t="str">
        <f t="shared" si="0"/>
        <v/>
      </c>
      <c r="H30" s="370"/>
      <c r="I30" s="429"/>
      <c r="J30" s="429"/>
      <c r="K30" s="429"/>
      <c r="L30" s="429"/>
      <c r="M30" s="429"/>
      <c r="N30" s="437" t="str">
        <f>IFERROR(IF(AM30="","",VLOOKUP(AM30,'Overview - Section A'!$P$30:$Q$31,2,FALSE)),"")</f>
        <v/>
      </c>
      <c r="O30" s="429"/>
      <c r="P30" s="370"/>
      <c r="Q30" s="349" t="str">
        <f t="array" ref="Q30">IFERROR(IF(INDEX('Reference Records'!$D$44:$D$93,MATCH(LEFT(C30,255),LEFT('Reference Records'!$C$44:$C$93,255),0))=0,"",INDEX('Reference Records'!$D$44:$D$93,MATCH(LEFT(C30,255),LEFT('Reference Records'!$C$44:$C$93,255),0))),"")</f>
        <v/>
      </c>
      <c r="R30" s="438"/>
      <c r="S30" s="429" t="str">
        <f>IF('Overview - Section A'!$AN$5="Funding Request",IF(N30="Funding Request Place Holder","",N30),"")</f>
        <v/>
      </c>
      <c r="T30" s="429"/>
      <c r="U30" s="370"/>
      <c r="V30" s="370"/>
      <c r="W30" s="383"/>
      <c r="X30" s="433" t="str">
        <f>IFERROR(IF(VLOOKUP(B30,'Reference Records'!$C$96:$D$119,2,FALSE)=0,"",VLOOKUP(B30,'Reference Records'!$C$96:$D$119,2,FALSE)),"")</f>
        <v/>
      </c>
      <c r="Y30" s="404" t="str">
        <f t="shared" si="2"/>
        <v/>
      </c>
      <c r="Z30" s="404"/>
      <c r="AA30" s="404" t="str">
        <f t="shared" si="3"/>
        <v/>
      </c>
      <c r="AB30" s="404" t="str">
        <f>IFERROR(IF('Overview - Section A'!$AN$5="Funding Request",VLOOKUP(S30,'Overview - Section A'!$M$30:$P$31,4,FALSE),IF(AM30="","",AM30)),"")</f>
        <v/>
      </c>
      <c r="AC30" s="404" t="b">
        <f t="shared" si="4"/>
        <v>0</v>
      </c>
      <c r="AD30" s="404"/>
      <c r="AE30" s="404" t="str">
        <f t="array" ref="AE30">IFERROR(IF(INDEX('Overview - Section A'!$H$92:$H$109,MATCH(LEFT(B30,255),LEFT('Overview - Section A'!$E$92:$E$109,255),0))=0,"",INDEX('Overview - Section A'!$H$92:$H$109,MATCH(LEFT(B30,255),LEFT('Overview - Section A'!$E$92:$E$109,255),0))),"")</f>
        <v>a1P36000002LuUvEAK</v>
      </c>
      <c r="AF30" s="404" t="s">
        <v>780</v>
      </c>
      <c r="AG30" s="404" t="str">
        <f t="array" ref="AG30">IFERROR(IF(INDEX('Reference Records'!$G$44:$G$93,MATCH(LEFT(C30,255),LEFT('Reference Records'!$C$44:$C$93,255),0))=0,"",INDEX('Reference Records'!$G$44:$G$93,MATCH(LEFT(C30,255),LEFT('Reference Records'!$C$44:$C$93,255),0))),"")</f>
        <v/>
      </c>
      <c r="AH30" s="404" t="str">
        <f>IFERROR(IF('Overview - Section A'!$AN$5="Funding Request",IF('Reference Records'!$B$276&lt;&gt;"",VLOOKUP(T30,'Reference Records'!$B$276:$C$277,2,FALSE),VLOOKUP(T30,'Reference Records'!$A$289:$C$290,3,FALSE)),VLOOKUP(T30,'Reference Records'!$A$293:$C$295,3,FALSE)),"")</f>
        <v/>
      </c>
      <c r="AI30" s="439"/>
      <c r="AJ30" s="404"/>
      <c r="AK30" s="404" t="s">
        <v>451</v>
      </c>
      <c r="AL30" s="440"/>
      <c r="AM30" s="439"/>
      <c r="AN30" s="404" t="s">
        <v>449</v>
      </c>
      <c r="AO30" s="370"/>
      <c r="AP30" s="134"/>
      <c r="AQ30" s="138"/>
      <c r="AR30" s="138"/>
    </row>
    <row r="31" spans="1:44" ht="48" customHeight="1" x14ac:dyDescent="0.25">
      <c r="A31" s="345">
        <v>21</v>
      </c>
      <c r="B31" s="346" t="str">
        <f>IFERROR(IF(AND(C31="",D31=""),"",VLOOKUP(AI31,'Reference records(soft deleted)'!$B$61:$D$89,3,FALSE)),"")</f>
        <v/>
      </c>
      <c r="C31" s="346" t="str">
        <f>IFERROR(VLOOKUP(AJ31,'Reference records(soft deleted)'!$B$94:$D$166,3,FALSE),"")</f>
        <v/>
      </c>
      <c r="D31" s="383"/>
      <c r="E31" s="366"/>
      <c r="F31" s="367"/>
      <c r="G31" s="436" t="str">
        <f t="shared" si="0"/>
        <v/>
      </c>
      <c r="H31" s="370"/>
      <c r="I31" s="429"/>
      <c r="J31" s="429"/>
      <c r="K31" s="429"/>
      <c r="L31" s="429"/>
      <c r="M31" s="429"/>
      <c r="N31" s="437" t="str">
        <f>IFERROR(IF(AM31="","",VLOOKUP(AM31,'Overview - Section A'!$P$30:$Q$31,2,FALSE)),"")</f>
        <v/>
      </c>
      <c r="O31" s="429"/>
      <c r="P31" s="370"/>
      <c r="Q31" s="349" t="str">
        <f t="array" ref="Q31">IFERROR(IF(INDEX('Reference Records'!$D$44:$D$93,MATCH(LEFT(C31,255),LEFT('Reference Records'!$C$44:$C$93,255),0))=0,"",INDEX('Reference Records'!$D$44:$D$93,MATCH(LEFT(C31,255),LEFT('Reference Records'!$C$44:$C$93,255),0))),"")</f>
        <v/>
      </c>
      <c r="R31" s="438"/>
      <c r="S31" s="429" t="str">
        <f>IF('Overview - Section A'!$AN$5="Funding Request",IF(N31="Funding Request Place Holder","",N31),"")</f>
        <v/>
      </c>
      <c r="T31" s="429"/>
      <c r="U31" s="370"/>
      <c r="V31" s="370"/>
      <c r="W31" s="383"/>
      <c r="X31" s="433" t="str">
        <f>IFERROR(IF(VLOOKUP(B31,'Reference Records'!$C$96:$D$119,2,FALSE)=0,"",VLOOKUP(B31,'Reference Records'!$C$96:$D$119,2,FALSE)),"")</f>
        <v/>
      </c>
      <c r="Y31" s="404" t="str">
        <f t="shared" si="2"/>
        <v/>
      </c>
      <c r="Z31" s="404"/>
      <c r="AA31" s="404" t="str">
        <f t="shared" si="3"/>
        <v/>
      </c>
      <c r="AB31" s="404" t="str">
        <f>IFERROR(IF('Overview - Section A'!$AN$5="Funding Request",VLOOKUP(S31,'Overview - Section A'!$M$30:$P$31,4,FALSE),IF(AM31="","",AM31)),"")</f>
        <v/>
      </c>
      <c r="AC31" s="404" t="b">
        <f t="shared" si="4"/>
        <v>0</v>
      </c>
      <c r="AD31" s="404"/>
      <c r="AE31" s="404" t="str">
        <f t="array" ref="AE31">IFERROR(IF(INDEX('Overview - Section A'!$H$92:$H$109,MATCH(LEFT(B31,255),LEFT('Overview - Section A'!$E$92:$E$109,255),0))=0,"",INDEX('Overview - Section A'!$H$92:$H$109,MATCH(LEFT(B31,255),LEFT('Overview - Section A'!$E$92:$E$109,255),0))),"")</f>
        <v>a1P36000002LuUvEAK</v>
      </c>
      <c r="AF31" s="404" t="s">
        <v>781</v>
      </c>
      <c r="AG31" s="404" t="str">
        <f t="array" ref="AG31">IFERROR(IF(INDEX('Reference Records'!$G$44:$G$93,MATCH(LEFT(C31,255),LEFT('Reference Records'!$C$44:$C$93,255),0))=0,"",INDEX('Reference Records'!$G$44:$G$93,MATCH(LEFT(C31,255),LEFT('Reference Records'!$C$44:$C$93,255),0))),"")</f>
        <v/>
      </c>
      <c r="AH31" s="404" t="str">
        <f>IFERROR(IF('Overview - Section A'!$AN$5="Funding Request",IF('Reference Records'!$B$276&lt;&gt;"",VLOOKUP(T31,'Reference Records'!$B$276:$C$277,2,FALSE),VLOOKUP(T31,'Reference Records'!$A$289:$C$290,3,FALSE)),VLOOKUP(T31,'Reference Records'!$A$293:$C$295,3,FALSE)),"")</f>
        <v/>
      </c>
      <c r="AI31" s="439"/>
      <c r="AJ31" s="404"/>
      <c r="AK31" s="404" t="s">
        <v>451</v>
      </c>
      <c r="AL31" s="440"/>
      <c r="AM31" s="439"/>
      <c r="AN31" s="404" t="s">
        <v>449</v>
      </c>
      <c r="AO31" s="370"/>
      <c r="AP31" s="134"/>
      <c r="AQ31" s="138"/>
      <c r="AR31" s="138"/>
    </row>
    <row r="32" spans="1:44" ht="48" customHeight="1" x14ac:dyDescent="0.25">
      <c r="A32" s="345">
        <v>22</v>
      </c>
      <c r="B32" s="346" t="str">
        <f>IFERROR(IF(AND(C32="",D32=""),"",VLOOKUP(AI32,'Reference records(soft deleted)'!$B$61:$D$89,3,FALSE)),"")</f>
        <v/>
      </c>
      <c r="C32" s="346" t="str">
        <f>IFERROR(VLOOKUP(AJ32,'Reference records(soft deleted)'!$B$94:$D$166,3,FALSE),"")</f>
        <v/>
      </c>
      <c r="D32" s="383"/>
      <c r="E32" s="366"/>
      <c r="F32" s="367"/>
      <c r="G32" s="436" t="str">
        <f t="shared" si="0"/>
        <v/>
      </c>
      <c r="H32" s="370"/>
      <c r="I32" s="429"/>
      <c r="J32" s="429"/>
      <c r="K32" s="429"/>
      <c r="L32" s="429"/>
      <c r="M32" s="429"/>
      <c r="N32" s="437" t="str">
        <f>IFERROR(IF(AM32="","",VLOOKUP(AM32,'Overview - Section A'!$P$30:$Q$31,2,FALSE)),"")</f>
        <v/>
      </c>
      <c r="O32" s="429"/>
      <c r="P32" s="370"/>
      <c r="Q32" s="349" t="str">
        <f t="array" ref="Q32">IFERROR(IF(INDEX('Reference Records'!$D$44:$D$93,MATCH(LEFT(C32,255),LEFT('Reference Records'!$C$44:$C$93,255),0))=0,"",INDEX('Reference Records'!$D$44:$D$93,MATCH(LEFT(C32,255),LEFT('Reference Records'!$C$44:$C$93,255),0))),"")</f>
        <v/>
      </c>
      <c r="R32" s="438"/>
      <c r="S32" s="429" t="str">
        <f>IF('Overview - Section A'!$AN$5="Funding Request",IF(N32="Funding Request Place Holder","",N32),"")</f>
        <v/>
      </c>
      <c r="T32" s="429"/>
      <c r="U32" s="370"/>
      <c r="V32" s="370"/>
      <c r="W32" s="383"/>
      <c r="X32" s="433" t="str">
        <f>IFERROR(IF(VLOOKUP(B32,'Reference Records'!$C$96:$D$119,2,FALSE)=0,"",VLOOKUP(B32,'Reference Records'!$C$96:$D$119,2,FALSE)),"")</f>
        <v/>
      </c>
      <c r="Y32" s="404" t="str">
        <f t="shared" si="2"/>
        <v/>
      </c>
      <c r="Z32" s="404"/>
      <c r="AA32" s="404" t="str">
        <f t="shared" si="3"/>
        <v/>
      </c>
      <c r="AB32" s="404" t="str">
        <f>IFERROR(IF('Overview - Section A'!$AN$5="Funding Request",VLOOKUP(S32,'Overview - Section A'!$M$30:$P$31,4,FALSE),IF(AM32="","",AM32)),"")</f>
        <v/>
      </c>
      <c r="AC32" s="404" t="b">
        <f t="shared" si="4"/>
        <v>0</v>
      </c>
      <c r="AD32" s="404"/>
      <c r="AE32" s="404" t="str">
        <f t="array" ref="AE32">IFERROR(IF(INDEX('Overview - Section A'!$H$92:$H$109,MATCH(LEFT(B32,255),LEFT('Overview - Section A'!$E$92:$E$109,255),0))=0,"",INDEX('Overview - Section A'!$H$92:$H$109,MATCH(LEFT(B32,255),LEFT('Overview - Section A'!$E$92:$E$109,255),0))),"")</f>
        <v>a1P36000002LuUvEAK</v>
      </c>
      <c r="AF32" s="404" t="s">
        <v>782</v>
      </c>
      <c r="AG32" s="404" t="str">
        <f t="array" ref="AG32">IFERROR(IF(INDEX('Reference Records'!$G$44:$G$93,MATCH(LEFT(C32,255),LEFT('Reference Records'!$C$44:$C$93,255),0))=0,"",INDEX('Reference Records'!$G$44:$G$93,MATCH(LEFT(C32,255),LEFT('Reference Records'!$C$44:$C$93,255),0))),"")</f>
        <v/>
      </c>
      <c r="AH32" s="404" t="str">
        <f>IFERROR(IF('Overview - Section A'!$AN$5="Funding Request",IF('Reference Records'!$B$276&lt;&gt;"",VLOOKUP(T32,'Reference Records'!$B$276:$C$277,2,FALSE),VLOOKUP(T32,'Reference Records'!$A$289:$C$290,3,FALSE)),VLOOKUP(T32,'Reference Records'!$A$293:$C$295,3,FALSE)),"")</f>
        <v/>
      </c>
      <c r="AI32" s="439"/>
      <c r="AJ32" s="404"/>
      <c r="AK32" s="404" t="s">
        <v>451</v>
      </c>
      <c r="AL32" s="440"/>
      <c r="AM32" s="439"/>
      <c r="AN32" s="404" t="s">
        <v>449</v>
      </c>
      <c r="AO32" s="370"/>
      <c r="AP32" s="134"/>
      <c r="AQ32" s="138"/>
      <c r="AR32" s="138"/>
    </row>
    <row r="33" spans="1:44" ht="48" customHeight="1" x14ac:dyDescent="0.25">
      <c r="A33" s="345">
        <v>23</v>
      </c>
      <c r="B33" s="346" t="str">
        <f>IFERROR(IF(AND(C33="",D33=""),"",VLOOKUP(AI33,'Reference records(soft deleted)'!$B$61:$D$89,3,FALSE)),"")</f>
        <v/>
      </c>
      <c r="C33" s="346" t="str">
        <f>IFERROR(VLOOKUP(AJ33,'Reference records(soft deleted)'!$B$94:$D$166,3,FALSE),"")</f>
        <v/>
      </c>
      <c r="D33" s="383"/>
      <c r="E33" s="366"/>
      <c r="F33" s="367"/>
      <c r="G33" s="436" t="str">
        <f t="shared" si="0"/>
        <v/>
      </c>
      <c r="H33" s="370"/>
      <c r="I33" s="429"/>
      <c r="J33" s="429"/>
      <c r="K33" s="429"/>
      <c r="L33" s="429"/>
      <c r="M33" s="429"/>
      <c r="N33" s="437" t="str">
        <f>IFERROR(IF(AM33="","",VLOOKUP(AM33,'Overview - Section A'!$P$30:$Q$31,2,FALSE)),"")</f>
        <v/>
      </c>
      <c r="O33" s="429"/>
      <c r="P33" s="370"/>
      <c r="Q33" s="349" t="str">
        <f t="array" ref="Q33">IFERROR(IF(INDEX('Reference Records'!$D$44:$D$93,MATCH(LEFT(C33,255),LEFT('Reference Records'!$C$44:$C$93,255),0))=0,"",INDEX('Reference Records'!$D$44:$D$93,MATCH(LEFT(C33,255),LEFT('Reference Records'!$C$44:$C$93,255),0))),"")</f>
        <v/>
      </c>
      <c r="R33" s="438"/>
      <c r="S33" s="429" t="str">
        <f>IF('Overview - Section A'!$AN$5="Funding Request",IF(N33="Funding Request Place Holder","",N33),"")</f>
        <v/>
      </c>
      <c r="T33" s="429"/>
      <c r="U33" s="370"/>
      <c r="V33" s="370"/>
      <c r="W33" s="383"/>
      <c r="X33" s="433" t="str">
        <f>IFERROR(IF(VLOOKUP(B33,'Reference Records'!$C$96:$D$119,2,FALSE)=0,"",VLOOKUP(B33,'Reference Records'!$C$96:$D$119,2,FALSE)),"")</f>
        <v/>
      </c>
      <c r="Y33" s="404" t="str">
        <f t="shared" si="2"/>
        <v/>
      </c>
      <c r="Z33" s="404"/>
      <c r="AA33" s="404" t="str">
        <f t="shared" si="3"/>
        <v/>
      </c>
      <c r="AB33" s="404" t="str">
        <f>IFERROR(IF('Overview - Section A'!$AN$5="Funding Request",VLOOKUP(S33,'Overview - Section A'!$M$30:$P$31,4,FALSE),IF(AM33="","",AM33)),"")</f>
        <v/>
      </c>
      <c r="AC33" s="404" t="b">
        <f t="shared" si="4"/>
        <v>0</v>
      </c>
      <c r="AD33" s="404"/>
      <c r="AE33" s="404" t="str">
        <f t="array" ref="AE33">IFERROR(IF(INDEX('Overview - Section A'!$H$92:$H$109,MATCH(LEFT(B33,255),LEFT('Overview - Section A'!$E$92:$E$109,255),0))=0,"",INDEX('Overview - Section A'!$H$92:$H$109,MATCH(LEFT(B33,255),LEFT('Overview - Section A'!$E$92:$E$109,255),0))),"")</f>
        <v>a1P36000002LuUvEAK</v>
      </c>
      <c r="AF33" s="404" t="s">
        <v>783</v>
      </c>
      <c r="AG33" s="404" t="str">
        <f t="array" ref="AG33">IFERROR(IF(INDEX('Reference Records'!$G$44:$G$93,MATCH(LEFT(C33,255),LEFT('Reference Records'!$C$44:$C$93,255),0))=0,"",INDEX('Reference Records'!$G$44:$G$93,MATCH(LEFT(C33,255),LEFT('Reference Records'!$C$44:$C$93,255),0))),"")</f>
        <v/>
      </c>
      <c r="AH33" s="404" t="str">
        <f>IFERROR(IF('Overview - Section A'!$AN$5="Funding Request",IF('Reference Records'!$B$276&lt;&gt;"",VLOOKUP(T33,'Reference Records'!$B$276:$C$277,2,FALSE),VLOOKUP(T33,'Reference Records'!$A$289:$C$290,3,FALSE)),VLOOKUP(T33,'Reference Records'!$A$293:$C$295,3,FALSE)),"")</f>
        <v/>
      </c>
      <c r="AI33" s="439"/>
      <c r="AJ33" s="404"/>
      <c r="AK33" s="404" t="s">
        <v>451</v>
      </c>
      <c r="AL33" s="440"/>
      <c r="AM33" s="439"/>
      <c r="AN33" s="404" t="s">
        <v>449</v>
      </c>
      <c r="AO33" s="370"/>
      <c r="AP33" s="134"/>
      <c r="AQ33" s="138"/>
      <c r="AR33" s="138"/>
    </row>
    <row r="34" spans="1:44" ht="48" customHeight="1" x14ac:dyDescent="0.25">
      <c r="A34" s="345">
        <v>24</v>
      </c>
      <c r="B34" s="346" t="str">
        <f>IFERROR(IF(AND(C34="",D34=""),"",VLOOKUP(AI34,'Reference records(soft deleted)'!$B$61:$D$89,3,FALSE)),"")</f>
        <v/>
      </c>
      <c r="C34" s="346" t="str">
        <f>IFERROR(VLOOKUP(AJ34,'Reference records(soft deleted)'!$B$94:$D$166,3,FALSE),"")</f>
        <v/>
      </c>
      <c r="D34" s="383"/>
      <c r="E34" s="366"/>
      <c r="F34" s="367"/>
      <c r="G34" s="436" t="str">
        <f t="shared" si="0"/>
        <v/>
      </c>
      <c r="H34" s="370"/>
      <c r="I34" s="429"/>
      <c r="J34" s="429"/>
      <c r="K34" s="429"/>
      <c r="L34" s="429"/>
      <c r="M34" s="429"/>
      <c r="N34" s="437" t="str">
        <f>IFERROR(IF(AM34="","",VLOOKUP(AM34,'Overview - Section A'!$P$30:$Q$31,2,FALSE)),"")</f>
        <v/>
      </c>
      <c r="O34" s="429"/>
      <c r="P34" s="370"/>
      <c r="Q34" s="349" t="str">
        <f t="array" ref="Q34">IFERROR(IF(INDEX('Reference Records'!$D$44:$D$93,MATCH(LEFT(C34,255),LEFT('Reference Records'!$C$44:$C$93,255),0))=0,"",INDEX('Reference Records'!$D$44:$D$93,MATCH(LEFT(C34,255),LEFT('Reference Records'!$C$44:$C$93,255),0))),"")</f>
        <v/>
      </c>
      <c r="R34" s="438"/>
      <c r="S34" s="429" t="str">
        <f>IF('Overview - Section A'!$AN$5="Funding Request",IF(N34="Funding Request Place Holder","",N34),"")</f>
        <v/>
      </c>
      <c r="T34" s="429"/>
      <c r="U34" s="370"/>
      <c r="V34" s="370"/>
      <c r="W34" s="383"/>
      <c r="X34" s="433" t="str">
        <f>IFERROR(IF(VLOOKUP(B34,'Reference Records'!$C$96:$D$119,2,FALSE)=0,"",VLOOKUP(B34,'Reference Records'!$C$96:$D$119,2,FALSE)),"")</f>
        <v/>
      </c>
      <c r="Y34" s="404" t="str">
        <f t="shared" si="2"/>
        <v/>
      </c>
      <c r="Z34" s="404"/>
      <c r="AA34" s="404" t="str">
        <f t="shared" si="3"/>
        <v/>
      </c>
      <c r="AB34" s="404" t="str">
        <f>IFERROR(IF('Overview - Section A'!$AN$5="Funding Request",VLOOKUP(S34,'Overview - Section A'!$M$30:$P$31,4,FALSE),IF(AM34="","",AM34)),"")</f>
        <v/>
      </c>
      <c r="AC34" s="404" t="b">
        <f t="shared" si="4"/>
        <v>0</v>
      </c>
      <c r="AD34" s="404"/>
      <c r="AE34" s="404" t="str">
        <f t="array" ref="AE34">IFERROR(IF(INDEX('Overview - Section A'!$H$92:$H$109,MATCH(LEFT(B34,255),LEFT('Overview - Section A'!$E$92:$E$109,255),0))=0,"",INDEX('Overview - Section A'!$H$92:$H$109,MATCH(LEFT(B34,255),LEFT('Overview - Section A'!$E$92:$E$109,255),0))),"")</f>
        <v>a1P36000002LuUvEAK</v>
      </c>
      <c r="AF34" s="404" t="s">
        <v>784</v>
      </c>
      <c r="AG34" s="404" t="str">
        <f t="array" ref="AG34">IFERROR(IF(INDEX('Reference Records'!$G$44:$G$93,MATCH(LEFT(C34,255),LEFT('Reference Records'!$C$44:$C$93,255),0))=0,"",INDEX('Reference Records'!$G$44:$G$93,MATCH(LEFT(C34,255),LEFT('Reference Records'!$C$44:$C$93,255),0))),"")</f>
        <v/>
      </c>
      <c r="AH34" s="404" t="str">
        <f>IFERROR(IF('Overview - Section A'!$AN$5="Funding Request",IF('Reference Records'!$B$276&lt;&gt;"",VLOOKUP(T34,'Reference Records'!$B$276:$C$277,2,FALSE),VLOOKUP(T34,'Reference Records'!$A$289:$C$290,3,FALSE)),VLOOKUP(T34,'Reference Records'!$A$293:$C$295,3,FALSE)),"")</f>
        <v/>
      </c>
      <c r="AI34" s="439"/>
      <c r="AJ34" s="404"/>
      <c r="AK34" s="404" t="s">
        <v>451</v>
      </c>
      <c r="AL34" s="440"/>
      <c r="AM34" s="439"/>
      <c r="AN34" s="404" t="s">
        <v>449</v>
      </c>
      <c r="AO34" s="370"/>
      <c r="AP34" s="134"/>
      <c r="AQ34" s="138"/>
      <c r="AR34" s="138"/>
    </row>
    <row r="35" spans="1:44" ht="48" customHeight="1" x14ac:dyDescent="0.25">
      <c r="A35" s="345">
        <v>25</v>
      </c>
      <c r="B35" s="346" t="str">
        <f>IFERROR(IF(AND(C35="",D35=""),"",VLOOKUP(AI35,'Reference records(soft deleted)'!$B$61:$D$89,3,FALSE)),"")</f>
        <v/>
      </c>
      <c r="C35" s="346" t="str">
        <f>IFERROR(VLOOKUP(AJ35,'Reference records(soft deleted)'!$B$94:$D$166,3,FALSE),"")</f>
        <v/>
      </c>
      <c r="D35" s="383"/>
      <c r="E35" s="366"/>
      <c r="F35" s="367"/>
      <c r="G35" s="436" t="str">
        <f t="shared" si="0"/>
        <v/>
      </c>
      <c r="H35" s="370"/>
      <c r="I35" s="429"/>
      <c r="J35" s="429"/>
      <c r="K35" s="429"/>
      <c r="L35" s="429"/>
      <c r="M35" s="429"/>
      <c r="N35" s="437" t="str">
        <f>IFERROR(IF(AM35="","",VLOOKUP(AM35,'Overview - Section A'!$P$30:$Q$31,2,FALSE)),"")</f>
        <v/>
      </c>
      <c r="O35" s="429"/>
      <c r="P35" s="370"/>
      <c r="Q35" s="349" t="str">
        <f t="array" ref="Q35">IFERROR(IF(INDEX('Reference Records'!$D$44:$D$93,MATCH(LEFT(C35,255),LEFT('Reference Records'!$C$44:$C$93,255),0))=0,"",INDEX('Reference Records'!$D$44:$D$93,MATCH(LEFT(C35,255),LEFT('Reference Records'!$C$44:$C$93,255),0))),"")</f>
        <v/>
      </c>
      <c r="R35" s="438"/>
      <c r="S35" s="429" t="str">
        <f>IF('Overview - Section A'!$AN$5="Funding Request",IF(N35="Funding Request Place Holder","",N35),"")</f>
        <v/>
      </c>
      <c r="T35" s="429"/>
      <c r="U35" s="370"/>
      <c r="V35" s="370"/>
      <c r="W35" s="383"/>
      <c r="X35" s="433" t="str">
        <f>IFERROR(IF(VLOOKUP(B35,'Reference Records'!$C$96:$D$119,2,FALSE)=0,"",VLOOKUP(B35,'Reference Records'!$C$96:$D$119,2,FALSE)),"")</f>
        <v/>
      </c>
      <c r="Y35" s="404" t="str">
        <f t="shared" si="2"/>
        <v/>
      </c>
      <c r="Z35" s="404"/>
      <c r="AA35" s="404" t="str">
        <f t="shared" si="3"/>
        <v/>
      </c>
      <c r="AB35" s="404" t="str">
        <f>IFERROR(IF('Overview - Section A'!$AN$5="Funding Request",VLOOKUP(S35,'Overview - Section A'!$M$30:$P$31,4,FALSE),IF(AM35="","",AM35)),"")</f>
        <v/>
      </c>
      <c r="AC35" s="404" t="b">
        <f t="shared" si="4"/>
        <v>0</v>
      </c>
      <c r="AD35" s="404"/>
      <c r="AE35" s="404" t="str">
        <f t="array" ref="AE35">IFERROR(IF(INDEX('Overview - Section A'!$H$92:$H$109,MATCH(LEFT(B35,255),LEFT('Overview - Section A'!$E$92:$E$109,255),0))=0,"",INDEX('Overview - Section A'!$H$92:$H$109,MATCH(LEFT(B35,255),LEFT('Overview - Section A'!$E$92:$E$109,255),0))),"")</f>
        <v>a1P36000002LuUvEAK</v>
      </c>
      <c r="AF35" s="404" t="s">
        <v>785</v>
      </c>
      <c r="AG35" s="404" t="str">
        <f t="array" ref="AG35">IFERROR(IF(INDEX('Reference Records'!$G$44:$G$93,MATCH(LEFT(C35,255),LEFT('Reference Records'!$C$44:$C$93,255),0))=0,"",INDEX('Reference Records'!$G$44:$G$93,MATCH(LEFT(C35,255),LEFT('Reference Records'!$C$44:$C$93,255),0))),"")</f>
        <v/>
      </c>
      <c r="AH35" s="404" t="str">
        <f>IFERROR(IF('Overview - Section A'!$AN$5="Funding Request",IF('Reference Records'!$B$276&lt;&gt;"",VLOOKUP(T35,'Reference Records'!$B$276:$C$277,2,FALSE),VLOOKUP(T35,'Reference Records'!$A$289:$C$290,3,FALSE)),VLOOKUP(T35,'Reference Records'!$A$293:$C$295,3,FALSE)),"")</f>
        <v/>
      </c>
      <c r="AI35" s="439"/>
      <c r="AJ35" s="404"/>
      <c r="AK35" s="404" t="s">
        <v>451</v>
      </c>
      <c r="AL35" s="440"/>
      <c r="AM35" s="439"/>
      <c r="AN35" s="404" t="s">
        <v>449</v>
      </c>
      <c r="AO35" s="370"/>
      <c r="AP35" s="134"/>
      <c r="AQ35" s="138"/>
      <c r="AR35" s="138"/>
    </row>
    <row r="36" spans="1:44" ht="48" customHeight="1" x14ac:dyDescent="0.25">
      <c r="A36" s="345">
        <v>26</v>
      </c>
      <c r="B36" s="346" t="str">
        <f>IFERROR(IF(AND(C36="",D36=""),"",VLOOKUP(AI36,'Reference records(soft deleted)'!$B$61:$D$89,3,FALSE)),"")</f>
        <v/>
      </c>
      <c r="C36" s="346" t="str">
        <f>IFERROR(VLOOKUP(AJ36,'Reference records(soft deleted)'!$B$94:$D$166,3,FALSE),"")</f>
        <v/>
      </c>
      <c r="D36" s="383"/>
      <c r="E36" s="366"/>
      <c r="F36" s="367"/>
      <c r="G36" s="436" t="str">
        <f t="shared" si="0"/>
        <v/>
      </c>
      <c r="H36" s="370"/>
      <c r="I36" s="429"/>
      <c r="J36" s="429"/>
      <c r="K36" s="429"/>
      <c r="L36" s="429"/>
      <c r="M36" s="429"/>
      <c r="N36" s="437" t="str">
        <f>IFERROR(IF(AM36="","",VLOOKUP(AM36,'Overview - Section A'!$P$30:$Q$31,2,FALSE)),"")</f>
        <v/>
      </c>
      <c r="O36" s="429"/>
      <c r="P36" s="370"/>
      <c r="Q36" s="349" t="str">
        <f t="array" ref="Q36">IFERROR(IF(INDEX('Reference Records'!$D$44:$D$93,MATCH(LEFT(C36,255),LEFT('Reference Records'!$C$44:$C$93,255),0))=0,"",INDEX('Reference Records'!$D$44:$D$93,MATCH(LEFT(C36,255),LEFT('Reference Records'!$C$44:$C$93,255),0))),"")</f>
        <v/>
      </c>
      <c r="R36" s="438"/>
      <c r="S36" s="429" t="str">
        <f>IF('Overview - Section A'!$AN$5="Funding Request",IF(N36="Funding Request Place Holder","",N36),"")</f>
        <v/>
      </c>
      <c r="T36" s="429"/>
      <c r="U36" s="370"/>
      <c r="V36" s="370"/>
      <c r="W36" s="383"/>
      <c r="X36" s="433" t="str">
        <f>IFERROR(IF(VLOOKUP(B36,'Reference Records'!$C$96:$D$119,2,FALSE)=0,"",VLOOKUP(B36,'Reference Records'!$C$96:$D$119,2,FALSE)),"")</f>
        <v/>
      </c>
      <c r="Y36" s="404" t="str">
        <f t="shared" si="2"/>
        <v/>
      </c>
      <c r="Z36" s="404"/>
      <c r="AA36" s="404" t="str">
        <f t="shared" si="3"/>
        <v/>
      </c>
      <c r="AB36" s="404" t="str">
        <f>IFERROR(IF('Overview - Section A'!$AN$5="Funding Request",VLOOKUP(S36,'Overview - Section A'!$M$30:$P$31,4,FALSE),IF(AM36="","",AM36)),"")</f>
        <v/>
      </c>
      <c r="AC36" s="404" t="b">
        <f t="shared" si="4"/>
        <v>0</v>
      </c>
      <c r="AD36" s="404"/>
      <c r="AE36" s="404" t="str">
        <f t="array" ref="AE36">IFERROR(IF(INDEX('Overview - Section A'!$H$92:$H$109,MATCH(LEFT(B36,255),LEFT('Overview - Section A'!$E$92:$E$109,255),0))=0,"",INDEX('Overview - Section A'!$H$92:$H$109,MATCH(LEFT(B36,255),LEFT('Overview - Section A'!$E$92:$E$109,255),0))),"")</f>
        <v>a1P36000002LuUvEAK</v>
      </c>
      <c r="AF36" s="404" t="s">
        <v>786</v>
      </c>
      <c r="AG36" s="404" t="str">
        <f t="array" ref="AG36">IFERROR(IF(INDEX('Reference Records'!$G$44:$G$93,MATCH(LEFT(C36,255),LEFT('Reference Records'!$C$44:$C$93,255),0))=0,"",INDEX('Reference Records'!$G$44:$G$93,MATCH(LEFT(C36,255),LEFT('Reference Records'!$C$44:$C$93,255),0))),"")</f>
        <v/>
      </c>
      <c r="AH36" s="404" t="str">
        <f>IFERROR(IF('Overview - Section A'!$AN$5="Funding Request",IF('Reference Records'!$B$276&lt;&gt;"",VLOOKUP(T36,'Reference Records'!$B$276:$C$277,2,FALSE),VLOOKUP(T36,'Reference Records'!$A$289:$C$290,3,FALSE)),VLOOKUP(T36,'Reference Records'!$A$293:$C$295,3,FALSE)),"")</f>
        <v/>
      </c>
      <c r="AI36" s="439"/>
      <c r="AJ36" s="404"/>
      <c r="AK36" s="404" t="s">
        <v>451</v>
      </c>
      <c r="AL36" s="440"/>
      <c r="AM36" s="439"/>
      <c r="AN36" s="404" t="s">
        <v>449</v>
      </c>
      <c r="AO36" s="370"/>
      <c r="AP36" s="134"/>
      <c r="AQ36" s="138"/>
      <c r="AR36" s="138"/>
    </row>
    <row r="37" spans="1:44" ht="48" customHeight="1" x14ac:dyDescent="0.25">
      <c r="A37" s="345">
        <v>27</v>
      </c>
      <c r="B37" s="346" t="str">
        <f>IFERROR(IF(AND(C37="",D37=""),"",VLOOKUP(AI37,'Reference records(soft deleted)'!$B$61:$D$89,3,FALSE)),"")</f>
        <v/>
      </c>
      <c r="C37" s="346" t="str">
        <f>IFERROR(VLOOKUP(AJ37,'Reference records(soft deleted)'!$B$94:$D$166,3,FALSE),"")</f>
        <v/>
      </c>
      <c r="D37" s="383"/>
      <c r="E37" s="366"/>
      <c r="F37" s="367"/>
      <c r="G37" s="436" t="str">
        <f t="shared" si="0"/>
        <v/>
      </c>
      <c r="H37" s="370"/>
      <c r="I37" s="429"/>
      <c r="J37" s="429"/>
      <c r="K37" s="429"/>
      <c r="L37" s="429"/>
      <c r="M37" s="429"/>
      <c r="N37" s="437" t="str">
        <f>IFERROR(IF(AM37="","",VLOOKUP(AM37,'Overview - Section A'!$P$30:$Q$31,2,FALSE)),"")</f>
        <v/>
      </c>
      <c r="O37" s="429"/>
      <c r="P37" s="370"/>
      <c r="Q37" s="349" t="str">
        <f t="array" ref="Q37">IFERROR(IF(INDEX('Reference Records'!$D$44:$D$93,MATCH(LEFT(C37,255),LEFT('Reference Records'!$C$44:$C$93,255),0))=0,"",INDEX('Reference Records'!$D$44:$D$93,MATCH(LEFT(C37,255),LEFT('Reference Records'!$C$44:$C$93,255),0))),"")</f>
        <v/>
      </c>
      <c r="R37" s="438"/>
      <c r="S37" s="429" t="str">
        <f>IF('Overview - Section A'!$AN$5="Funding Request",IF(N37="Funding Request Place Holder","",N37),"")</f>
        <v/>
      </c>
      <c r="T37" s="429"/>
      <c r="U37" s="370"/>
      <c r="V37" s="370"/>
      <c r="W37" s="383"/>
      <c r="X37" s="433" t="str">
        <f>IFERROR(IF(VLOOKUP(B37,'Reference Records'!$C$96:$D$119,2,FALSE)=0,"",VLOOKUP(B37,'Reference Records'!$C$96:$D$119,2,FALSE)),"")</f>
        <v/>
      </c>
      <c r="Y37" s="404" t="str">
        <f t="shared" si="2"/>
        <v/>
      </c>
      <c r="Z37" s="404"/>
      <c r="AA37" s="404" t="str">
        <f t="shared" si="3"/>
        <v/>
      </c>
      <c r="AB37" s="404" t="str">
        <f>IFERROR(IF('Overview - Section A'!$AN$5="Funding Request",VLOOKUP(S37,'Overview - Section A'!$M$30:$P$31,4,FALSE),IF(AM37="","",AM37)),"")</f>
        <v/>
      </c>
      <c r="AC37" s="404" t="b">
        <f t="shared" si="4"/>
        <v>0</v>
      </c>
      <c r="AD37" s="404"/>
      <c r="AE37" s="404" t="str">
        <f t="array" ref="AE37">IFERROR(IF(INDEX('Overview - Section A'!$H$92:$H$109,MATCH(LEFT(B37,255),LEFT('Overview - Section A'!$E$92:$E$109,255),0))=0,"",INDEX('Overview - Section A'!$H$92:$H$109,MATCH(LEFT(B37,255),LEFT('Overview - Section A'!$E$92:$E$109,255),0))),"")</f>
        <v>a1P36000002LuUvEAK</v>
      </c>
      <c r="AF37" s="404" t="s">
        <v>787</v>
      </c>
      <c r="AG37" s="404" t="str">
        <f t="array" ref="AG37">IFERROR(IF(INDEX('Reference Records'!$G$44:$G$93,MATCH(LEFT(C37,255),LEFT('Reference Records'!$C$44:$C$93,255),0))=0,"",INDEX('Reference Records'!$G$44:$G$93,MATCH(LEFT(C37,255),LEFT('Reference Records'!$C$44:$C$93,255),0))),"")</f>
        <v/>
      </c>
      <c r="AH37" s="404" t="str">
        <f>IFERROR(IF('Overview - Section A'!$AN$5="Funding Request",IF('Reference Records'!$B$276&lt;&gt;"",VLOOKUP(T37,'Reference Records'!$B$276:$C$277,2,FALSE),VLOOKUP(T37,'Reference Records'!$A$289:$C$290,3,FALSE)),VLOOKUP(T37,'Reference Records'!$A$293:$C$295,3,FALSE)),"")</f>
        <v/>
      </c>
      <c r="AI37" s="439"/>
      <c r="AJ37" s="404"/>
      <c r="AK37" s="404" t="s">
        <v>451</v>
      </c>
      <c r="AL37" s="440"/>
      <c r="AM37" s="439"/>
      <c r="AN37" s="404" t="s">
        <v>449</v>
      </c>
      <c r="AO37" s="370"/>
      <c r="AP37" s="134"/>
      <c r="AQ37" s="138"/>
      <c r="AR37" s="138"/>
    </row>
    <row r="38" spans="1:44" ht="48" customHeight="1" x14ac:dyDescent="0.25">
      <c r="A38" s="345">
        <v>28</v>
      </c>
      <c r="B38" s="346" t="str">
        <f>IFERROR(IF(AND(C38="",D38=""),"",VLOOKUP(AI38,'Reference records(soft deleted)'!$B$61:$D$89,3,FALSE)),"")</f>
        <v/>
      </c>
      <c r="C38" s="346" t="str">
        <f>IFERROR(VLOOKUP(AJ38,'Reference records(soft deleted)'!$B$94:$D$166,3,FALSE),"")</f>
        <v/>
      </c>
      <c r="D38" s="383"/>
      <c r="E38" s="366"/>
      <c r="F38" s="367"/>
      <c r="G38" s="436" t="str">
        <f t="shared" si="0"/>
        <v/>
      </c>
      <c r="H38" s="370"/>
      <c r="I38" s="429"/>
      <c r="J38" s="429"/>
      <c r="K38" s="429"/>
      <c r="L38" s="429"/>
      <c r="M38" s="429"/>
      <c r="N38" s="437" t="str">
        <f>IFERROR(IF(AM38="","",VLOOKUP(AM38,'Overview - Section A'!$P$30:$Q$31,2,FALSE)),"")</f>
        <v/>
      </c>
      <c r="O38" s="429"/>
      <c r="P38" s="370"/>
      <c r="Q38" s="349" t="str">
        <f t="array" ref="Q38">IFERROR(IF(INDEX('Reference Records'!$D$44:$D$93,MATCH(LEFT(C38,255),LEFT('Reference Records'!$C$44:$C$93,255),0))=0,"",INDEX('Reference Records'!$D$44:$D$93,MATCH(LEFT(C38,255),LEFT('Reference Records'!$C$44:$C$93,255),0))),"")</f>
        <v/>
      </c>
      <c r="R38" s="438"/>
      <c r="S38" s="429" t="str">
        <f>IF('Overview - Section A'!$AN$5="Funding Request",IF(N38="Funding Request Place Holder","",N38),"")</f>
        <v/>
      </c>
      <c r="T38" s="429"/>
      <c r="U38" s="370"/>
      <c r="V38" s="370"/>
      <c r="W38" s="383"/>
      <c r="X38" s="433" t="str">
        <f>IFERROR(IF(VLOOKUP(B38,'Reference Records'!$C$96:$D$119,2,FALSE)=0,"",VLOOKUP(B38,'Reference Records'!$C$96:$D$119,2,FALSE)),"")</f>
        <v/>
      </c>
      <c r="Y38" s="404" t="str">
        <f t="shared" si="2"/>
        <v/>
      </c>
      <c r="Z38" s="404"/>
      <c r="AA38" s="404" t="str">
        <f t="shared" si="3"/>
        <v/>
      </c>
      <c r="AB38" s="404" t="str">
        <f>IFERROR(IF('Overview - Section A'!$AN$5="Funding Request",VLOOKUP(S38,'Overview - Section A'!$M$30:$P$31,4,FALSE),IF(AM38="","",AM38)),"")</f>
        <v/>
      </c>
      <c r="AC38" s="404" t="b">
        <f t="shared" si="4"/>
        <v>0</v>
      </c>
      <c r="AD38" s="404"/>
      <c r="AE38" s="404" t="str">
        <f t="array" ref="AE38">IFERROR(IF(INDEX('Overview - Section A'!$H$92:$H$109,MATCH(LEFT(B38,255),LEFT('Overview - Section A'!$E$92:$E$109,255),0))=0,"",INDEX('Overview - Section A'!$H$92:$H$109,MATCH(LEFT(B38,255),LEFT('Overview - Section A'!$E$92:$E$109,255),0))),"")</f>
        <v>a1P36000002LuUvEAK</v>
      </c>
      <c r="AF38" s="404" t="s">
        <v>788</v>
      </c>
      <c r="AG38" s="404" t="str">
        <f t="array" ref="AG38">IFERROR(IF(INDEX('Reference Records'!$G$44:$G$93,MATCH(LEFT(C38,255),LEFT('Reference Records'!$C$44:$C$93,255),0))=0,"",INDEX('Reference Records'!$G$44:$G$93,MATCH(LEFT(C38,255),LEFT('Reference Records'!$C$44:$C$93,255),0))),"")</f>
        <v/>
      </c>
      <c r="AH38" s="404" t="str">
        <f>IFERROR(IF('Overview - Section A'!$AN$5="Funding Request",IF('Reference Records'!$B$276&lt;&gt;"",VLOOKUP(T38,'Reference Records'!$B$276:$C$277,2,FALSE),VLOOKUP(T38,'Reference Records'!$A$289:$C$290,3,FALSE)),VLOOKUP(T38,'Reference Records'!$A$293:$C$295,3,FALSE)),"")</f>
        <v/>
      </c>
      <c r="AI38" s="439"/>
      <c r="AJ38" s="404"/>
      <c r="AK38" s="404" t="s">
        <v>451</v>
      </c>
      <c r="AL38" s="440"/>
      <c r="AM38" s="439"/>
      <c r="AN38" s="404" t="s">
        <v>449</v>
      </c>
      <c r="AO38" s="370"/>
      <c r="AP38" s="134"/>
      <c r="AQ38" s="138"/>
      <c r="AR38" s="138"/>
    </row>
    <row r="39" spans="1:44" ht="48" customHeight="1" x14ac:dyDescent="0.25">
      <c r="A39" s="345">
        <v>29</v>
      </c>
      <c r="B39" s="346" t="str">
        <f>IFERROR(IF(AND(C39="",D39=""),"",VLOOKUP(AI39,'Reference records(soft deleted)'!$B$61:$D$89,3,FALSE)),"")</f>
        <v/>
      </c>
      <c r="C39" s="346" t="str">
        <f>IFERROR(VLOOKUP(AJ39,'Reference records(soft deleted)'!$B$94:$D$166,3,FALSE),"")</f>
        <v/>
      </c>
      <c r="D39" s="383"/>
      <c r="E39" s="366"/>
      <c r="F39" s="367"/>
      <c r="G39" s="436" t="str">
        <f t="shared" si="0"/>
        <v/>
      </c>
      <c r="H39" s="370"/>
      <c r="I39" s="429"/>
      <c r="J39" s="429"/>
      <c r="K39" s="429"/>
      <c r="L39" s="429"/>
      <c r="M39" s="429"/>
      <c r="N39" s="437" t="str">
        <f>IFERROR(IF(AM39="","",VLOOKUP(AM39,'Overview - Section A'!$P$30:$Q$31,2,FALSE)),"")</f>
        <v/>
      </c>
      <c r="O39" s="429"/>
      <c r="P39" s="370"/>
      <c r="Q39" s="349" t="str">
        <f t="array" ref="Q39">IFERROR(IF(INDEX('Reference Records'!$D$44:$D$93,MATCH(LEFT(C39,255),LEFT('Reference Records'!$C$44:$C$93,255),0))=0,"",INDEX('Reference Records'!$D$44:$D$93,MATCH(LEFT(C39,255),LEFT('Reference Records'!$C$44:$C$93,255),0))),"")</f>
        <v/>
      </c>
      <c r="R39" s="438"/>
      <c r="S39" s="429" t="str">
        <f>IF('Overview - Section A'!$AN$5="Funding Request",IF(N39="Funding Request Place Holder","",N39),"")</f>
        <v/>
      </c>
      <c r="T39" s="429"/>
      <c r="U39" s="370"/>
      <c r="V39" s="370"/>
      <c r="W39" s="383"/>
      <c r="X39" s="433" t="str">
        <f>IFERROR(IF(VLOOKUP(B39,'Reference Records'!$C$96:$D$119,2,FALSE)=0,"",VLOOKUP(B39,'Reference Records'!$C$96:$D$119,2,FALSE)),"")</f>
        <v/>
      </c>
      <c r="Y39" s="404" t="str">
        <f t="shared" si="2"/>
        <v/>
      </c>
      <c r="Z39" s="404"/>
      <c r="AA39" s="404" t="str">
        <f t="shared" si="3"/>
        <v/>
      </c>
      <c r="AB39" s="404" t="str">
        <f>IFERROR(IF('Overview - Section A'!$AN$5="Funding Request",VLOOKUP(S39,'Overview - Section A'!$M$30:$P$31,4,FALSE),IF(AM39="","",AM39)),"")</f>
        <v/>
      </c>
      <c r="AC39" s="404" t="b">
        <f t="shared" si="4"/>
        <v>0</v>
      </c>
      <c r="AD39" s="404"/>
      <c r="AE39" s="404" t="str">
        <f t="array" ref="AE39">IFERROR(IF(INDEX('Overview - Section A'!$H$92:$H$109,MATCH(LEFT(B39,255),LEFT('Overview - Section A'!$E$92:$E$109,255),0))=0,"",INDEX('Overview - Section A'!$H$92:$H$109,MATCH(LEFT(B39,255),LEFT('Overview - Section A'!$E$92:$E$109,255),0))),"")</f>
        <v>a1P36000002LuUvEAK</v>
      </c>
      <c r="AF39" s="404" t="s">
        <v>789</v>
      </c>
      <c r="AG39" s="404" t="str">
        <f t="array" ref="AG39">IFERROR(IF(INDEX('Reference Records'!$G$44:$G$93,MATCH(LEFT(C39,255),LEFT('Reference Records'!$C$44:$C$93,255),0))=0,"",INDEX('Reference Records'!$G$44:$G$93,MATCH(LEFT(C39,255),LEFT('Reference Records'!$C$44:$C$93,255),0))),"")</f>
        <v/>
      </c>
      <c r="AH39" s="404" t="str">
        <f>IFERROR(IF('Overview - Section A'!$AN$5="Funding Request",IF('Reference Records'!$B$276&lt;&gt;"",VLOOKUP(T39,'Reference Records'!$B$276:$C$277,2,FALSE),VLOOKUP(T39,'Reference Records'!$A$289:$C$290,3,FALSE)),VLOOKUP(T39,'Reference Records'!$A$293:$C$295,3,FALSE)),"")</f>
        <v/>
      </c>
      <c r="AI39" s="439"/>
      <c r="AJ39" s="404"/>
      <c r="AK39" s="404" t="s">
        <v>451</v>
      </c>
      <c r="AL39" s="440"/>
      <c r="AM39" s="439"/>
      <c r="AN39" s="404" t="s">
        <v>449</v>
      </c>
      <c r="AO39" s="370"/>
      <c r="AP39" s="134"/>
      <c r="AQ39" s="138"/>
      <c r="AR39" s="138"/>
    </row>
    <row r="40" spans="1:44" ht="48" customHeight="1" x14ac:dyDescent="0.25">
      <c r="A40" s="345">
        <v>30</v>
      </c>
      <c r="B40" s="346" t="str">
        <f>IFERROR(IF(AND(C40="",D40=""),"",VLOOKUP(AI40,'Reference records(soft deleted)'!$B$61:$D$89,3,FALSE)),"")</f>
        <v/>
      </c>
      <c r="C40" s="346" t="str">
        <f>IFERROR(VLOOKUP(AJ40,'Reference records(soft deleted)'!$B$94:$D$166,3,FALSE),"")</f>
        <v/>
      </c>
      <c r="D40" s="383"/>
      <c r="E40" s="366"/>
      <c r="F40" s="367"/>
      <c r="G40" s="436" t="str">
        <f t="shared" si="0"/>
        <v/>
      </c>
      <c r="H40" s="370"/>
      <c r="I40" s="429"/>
      <c r="J40" s="429"/>
      <c r="K40" s="429"/>
      <c r="L40" s="429"/>
      <c r="M40" s="429"/>
      <c r="N40" s="437" t="str">
        <f>IFERROR(IF(AM40="","",VLOOKUP(AM40,'Overview - Section A'!$P$30:$Q$31,2,FALSE)),"")</f>
        <v/>
      </c>
      <c r="O40" s="429"/>
      <c r="P40" s="370"/>
      <c r="Q40" s="349" t="str">
        <f t="array" ref="Q40">IFERROR(IF(INDEX('Reference Records'!$D$44:$D$93,MATCH(LEFT(C40,255),LEFT('Reference Records'!$C$44:$C$93,255),0))=0,"",INDEX('Reference Records'!$D$44:$D$93,MATCH(LEFT(C40,255),LEFT('Reference Records'!$C$44:$C$93,255),0))),"")</f>
        <v/>
      </c>
      <c r="R40" s="438"/>
      <c r="S40" s="429" t="str">
        <f>IF('Overview - Section A'!$AN$5="Funding Request",IF(N40="Funding Request Place Holder","",N40),"")</f>
        <v/>
      </c>
      <c r="T40" s="429"/>
      <c r="U40" s="370"/>
      <c r="V40" s="370"/>
      <c r="W40" s="383"/>
      <c r="X40" s="433" t="str">
        <f>IFERROR(IF(VLOOKUP(B40,'Reference Records'!$C$96:$D$119,2,FALSE)=0,"",VLOOKUP(B40,'Reference Records'!$C$96:$D$119,2,FALSE)),"")</f>
        <v/>
      </c>
      <c r="Y40" s="404" t="str">
        <f t="shared" si="2"/>
        <v/>
      </c>
      <c r="Z40" s="404"/>
      <c r="AA40" s="404" t="str">
        <f t="shared" si="3"/>
        <v/>
      </c>
      <c r="AB40" s="404" t="str">
        <f>IFERROR(IF('Overview - Section A'!$AN$5="Funding Request",VLOOKUP(S40,'Overview - Section A'!$M$30:$P$31,4,FALSE),IF(AM40="","",AM40)),"")</f>
        <v/>
      </c>
      <c r="AC40" s="404" t="b">
        <f t="shared" si="4"/>
        <v>0</v>
      </c>
      <c r="AD40" s="404"/>
      <c r="AE40" s="404" t="str">
        <f t="array" ref="AE40">IFERROR(IF(INDEX('Overview - Section A'!$H$92:$H$109,MATCH(LEFT(B40,255),LEFT('Overview - Section A'!$E$92:$E$109,255),0))=0,"",INDEX('Overview - Section A'!$H$92:$H$109,MATCH(LEFT(B40,255),LEFT('Overview - Section A'!$E$92:$E$109,255),0))),"")</f>
        <v>a1P36000002LuUvEAK</v>
      </c>
      <c r="AF40" s="404" t="s">
        <v>790</v>
      </c>
      <c r="AG40" s="404" t="str">
        <f t="array" ref="AG40">IFERROR(IF(INDEX('Reference Records'!$G$44:$G$93,MATCH(LEFT(C40,255),LEFT('Reference Records'!$C$44:$C$93,255),0))=0,"",INDEX('Reference Records'!$G$44:$G$93,MATCH(LEFT(C40,255),LEFT('Reference Records'!$C$44:$C$93,255),0))),"")</f>
        <v/>
      </c>
      <c r="AH40" s="404" t="str">
        <f>IFERROR(IF('Overview - Section A'!$AN$5="Funding Request",IF('Reference Records'!$B$276&lt;&gt;"",VLOOKUP(T40,'Reference Records'!$B$276:$C$277,2,FALSE),VLOOKUP(T40,'Reference Records'!$A$289:$C$290,3,FALSE)),VLOOKUP(T40,'Reference Records'!$A$293:$C$295,3,FALSE)),"")</f>
        <v/>
      </c>
      <c r="AI40" s="439"/>
      <c r="AJ40" s="404"/>
      <c r="AK40" s="404" t="s">
        <v>451</v>
      </c>
      <c r="AL40" s="440"/>
      <c r="AM40" s="439"/>
      <c r="AN40" s="404" t="s">
        <v>449</v>
      </c>
      <c r="AO40" s="370"/>
      <c r="AP40" s="134"/>
      <c r="AQ40" s="138"/>
      <c r="AR40" s="138"/>
    </row>
    <row r="41" spans="1:44" ht="1.5" customHeight="1" thickBot="1" x14ac:dyDescent="0.3">
      <c r="A41" s="117"/>
      <c r="B41" s="118"/>
      <c r="C41" s="118"/>
      <c r="D41" s="119"/>
      <c r="E41" s="119"/>
      <c r="F41" s="119"/>
      <c r="G41" s="119"/>
      <c r="H41" s="119"/>
      <c r="I41" s="119"/>
      <c r="J41" s="119"/>
      <c r="K41" s="119"/>
      <c r="L41" s="119"/>
      <c r="M41" s="119"/>
      <c r="N41" s="119"/>
      <c r="O41" s="119"/>
      <c r="P41" s="119"/>
      <c r="Q41" s="67"/>
      <c r="R41" s="119"/>
      <c r="S41" s="119"/>
      <c r="T41" s="119"/>
      <c r="U41" s="119"/>
      <c r="V41" s="119"/>
      <c r="W41" s="67"/>
      <c r="X41" s="135"/>
      <c r="Y41" s="135"/>
      <c r="Z41" s="135"/>
      <c r="AA41" s="135"/>
      <c r="AB41" s="135"/>
      <c r="AC41" s="135"/>
      <c r="AD41" s="135"/>
      <c r="AE41" s="135"/>
      <c r="AF41" s="135"/>
      <c r="AG41" s="135"/>
      <c r="AH41" s="135"/>
      <c r="AI41" s="135"/>
      <c r="AJ41" s="135"/>
      <c r="AK41" s="135"/>
      <c r="AL41" s="135"/>
      <c r="AM41" s="135"/>
      <c r="AN41" s="135"/>
      <c r="AO41" s="135"/>
      <c r="AP41" s="14"/>
      <c r="AQ41" s="138"/>
      <c r="AR41" s="138"/>
    </row>
    <row r="42" spans="1:44" ht="62.65" customHeight="1" thickBot="1" x14ac:dyDescent="0.3">
      <c r="AQ42" s="138"/>
      <c r="AR42" s="138"/>
    </row>
    <row r="43" spans="1:44" ht="30.75" customHeight="1" thickBot="1" x14ac:dyDescent="0.3">
      <c r="A43" s="120"/>
      <c r="B43" s="505" t="s">
        <v>30</v>
      </c>
      <c r="C43" s="506"/>
      <c r="D43" s="506"/>
      <c r="E43" s="506"/>
      <c r="F43" s="506"/>
      <c r="G43" s="506"/>
      <c r="H43" s="506"/>
      <c r="I43" s="64"/>
      <c r="J43" s="64"/>
      <c r="K43" s="64"/>
      <c r="L43" s="64"/>
      <c r="M43" s="64"/>
      <c r="N43" s="64"/>
      <c r="O43" s="50"/>
      <c r="P43" s="137"/>
      <c r="Q43" s="136"/>
    </row>
    <row r="44" spans="1:44" ht="45.75" customHeight="1" x14ac:dyDescent="0.25">
      <c r="A44" s="120"/>
      <c r="B44" s="359" t="s">
        <v>26</v>
      </c>
      <c r="C44" s="359" t="s">
        <v>127</v>
      </c>
      <c r="D44" s="360" t="s">
        <v>182</v>
      </c>
      <c r="E44" s="359" t="s">
        <v>6</v>
      </c>
      <c r="F44" s="359" t="s">
        <v>7</v>
      </c>
      <c r="G44" s="359" t="s">
        <v>8</v>
      </c>
      <c r="H44" s="359" t="s">
        <v>144</v>
      </c>
      <c r="I44" s="362"/>
      <c r="J44" s="362" t="s">
        <v>210</v>
      </c>
      <c r="K44" s="362" t="s">
        <v>232</v>
      </c>
      <c r="L44" s="362" t="s">
        <v>96</v>
      </c>
      <c r="M44" s="362" t="s">
        <v>60</v>
      </c>
      <c r="N44" s="362" t="s">
        <v>62</v>
      </c>
      <c r="O44" s="51"/>
      <c r="P44" s="531" t="s">
        <v>305</v>
      </c>
      <c r="Q44" s="532"/>
      <c r="R44" s="533" t="s">
        <v>306</v>
      </c>
      <c r="S44" s="534"/>
      <c r="T44" s="533" t="s">
        <v>307</v>
      </c>
      <c r="U44" s="534"/>
    </row>
    <row r="45" spans="1:44" ht="47.1" hidden="1" customHeight="1" x14ac:dyDescent="0.25">
      <c r="A45" s="120"/>
      <c r="B45" s="345" t="s">
        <v>83</v>
      </c>
      <c r="C45" s="364" t="str">
        <f>IF(B45=B44,"",VLOOKUP(B45,$A$10:$AA$42,27,FALSE))</f>
        <v>[Custom Coverage Indicator Name - EN]</v>
      </c>
      <c r="D45" s="365" t="str">
        <f ca="1">TEXT(IFERROR(INDEX('Overview - Section A'!$A$37:$A$44,MATCH(J45,'Overview - Section A'!$U$37:$U$44,0)),""),"d-mmm-yy") &amp;" to " &amp; TEXT(IFERROR(INDEX('Overview - Section A'!$E$37:$E$44,MATCH(J45,'Overview - Section A'!$U$37:$U$44,0)),""),"d-mmm-yy")</f>
        <v xml:space="preserve"> to </v>
      </c>
      <c r="E45" s="441" t="s">
        <v>54</v>
      </c>
      <c r="F45" s="367" t="s">
        <v>55</v>
      </c>
      <c r="G45" s="436" t="str">
        <f>IF(IF(AND(E45="",F45=""),K45,IFERROR((E45/F45)*100,""))=0,"",IF(AND(E45="",F45=""),K45,IFERROR((E45/F45)*100,"")))</f>
        <v/>
      </c>
      <c r="H45" s="370" t="s">
        <v>143</v>
      </c>
      <c r="I45" s="426" t="str">
        <f ca="1">CONCATENATE(B45,D45)</f>
        <v xml:space="preserve">[Coverage Indicator Number] to </v>
      </c>
      <c r="J45" s="372" t="s">
        <v>61</v>
      </c>
      <c r="K45" s="442" t="s">
        <v>208</v>
      </c>
      <c r="L45" s="426" t="b">
        <f>IFERROR(TRUE,FALSE)</f>
        <v>1</v>
      </c>
      <c r="M45" s="426" t="b">
        <f>IFERROR(IF(VLOOKUP(B45,$A$10:$AA$42,27,FALSE)&lt;&gt;"",TRUE,FALSE),FALSE)</f>
        <v>1</v>
      </c>
      <c r="N45" s="426" t="s">
        <v>61</v>
      </c>
      <c r="O45" s="51"/>
      <c r="P45" s="535"/>
      <c r="Q45" s="536"/>
      <c r="R45" s="537"/>
      <c r="S45" s="536"/>
      <c r="T45" s="537"/>
      <c r="U45" s="536"/>
      <c r="V45" s="105"/>
      <c r="W45" s="105"/>
      <c r="X45" s="186"/>
    </row>
    <row r="46" spans="1:44" ht="47.1" customHeight="1" x14ac:dyDescent="0.25">
      <c r="A46" s="120"/>
      <c r="B46" s="345">
        <v>1</v>
      </c>
      <c r="C46" s="364" t="str">
        <f t="shared" ref="C46:C109" si="5">IF(B46=B45,"",VLOOKUP(B46,$A$10:$AA$42,27,FALSE))</f>
        <v>KP-1c(M): Percentage of sex workers reached with HIV prevention programs - defined package of services</v>
      </c>
      <c r="D46" s="365" t="str">
        <f ca="1">TEXT(IFERROR(INDEX('Overview - Section A'!$A$37:$A$44,MATCH(J46,'Overview - Section A'!$U$37:$U$44,0)),""),"d-mmm-yy") &amp;" to " &amp; TEXT(IFERROR(INDEX('Overview - Section A'!$E$37:$E$44,MATCH(J46,'Overview - Section A'!$U$37:$U$44,0)),""),"d-mmm-yy")</f>
        <v>1-Jan-18 to 31-Dec-18</v>
      </c>
      <c r="E46" s="441">
        <v>8504</v>
      </c>
      <c r="F46" s="367">
        <v>10005</v>
      </c>
      <c r="G46" s="436">
        <f t="shared" ref="G46:G109" si="6">IF(IF(AND(E46="",F46=""),K46,IFERROR((E46/F46)*100,""))=0,"",IF(AND(E46="",F46=""),K46,IFERROR((E46/F46)*100,"")))</f>
        <v>84.997501249375304</v>
      </c>
      <c r="H46" s="370"/>
      <c r="I46" s="426" t="str">
        <f t="shared" ref="I46:I109" ca="1" si="7">CONCATENATE(B46,D46)</f>
        <v>11-Jan-18 to 31-Dec-18</v>
      </c>
      <c r="J46" s="372" t="s">
        <v>469</v>
      </c>
      <c r="K46" s="442"/>
      <c r="L46" s="426" t="b">
        <f t="shared" ref="L46:L109" si="8">IFERROR(TRUE,FALSE)</f>
        <v>1</v>
      </c>
      <c r="M46" s="426" t="b">
        <f t="shared" ref="M46:M109" si="9">IFERROR(IF(VLOOKUP(B46,$A$10:$AA$42,27,FALSE)&lt;&gt;"",TRUE,FALSE),FALSE)</f>
        <v>1</v>
      </c>
      <c r="N46" s="426" t="s">
        <v>791</v>
      </c>
      <c r="O46" s="51"/>
      <c r="P46" s="425"/>
      <c r="Q46" s="425"/>
      <c r="R46" s="425"/>
      <c r="S46" s="425"/>
      <c r="T46" s="425"/>
      <c r="U46" s="425"/>
      <c r="V46" s="105"/>
      <c r="W46" s="105"/>
      <c r="X46" s="186"/>
    </row>
    <row r="47" spans="1:44" ht="47.1" customHeight="1" x14ac:dyDescent="0.25">
      <c r="A47" s="120"/>
      <c r="B47" s="345">
        <v>1</v>
      </c>
      <c r="C47" s="364" t="str">
        <f t="shared" si="5"/>
        <v/>
      </c>
      <c r="D47" s="365" t="str">
        <f ca="1">TEXT(IFERROR(INDEX('Overview - Section A'!$A$37:$A$44,MATCH(J47,'Overview - Section A'!$U$37:$U$44,0)),""),"d-mmm-yy") &amp;" to " &amp; TEXT(IFERROR(INDEX('Overview - Section A'!$E$37:$E$44,MATCH(J47,'Overview - Section A'!$U$37:$U$44,0)),""),"d-mmm-yy")</f>
        <v>1-Jan-19 to 31-Dec-19</v>
      </c>
      <c r="E47" s="441">
        <v>8726</v>
      </c>
      <c r="F47" s="367">
        <v>10309</v>
      </c>
      <c r="G47" s="436">
        <f t="shared" si="6"/>
        <v>84.644485401105825</v>
      </c>
      <c r="H47" s="370"/>
      <c r="I47" s="426" t="str">
        <f t="shared" ca="1" si="7"/>
        <v>11-Jan-19 to 31-Dec-19</v>
      </c>
      <c r="J47" s="372" t="s">
        <v>471</v>
      </c>
      <c r="K47" s="442"/>
      <c r="L47" s="426" t="b">
        <f t="shared" si="8"/>
        <v>1</v>
      </c>
      <c r="M47" s="426" t="b">
        <f t="shared" si="9"/>
        <v>1</v>
      </c>
      <c r="N47" s="426" t="s">
        <v>792</v>
      </c>
      <c r="O47" s="51"/>
      <c r="P47" s="425"/>
      <c r="Q47" s="425"/>
      <c r="R47" s="425"/>
      <c r="S47" s="425"/>
      <c r="T47" s="425"/>
      <c r="U47" s="425"/>
      <c r="V47" s="105"/>
      <c r="W47" s="105"/>
      <c r="X47" s="186"/>
    </row>
    <row r="48" spans="1:44" ht="47.1" customHeight="1" x14ac:dyDescent="0.25">
      <c r="A48" s="120"/>
      <c r="B48" s="345">
        <v>1</v>
      </c>
      <c r="C48" s="364" t="str">
        <f t="shared" si="5"/>
        <v/>
      </c>
      <c r="D48" s="365" t="str">
        <f ca="1">TEXT(IFERROR(INDEX('Overview - Section A'!$A$37:$A$44,MATCH(J48,'Overview - Section A'!$U$37:$U$44,0)),""),"d-mmm-yy") &amp;" to " &amp; TEXT(IFERROR(INDEX('Overview - Section A'!$E$37:$E$44,MATCH(J48,'Overview - Section A'!$U$37:$U$44,0)),""),"d-mmm-yy")</f>
        <v>1-Jan-20 to 31-Dec-20</v>
      </c>
      <c r="E48" s="441">
        <v>8929</v>
      </c>
      <c r="F48" s="367">
        <v>10505</v>
      </c>
      <c r="G48" s="436">
        <f t="shared" si="6"/>
        <v>84.997620180866249</v>
      </c>
      <c r="H48" s="370"/>
      <c r="I48" s="426" t="str">
        <f t="shared" ca="1" si="7"/>
        <v>11-Jan-20 to 31-Dec-20</v>
      </c>
      <c r="J48" s="372" t="s">
        <v>473</v>
      </c>
      <c r="K48" s="442"/>
      <c r="L48" s="426" t="b">
        <f t="shared" si="8"/>
        <v>1</v>
      </c>
      <c r="M48" s="426" t="b">
        <f t="shared" si="9"/>
        <v>1</v>
      </c>
      <c r="N48" s="426" t="s">
        <v>793</v>
      </c>
      <c r="O48" s="51"/>
      <c r="P48" s="425"/>
      <c r="Q48" s="425"/>
      <c r="R48" s="425"/>
      <c r="S48" s="425"/>
      <c r="T48" s="425"/>
      <c r="U48" s="425"/>
      <c r="V48" s="105"/>
      <c r="W48" s="105"/>
      <c r="X48" s="186"/>
    </row>
    <row r="49" spans="1:24" ht="47.1" customHeight="1" x14ac:dyDescent="0.25">
      <c r="A49" s="120"/>
      <c r="B49" s="345">
        <v>1</v>
      </c>
      <c r="C49" s="364" t="str">
        <f t="shared" si="5"/>
        <v/>
      </c>
      <c r="D49" s="365" t="str">
        <f ca="1">TEXT(IFERROR(INDEX('Overview - Section A'!$A$37:$A$44,MATCH(J49,'Overview - Section A'!$U$37:$U$44,0)),""),"d-mmm-yy") &amp;" to " &amp; TEXT(IFERROR(INDEX('Overview - Section A'!$E$37:$E$44,MATCH(J49,'Overview - Section A'!$U$37:$U$44,0)),""),"d-mmm-yy")</f>
        <v>1-Jan-21 to 31-Dec-21</v>
      </c>
      <c r="E49" s="441"/>
      <c r="F49" s="367"/>
      <c r="G49" s="436" t="str">
        <f t="shared" si="6"/>
        <v/>
      </c>
      <c r="H49" s="370"/>
      <c r="I49" s="426" t="str">
        <f t="shared" ca="1" si="7"/>
        <v>11-Jan-21 to 31-Dec-21</v>
      </c>
      <c r="J49" s="372" t="s">
        <v>475</v>
      </c>
      <c r="K49" s="442"/>
      <c r="L49" s="426" t="b">
        <f t="shared" si="8"/>
        <v>1</v>
      </c>
      <c r="M49" s="426" t="b">
        <f t="shared" si="9"/>
        <v>1</v>
      </c>
      <c r="N49" s="426" t="s">
        <v>794</v>
      </c>
      <c r="O49" s="51"/>
      <c r="P49" s="425"/>
      <c r="Q49" s="425"/>
      <c r="R49" s="425"/>
      <c r="S49" s="425"/>
      <c r="T49" s="425"/>
      <c r="U49" s="425"/>
      <c r="V49" s="105"/>
      <c r="W49" s="105"/>
      <c r="X49" s="186"/>
    </row>
    <row r="50" spans="1:24" ht="47.1" customHeight="1" x14ac:dyDescent="0.25">
      <c r="A50" s="120"/>
      <c r="B50" s="345">
        <v>1</v>
      </c>
      <c r="C50" s="364" t="str">
        <f t="shared" si="5"/>
        <v/>
      </c>
      <c r="D50" s="365" t="str">
        <f ca="1">TEXT(IFERROR(INDEX('Overview - Section A'!$A$37:$A$44,MATCH(J50,'Overview - Section A'!$U$37:$U$44,0)),""),"d-mmm-yy") &amp;" to " &amp; TEXT(IFERROR(INDEX('Overview - Section A'!$E$37:$E$44,MATCH(J50,'Overview - Section A'!$U$37:$U$44,0)),""),"d-mmm-yy")</f>
        <v>1-Jan-22 to 31-Dec-22</v>
      </c>
      <c r="E50" s="441"/>
      <c r="F50" s="367"/>
      <c r="G50" s="436" t="str">
        <f t="shared" si="6"/>
        <v/>
      </c>
      <c r="H50" s="370"/>
      <c r="I50" s="426" t="str">
        <f t="shared" ca="1" si="7"/>
        <v>11-Jan-22 to 31-Dec-22</v>
      </c>
      <c r="J50" s="372" t="s">
        <v>477</v>
      </c>
      <c r="K50" s="442"/>
      <c r="L50" s="426" t="b">
        <f t="shared" si="8"/>
        <v>1</v>
      </c>
      <c r="M50" s="426" t="b">
        <f t="shared" si="9"/>
        <v>1</v>
      </c>
      <c r="N50" s="426" t="s">
        <v>795</v>
      </c>
      <c r="O50" s="51"/>
      <c r="P50" s="425"/>
      <c r="Q50" s="425"/>
      <c r="R50" s="425"/>
      <c r="S50" s="425"/>
      <c r="T50" s="425"/>
      <c r="U50" s="425"/>
      <c r="V50" s="105"/>
      <c r="W50" s="105"/>
      <c r="X50" s="186"/>
    </row>
    <row r="51" spans="1:24" ht="47.1" customHeight="1" x14ac:dyDescent="0.25">
      <c r="A51" s="120"/>
      <c r="B51" s="345">
        <v>1</v>
      </c>
      <c r="C51" s="364" t="str">
        <f t="shared" si="5"/>
        <v/>
      </c>
      <c r="D51" s="365" t="str">
        <f ca="1">TEXT(IFERROR(INDEX('Overview - Section A'!$A$37:$A$44,MATCH(J51,'Overview - Section A'!$U$37:$U$44,0)),""),"d-mmm-yy") &amp;" to " &amp; TEXT(IFERROR(INDEX('Overview - Section A'!$E$37:$E$44,MATCH(J51,'Overview - Section A'!$U$37:$U$44,0)),""),"d-mmm-yy")</f>
        <v>1-Jan-23 to 31-Dec-23</v>
      </c>
      <c r="E51" s="441"/>
      <c r="F51" s="367"/>
      <c r="G51" s="436" t="str">
        <f t="shared" si="6"/>
        <v/>
      </c>
      <c r="H51" s="370"/>
      <c r="I51" s="426" t="str">
        <f t="shared" ca="1" si="7"/>
        <v>11-Jan-23 to 31-Dec-23</v>
      </c>
      <c r="J51" s="372" t="s">
        <v>479</v>
      </c>
      <c r="K51" s="442"/>
      <c r="L51" s="426" t="b">
        <f t="shared" si="8"/>
        <v>1</v>
      </c>
      <c r="M51" s="426" t="b">
        <f t="shared" si="9"/>
        <v>1</v>
      </c>
      <c r="N51" s="426" t="s">
        <v>796</v>
      </c>
      <c r="O51" s="51"/>
      <c r="P51" s="425"/>
      <c r="Q51" s="425"/>
      <c r="R51" s="425"/>
      <c r="S51" s="425"/>
      <c r="T51" s="425"/>
      <c r="U51" s="425"/>
      <c r="V51" s="105"/>
      <c r="W51" s="105"/>
      <c r="X51" s="186"/>
    </row>
    <row r="52" spans="1:24" ht="47.1" customHeight="1" x14ac:dyDescent="0.25">
      <c r="A52" s="120"/>
      <c r="B52" s="345">
        <v>2</v>
      </c>
      <c r="C52" s="364" t="str">
        <f t="shared" si="5"/>
        <v>KP-3c(M): Percentage of sex workers that have received an HIV test during the reporting period and know their results</v>
      </c>
      <c r="D52" s="365" t="str">
        <f ca="1">TEXT(IFERROR(INDEX('Overview - Section A'!$A$37:$A$44,MATCH(J52,'Overview - Section A'!$U$37:$U$44,0)),""),"d-mmm-yy") &amp;" to " &amp; TEXT(IFERROR(INDEX('Overview - Section A'!$E$37:$E$44,MATCH(J52,'Overview - Section A'!$U$37:$U$44,0)),""),"d-mmm-yy")</f>
        <v>1-Jan-18 to 31-Dec-18</v>
      </c>
      <c r="E52" s="441">
        <v>8004</v>
      </c>
      <c r="F52" s="367">
        <v>10005</v>
      </c>
      <c r="G52" s="436">
        <f t="shared" si="6"/>
        <v>80</v>
      </c>
      <c r="H52" s="370"/>
      <c r="I52" s="426" t="str">
        <f t="shared" ca="1" si="7"/>
        <v>21-Jan-18 to 31-Dec-18</v>
      </c>
      <c r="J52" s="372" t="s">
        <v>469</v>
      </c>
      <c r="K52" s="442"/>
      <c r="L52" s="426" t="b">
        <f t="shared" si="8"/>
        <v>1</v>
      </c>
      <c r="M52" s="426" t="b">
        <f t="shared" si="9"/>
        <v>1</v>
      </c>
      <c r="N52" s="426" t="s">
        <v>797</v>
      </c>
      <c r="O52" s="51"/>
      <c r="P52" s="425"/>
      <c r="Q52" s="425"/>
      <c r="R52" s="425"/>
      <c r="S52" s="425"/>
      <c r="T52" s="425"/>
      <c r="U52" s="425"/>
      <c r="V52" s="105"/>
      <c r="W52" s="105"/>
      <c r="X52" s="186"/>
    </row>
    <row r="53" spans="1:24" ht="47.1" customHeight="1" x14ac:dyDescent="0.25">
      <c r="A53" s="120"/>
      <c r="B53" s="345">
        <v>2</v>
      </c>
      <c r="C53" s="364" t="str">
        <f t="shared" si="5"/>
        <v/>
      </c>
      <c r="D53" s="365" t="str">
        <f ca="1">TEXT(IFERROR(INDEX('Overview - Section A'!$A$37:$A$44,MATCH(J53,'Overview - Section A'!$U$37:$U$44,0)),""),"d-mmm-yy") &amp;" to " &amp; TEXT(IFERROR(INDEX('Overview - Section A'!$E$37:$E$44,MATCH(J53,'Overview - Section A'!$U$37:$U$44,0)),""),"d-mmm-yy")</f>
        <v>1-Jan-19 to 31-Dec-19</v>
      </c>
      <c r="E53" s="441">
        <v>8247.2000000000007</v>
      </c>
      <c r="F53" s="367">
        <v>10309</v>
      </c>
      <c r="G53" s="436">
        <f t="shared" si="6"/>
        <v>80</v>
      </c>
      <c r="H53" s="370"/>
      <c r="I53" s="426" t="str">
        <f t="shared" ca="1" si="7"/>
        <v>21-Jan-19 to 31-Dec-19</v>
      </c>
      <c r="J53" s="372" t="s">
        <v>471</v>
      </c>
      <c r="K53" s="442"/>
      <c r="L53" s="426" t="b">
        <f t="shared" si="8"/>
        <v>1</v>
      </c>
      <c r="M53" s="426" t="b">
        <f t="shared" si="9"/>
        <v>1</v>
      </c>
      <c r="N53" s="426" t="s">
        <v>798</v>
      </c>
      <c r="O53" s="51"/>
      <c r="P53" s="425"/>
      <c r="Q53" s="425"/>
      <c r="R53" s="425"/>
      <c r="S53" s="425"/>
      <c r="T53" s="425"/>
      <c r="U53" s="425"/>
      <c r="V53" s="105"/>
      <c r="W53" s="105"/>
      <c r="X53" s="186"/>
    </row>
    <row r="54" spans="1:24" ht="47.1" customHeight="1" x14ac:dyDescent="0.25">
      <c r="A54" s="120"/>
      <c r="B54" s="345">
        <v>2</v>
      </c>
      <c r="C54" s="364" t="str">
        <f t="shared" si="5"/>
        <v/>
      </c>
      <c r="D54" s="365" t="str">
        <f ca="1">TEXT(IFERROR(INDEX('Overview - Section A'!$A$37:$A$44,MATCH(J54,'Overview - Section A'!$U$37:$U$44,0)),""),"d-mmm-yy") &amp;" to " &amp; TEXT(IFERROR(INDEX('Overview - Section A'!$E$37:$E$44,MATCH(J54,'Overview - Section A'!$U$37:$U$44,0)),""),"d-mmm-yy")</f>
        <v>1-Jan-20 to 31-Dec-20</v>
      </c>
      <c r="E54" s="441">
        <v>8404</v>
      </c>
      <c r="F54" s="367">
        <v>10505</v>
      </c>
      <c r="G54" s="436">
        <f t="shared" si="6"/>
        <v>80</v>
      </c>
      <c r="H54" s="370"/>
      <c r="I54" s="426" t="str">
        <f t="shared" ca="1" si="7"/>
        <v>21-Jan-20 to 31-Dec-20</v>
      </c>
      <c r="J54" s="372" t="s">
        <v>473</v>
      </c>
      <c r="K54" s="442"/>
      <c r="L54" s="426" t="b">
        <f t="shared" si="8"/>
        <v>1</v>
      </c>
      <c r="M54" s="426" t="b">
        <f t="shared" si="9"/>
        <v>1</v>
      </c>
      <c r="N54" s="426" t="s">
        <v>799</v>
      </c>
      <c r="O54" s="51"/>
      <c r="P54" s="425"/>
      <c r="Q54" s="425"/>
      <c r="R54" s="425"/>
      <c r="S54" s="425"/>
      <c r="T54" s="425"/>
      <c r="U54" s="425"/>
      <c r="V54" s="105"/>
      <c r="W54" s="105"/>
      <c r="X54" s="186"/>
    </row>
    <row r="55" spans="1:24" ht="47.1" customHeight="1" x14ac:dyDescent="0.25">
      <c r="A55" s="120"/>
      <c r="B55" s="345">
        <v>2</v>
      </c>
      <c r="C55" s="364" t="str">
        <f t="shared" si="5"/>
        <v/>
      </c>
      <c r="D55" s="365" t="str">
        <f ca="1">TEXT(IFERROR(INDEX('Overview - Section A'!$A$37:$A$44,MATCH(J55,'Overview - Section A'!$U$37:$U$44,0)),""),"d-mmm-yy") &amp;" to " &amp; TEXT(IFERROR(INDEX('Overview - Section A'!$E$37:$E$44,MATCH(J55,'Overview - Section A'!$U$37:$U$44,0)),""),"d-mmm-yy")</f>
        <v>1-Jan-21 to 31-Dec-21</v>
      </c>
      <c r="E55" s="441"/>
      <c r="F55" s="367"/>
      <c r="G55" s="436" t="str">
        <f t="shared" si="6"/>
        <v/>
      </c>
      <c r="H55" s="370"/>
      <c r="I55" s="426" t="str">
        <f t="shared" ca="1" si="7"/>
        <v>21-Jan-21 to 31-Dec-21</v>
      </c>
      <c r="J55" s="372" t="s">
        <v>475</v>
      </c>
      <c r="K55" s="442"/>
      <c r="L55" s="426" t="b">
        <f t="shared" si="8"/>
        <v>1</v>
      </c>
      <c r="M55" s="426" t="b">
        <f t="shared" si="9"/>
        <v>1</v>
      </c>
      <c r="N55" s="426" t="s">
        <v>800</v>
      </c>
      <c r="O55" s="51"/>
      <c r="P55" s="425"/>
      <c r="Q55" s="425"/>
      <c r="R55" s="425"/>
      <c r="S55" s="425"/>
      <c r="T55" s="425"/>
      <c r="U55" s="425"/>
      <c r="V55" s="105"/>
      <c r="W55" s="105"/>
      <c r="X55" s="186"/>
    </row>
    <row r="56" spans="1:24" ht="47.1" customHeight="1" x14ac:dyDescent="0.25">
      <c r="A56" s="120"/>
      <c r="B56" s="345">
        <v>2</v>
      </c>
      <c r="C56" s="364" t="str">
        <f t="shared" si="5"/>
        <v/>
      </c>
      <c r="D56" s="365" t="str">
        <f ca="1">TEXT(IFERROR(INDEX('Overview - Section A'!$A$37:$A$44,MATCH(J56,'Overview - Section A'!$U$37:$U$44,0)),""),"d-mmm-yy") &amp;" to " &amp; TEXT(IFERROR(INDEX('Overview - Section A'!$E$37:$E$44,MATCH(J56,'Overview - Section A'!$U$37:$U$44,0)),""),"d-mmm-yy")</f>
        <v>1-Jan-22 to 31-Dec-22</v>
      </c>
      <c r="E56" s="441"/>
      <c r="F56" s="367"/>
      <c r="G56" s="436" t="str">
        <f t="shared" si="6"/>
        <v/>
      </c>
      <c r="H56" s="370"/>
      <c r="I56" s="426" t="str">
        <f t="shared" ca="1" si="7"/>
        <v>21-Jan-22 to 31-Dec-22</v>
      </c>
      <c r="J56" s="372" t="s">
        <v>477</v>
      </c>
      <c r="K56" s="442"/>
      <c r="L56" s="426" t="b">
        <f t="shared" si="8"/>
        <v>1</v>
      </c>
      <c r="M56" s="426" t="b">
        <f t="shared" si="9"/>
        <v>1</v>
      </c>
      <c r="N56" s="426" t="s">
        <v>801</v>
      </c>
      <c r="O56" s="51"/>
      <c r="P56" s="425"/>
      <c r="Q56" s="425"/>
      <c r="R56" s="425"/>
      <c r="S56" s="425"/>
      <c r="T56" s="425"/>
      <c r="U56" s="425"/>
      <c r="V56" s="105"/>
      <c r="W56" s="105"/>
      <c r="X56" s="186"/>
    </row>
    <row r="57" spans="1:24" ht="47.1" customHeight="1" x14ac:dyDescent="0.25">
      <c r="A57" s="120"/>
      <c r="B57" s="345">
        <v>2</v>
      </c>
      <c r="C57" s="364" t="str">
        <f t="shared" si="5"/>
        <v/>
      </c>
      <c r="D57" s="365" t="str">
        <f ca="1">TEXT(IFERROR(INDEX('Overview - Section A'!$A$37:$A$44,MATCH(J57,'Overview - Section A'!$U$37:$U$44,0)),""),"d-mmm-yy") &amp;" to " &amp; TEXT(IFERROR(INDEX('Overview - Section A'!$E$37:$E$44,MATCH(J57,'Overview - Section A'!$U$37:$U$44,0)),""),"d-mmm-yy")</f>
        <v>1-Jan-23 to 31-Dec-23</v>
      </c>
      <c r="E57" s="441"/>
      <c r="F57" s="367"/>
      <c r="G57" s="436" t="str">
        <f t="shared" si="6"/>
        <v/>
      </c>
      <c r="H57" s="370"/>
      <c r="I57" s="426" t="str">
        <f t="shared" ca="1" si="7"/>
        <v>21-Jan-23 to 31-Dec-23</v>
      </c>
      <c r="J57" s="372" t="s">
        <v>479</v>
      </c>
      <c r="K57" s="442"/>
      <c r="L57" s="426" t="b">
        <f t="shared" si="8"/>
        <v>1</v>
      </c>
      <c r="M57" s="426" t="b">
        <f t="shared" si="9"/>
        <v>1</v>
      </c>
      <c r="N57" s="426" t="s">
        <v>802</v>
      </c>
      <c r="O57" s="51"/>
      <c r="P57" s="425"/>
      <c r="Q57" s="425"/>
      <c r="R57" s="425"/>
      <c r="S57" s="425"/>
      <c r="T57" s="425"/>
      <c r="U57" s="425"/>
      <c r="V57" s="105"/>
      <c r="W57" s="105"/>
      <c r="X57" s="186"/>
    </row>
    <row r="58" spans="1:24" ht="47.1" customHeight="1" x14ac:dyDescent="0.25">
      <c r="A58" s="120"/>
      <c r="B58" s="345">
        <v>3</v>
      </c>
      <c r="C58" s="364" t="str">
        <f t="shared" si="5"/>
        <v>KP-1a(M): Percentage of men who have sex with men reached with HIV prevention programs - defined package of services</v>
      </c>
      <c r="D58" s="365" t="str">
        <f ca="1">TEXT(IFERROR(INDEX('Overview - Section A'!$A$37:$A$44,MATCH(J58,'Overview - Section A'!$U$37:$U$44,0)),""),"d-mmm-yy") &amp;" to " &amp; TEXT(IFERROR(INDEX('Overview - Section A'!$E$37:$E$44,MATCH(J58,'Overview - Section A'!$U$37:$U$44,0)),""),"d-mmm-yy")</f>
        <v>1-Jan-18 to 31-Dec-18</v>
      </c>
      <c r="E58" s="441">
        <v>722.4</v>
      </c>
      <c r="F58" s="367">
        <v>903</v>
      </c>
      <c r="G58" s="436">
        <f t="shared" si="6"/>
        <v>80</v>
      </c>
      <c r="H58" s="370"/>
      <c r="I58" s="426" t="str">
        <f t="shared" ca="1" si="7"/>
        <v>31-Jan-18 to 31-Dec-18</v>
      </c>
      <c r="J58" s="372" t="s">
        <v>469</v>
      </c>
      <c r="K58" s="442"/>
      <c r="L58" s="426" t="b">
        <f t="shared" si="8"/>
        <v>1</v>
      </c>
      <c r="M58" s="426" t="b">
        <f t="shared" si="9"/>
        <v>1</v>
      </c>
      <c r="N58" s="426" t="s">
        <v>803</v>
      </c>
      <c r="O58" s="51"/>
      <c r="P58" s="425"/>
      <c r="Q58" s="425"/>
      <c r="R58" s="425"/>
      <c r="S58" s="425"/>
      <c r="T58" s="425"/>
      <c r="U58" s="425"/>
      <c r="V58" s="105"/>
      <c r="W58" s="105"/>
      <c r="X58" s="186"/>
    </row>
    <row r="59" spans="1:24" ht="47.1" customHeight="1" x14ac:dyDescent="0.25">
      <c r="A59" s="120"/>
      <c r="B59" s="345">
        <v>3</v>
      </c>
      <c r="C59" s="364" t="str">
        <f t="shared" si="5"/>
        <v/>
      </c>
      <c r="D59" s="365" t="str">
        <f ca="1">TEXT(IFERROR(INDEX('Overview - Section A'!$A$37:$A$44,MATCH(J59,'Overview - Section A'!$U$37:$U$44,0)),""),"d-mmm-yy") &amp;" to " &amp; TEXT(IFERROR(INDEX('Overview - Section A'!$E$37:$E$44,MATCH(J59,'Overview - Section A'!$U$37:$U$44,0)),""),"d-mmm-yy")</f>
        <v>1-Jan-19 to 31-Dec-19</v>
      </c>
      <c r="E59" s="441">
        <v>734.4</v>
      </c>
      <c r="F59" s="367">
        <v>918</v>
      </c>
      <c r="G59" s="436">
        <f t="shared" si="6"/>
        <v>80</v>
      </c>
      <c r="H59" s="370"/>
      <c r="I59" s="426" t="str">
        <f t="shared" ca="1" si="7"/>
        <v>31-Jan-19 to 31-Dec-19</v>
      </c>
      <c r="J59" s="372" t="s">
        <v>471</v>
      </c>
      <c r="K59" s="442"/>
      <c r="L59" s="426" t="b">
        <f t="shared" si="8"/>
        <v>1</v>
      </c>
      <c r="M59" s="426" t="b">
        <f t="shared" si="9"/>
        <v>1</v>
      </c>
      <c r="N59" s="426" t="s">
        <v>804</v>
      </c>
      <c r="O59" s="51"/>
      <c r="P59" s="425"/>
      <c r="Q59" s="425"/>
      <c r="R59" s="425"/>
      <c r="S59" s="425"/>
      <c r="T59" s="425"/>
      <c r="U59" s="425"/>
      <c r="V59" s="105"/>
      <c r="W59" s="105"/>
      <c r="X59" s="186"/>
    </row>
    <row r="60" spans="1:24" ht="47.1" customHeight="1" x14ac:dyDescent="0.25">
      <c r="A60" s="120"/>
      <c r="B60" s="345">
        <v>3</v>
      </c>
      <c r="C60" s="364" t="str">
        <f t="shared" si="5"/>
        <v/>
      </c>
      <c r="D60" s="365" t="str">
        <f ca="1">TEXT(IFERROR(INDEX('Overview - Section A'!$A$37:$A$44,MATCH(J60,'Overview - Section A'!$U$37:$U$44,0)),""),"d-mmm-yy") &amp;" to " &amp; TEXT(IFERROR(INDEX('Overview - Section A'!$E$37:$E$44,MATCH(J60,'Overview - Section A'!$U$37:$U$44,0)),""),"d-mmm-yy")</f>
        <v>1-Jan-20 to 31-Dec-20</v>
      </c>
      <c r="E60" s="441">
        <v>745.6</v>
      </c>
      <c r="F60" s="367">
        <v>932</v>
      </c>
      <c r="G60" s="436">
        <f t="shared" si="6"/>
        <v>80</v>
      </c>
      <c r="H60" s="370"/>
      <c r="I60" s="426" t="str">
        <f t="shared" ca="1" si="7"/>
        <v>31-Jan-20 to 31-Dec-20</v>
      </c>
      <c r="J60" s="372" t="s">
        <v>473</v>
      </c>
      <c r="K60" s="442"/>
      <c r="L60" s="426" t="b">
        <f t="shared" si="8"/>
        <v>1</v>
      </c>
      <c r="M60" s="426" t="b">
        <f t="shared" si="9"/>
        <v>1</v>
      </c>
      <c r="N60" s="426" t="s">
        <v>805</v>
      </c>
      <c r="O60" s="51"/>
      <c r="P60" s="425"/>
      <c r="Q60" s="425"/>
      <c r="R60" s="425"/>
      <c r="S60" s="425"/>
      <c r="T60" s="425"/>
      <c r="U60" s="425"/>
      <c r="V60" s="105"/>
      <c r="W60" s="105"/>
      <c r="X60" s="186"/>
    </row>
    <row r="61" spans="1:24" ht="47.1" customHeight="1" x14ac:dyDescent="0.25">
      <c r="A61" s="120"/>
      <c r="B61" s="345">
        <v>3</v>
      </c>
      <c r="C61" s="364" t="str">
        <f t="shared" si="5"/>
        <v/>
      </c>
      <c r="D61" s="365" t="str">
        <f ca="1">TEXT(IFERROR(INDEX('Overview - Section A'!$A$37:$A$44,MATCH(J61,'Overview - Section A'!$U$37:$U$44,0)),""),"d-mmm-yy") &amp;" to " &amp; TEXT(IFERROR(INDEX('Overview - Section A'!$E$37:$E$44,MATCH(J61,'Overview - Section A'!$U$37:$U$44,0)),""),"d-mmm-yy")</f>
        <v>1-Jan-21 to 31-Dec-21</v>
      </c>
      <c r="E61" s="441"/>
      <c r="F61" s="367"/>
      <c r="G61" s="436" t="str">
        <f t="shared" si="6"/>
        <v/>
      </c>
      <c r="H61" s="370"/>
      <c r="I61" s="426" t="str">
        <f t="shared" ca="1" si="7"/>
        <v>31-Jan-21 to 31-Dec-21</v>
      </c>
      <c r="J61" s="372" t="s">
        <v>475</v>
      </c>
      <c r="K61" s="442"/>
      <c r="L61" s="426" t="b">
        <f t="shared" si="8"/>
        <v>1</v>
      </c>
      <c r="M61" s="426" t="b">
        <f t="shared" si="9"/>
        <v>1</v>
      </c>
      <c r="N61" s="426" t="s">
        <v>806</v>
      </c>
      <c r="O61" s="51"/>
      <c r="P61" s="425"/>
      <c r="Q61" s="425"/>
      <c r="R61" s="425"/>
      <c r="S61" s="425"/>
      <c r="T61" s="425"/>
      <c r="U61" s="425"/>
      <c r="V61" s="105"/>
      <c r="W61" s="105"/>
      <c r="X61" s="186"/>
    </row>
    <row r="62" spans="1:24" ht="47.1" customHeight="1" x14ac:dyDescent="0.25">
      <c r="A62" s="120"/>
      <c r="B62" s="345">
        <v>3</v>
      </c>
      <c r="C62" s="364" t="str">
        <f t="shared" si="5"/>
        <v/>
      </c>
      <c r="D62" s="365" t="str">
        <f ca="1">TEXT(IFERROR(INDEX('Overview - Section A'!$A$37:$A$44,MATCH(J62,'Overview - Section A'!$U$37:$U$44,0)),""),"d-mmm-yy") &amp;" to " &amp; TEXT(IFERROR(INDEX('Overview - Section A'!$E$37:$E$44,MATCH(J62,'Overview - Section A'!$U$37:$U$44,0)),""),"d-mmm-yy")</f>
        <v>1-Jan-22 to 31-Dec-22</v>
      </c>
      <c r="E62" s="441"/>
      <c r="F62" s="367"/>
      <c r="G62" s="436" t="str">
        <f t="shared" si="6"/>
        <v/>
      </c>
      <c r="H62" s="370"/>
      <c r="I62" s="426" t="str">
        <f t="shared" ca="1" si="7"/>
        <v>31-Jan-22 to 31-Dec-22</v>
      </c>
      <c r="J62" s="372" t="s">
        <v>477</v>
      </c>
      <c r="K62" s="442"/>
      <c r="L62" s="426" t="b">
        <f t="shared" si="8"/>
        <v>1</v>
      </c>
      <c r="M62" s="426" t="b">
        <f t="shared" si="9"/>
        <v>1</v>
      </c>
      <c r="N62" s="426" t="s">
        <v>807</v>
      </c>
      <c r="O62" s="51"/>
      <c r="P62" s="425"/>
      <c r="Q62" s="425"/>
      <c r="R62" s="425"/>
      <c r="S62" s="425"/>
      <c r="T62" s="425"/>
      <c r="U62" s="425"/>
      <c r="V62" s="105"/>
      <c r="W62" s="105"/>
      <c r="X62" s="186"/>
    </row>
    <row r="63" spans="1:24" ht="47.1" customHeight="1" x14ac:dyDescent="0.25">
      <c r="A63" s="120"/>
      <c r="B63" s="345">
        <v>3</v>
      </c>
      <c r="C63" s="364" t="str">
        <f t="shared" si="5"/>
        <v/>
      </c>
      <c r="D63" s="365" t="str">
        <f ca="1">TEXT(IFERROR(INDEX('Overview - Section A'!$A$37:$A$44,MATCH(J63,'Overview - Section A'!$U$37:$U$44,0)),""),"d-mmm-yy") &amp;" to " &amp; TEXT(IFERROR(INDEX('Overview - Section A'!$E$37:$E$44,MATCH(J63,'Overview - Section A'!$U$37:$U$44,0)),""),"d-mmm-yy")</f>
        <v>1-Jan-23 to 31-Dec-23</v>
      </c>
      <c r="E63" s="441"/>
      <c r="F63" s="367"/>
      <c r="G63" s="436" t="str">
        <f t="shared" si="6"/>
        <v/>
      </c>
      <c r="H63" s="370"/>
      <c r="I63" s="426" t="str">
        <f t="shared" ca="1" si="7"/>
        <v>31-Jan-23 to 31-Dec-23</v>
      </c>
      <c r="J63" s="372" t="s">
        <v>479</v>
      </c>
      <c r="K63" s="442"/>
      <c r="L63" s="426" t="b">
        <f t="shared" si="8"/>
        <v>1</v>
      </c>
      <c r="M63" s="426" t="b">
        <f t="shared" si="9"/>
        <v>1</v>
      </c>
      <c r="N63" s="426" t="s">
        <v>808</v>
      </c>
      <c r="O63" s="51"/>
      <c r="P63" s="425"/>
      <c r="Q63" s="425"/>
      <c r="R63" s="425"/>
      <c r="S63" s="425"/>
      <c r="T63" s="425"/>
      <c r="U63" s="425"/>
      <c r="V63" s="105"/>
      <c r="W63" s="105"/>
      <c r="X63" s="186"/>
    </row>
    <row r="64" spans="1:24" ht="47.1" customHeight="1" x14ac:dyDescent="0.25">
      <c r="A64" s="120"/>
      <c r="B64" s="345">
        <v>4</v>
      </c>
      <c r="C64" s="364" t="str">
        <f t="shared" si="5"/>
        <v>KP-3a(M): Percentage of men who have sex with men that have received an HIV test during the reporting period and know their results</v>
      </c>
      <c r="D64" s="365" t="str">
        <f ca="1">TEXT(IFERROR(INDEX('Overview - Section A'!$A$37:$A$44,MATCH(J64,'Overview - Section A'!$U$37:$U$44,0)),""),"d-mmm-yy") &amp;" to " &amp; TEXT(IFERROR(INDEX('Overview - Section A'!$E$37:$E$44,MATCH(J64,'Overview - Section A'!$U$37:$U$44,0)),""),"d-mmm-yy")</f>
        <v>1-Jan-18 to 31-Dec-18</v>
      </c>
      <c r="E64" s="441">
        <v>722</v>
      </c>
      <c r="F64" s="367">
        <v>903</v>
      </c>
      <c r="G64" s="436">
        <f t="shared" si="6"/>
        <v>79.955703211517161</v>
      </c>
      <c r="H64" s="370"/>
      <c r="I64" s="426" t="str">
        <f t="shared" ca="1" si="7"/>
        <v>41-Jan-18 to 31-Dec-18</v>
      </c>
      <c r="J64" s="372" t="s">
        <v>469</v>
      </c>
      <c r="K64" s="442"/>
      <c r="L64" s="426" t="b">
        <f t="shared" si="8"/>
        <v>1</v>
      </c>
      <c r="M64" s="426" t="b">
        <f t="shared" si="9"/>
        <v>1</v>
      </c>
      <c r="N64" s="426" t="s">
        <v>809</v>
      </c>
      <c r="O64" s="51"/>
      <c r="P64" s="425"/>
      <c r="Q64" s="425"/>
      <c r="R64" s="425"/>
      <c r="S64" s="425"/>
      <c r="T64" s="425"/>
      <c r="U64" s="425"/>
      <c r="V64" s="105"/>
      <c r="W64" s="105"/>
      <c r="X64" s="186"/>
    </row>
    <row r="65" spans="1:24" ht="47.1" customHeight="1" x14ac:dyDescent="0.25">
      <c r="A65" s="120"/>
      <c r="B65" s="345">
        <v>4</v>
      </c>
      <c r="C65" s="364" t="str">
        <f t="shared" si="5"/>
        <v/>
      </c>
      <c r="D65" s="365" t="str">
        <f ca="1">TEXT(IFERROR(INDEX('Overview - Section A'!$A$37:$A$44,MATCH(J65,'Overview - Section A'!$U$37:$U$44,0)),""),"d-mmm-yy") &amp;" to " &amp; TEXT(IFERROR(INDEX('Overview - Section A'!$E$37:$E$44,MATCH(J65,'Overview - Section A'!$U$37:$U$44,0)),""),"d-mmm-yy")</f>
        <v>1-Jan-19 to 31-Dec-19</v>
      </c>
      <c r="E65" s="441">
        <v>734</v>
      </c>
      <c r="F65" s="367">
        <v>918</v>
      </c>
      <c r="G65" s="436">
        <f t="shared" si="6"/>
        <v>79.95642701525054</v>
      </c>
      <c r="H65" s="370"/>
      <c r="I65" s="426" t="str">
        <f t="shared" ca="1" si="7"/>
        <v>41-Jan-19 to 31-Dec-19</v>
      </c>
      <c r="J65" s="372" t="s">
        <v>471</v>
      </c>
      <c r="K65" s="442"/>
      <c r="L65" s="426" t="b">
        <f t="shared" si="8"/>
        <v>1</v>
      </c>
      <c r="M65" s="426" t="b">
        <f t="shared" si="9"/>
        <v>1</v>
      </c>
      <c r="N65" s="426" t="s">
        <v>810</v>
      </c>
      <c r="O65" s="51"/>
      <c r="P65" s="425"/>
      <c r="Q65" s="425"/>
      <c r="R65" s="425"/>
      <c r="S65" s="425"/>
      <c r="T65" s="425"/>
      <c r="U65" s="425"/>
      <c r="V65" s="105"/>
      <c r="W65" s="105"/>
      <c r="X65" s="186"/>
    </row>
    <row r="66" spans="1:24" ht="47.1" customHeight="1" x14ac:dyDescent="0.25">
      <c r="A66" s="120"/>
      <c r="B66" s="345">
        <v>4</v>
      </c>
      <c r="C66" s="364" t="str">
        <f t="shared" si="5"/>
        <v/>
      </c>
      <c r="D66" s="365" t="str">
        <f ca="1">TEXT(IFERROR(INDEX('Overview - Section A'!$A$37:$A$44,MATCH(J66,'Overview - Section A'!$U$37:$U$44,0)),""),"d-mmm-yy") &amp;" to " &amp; TEXT(IFERROR(INDEX('Overview - Section A'!$E$37:$E$44,MATCH(J66,'Overview - Section A'!$U$37:$U$44,0)),""),"d-mmm-yy")</f>
        <v>1-Jan-20 to 31-Dec-20</v>
      </c>
      <c r="E66" s="441">
        <v>745</v>
      </c>
      <c r="F66" s="367">
        <v>932</v>
      </c>
      <c r="G66" s="436">
        <f t="shared" si="6"/>
        <v>79.935622317596568</v>
      </c>
      <c r="H66" s="370"/>
      <c r="I66" s="426" t="str">
        <f t="shared" ca="1" si="7"/>
        <v>41-Jan-20 to 31-Dec-20</v>
      </c>
      <c r="J66" s="372" t="s">
        <v>473</v>
      </c>
      <c r="K66" s="442"/>
      <c r="L66" s="426" t="b">
        <f t="shared" si="8"/>
        <v>1</v>
      </c>
      <c r="M66" s="426" t="b">
        <f t="shared" si="9"/>
        <v>1</v>
      </c>
      <c r="N66" s="426" t="s">
        <v>811</v>
      </c>
      <c r="O66" s="51"/>
      <c r="P66" s="425"/>
      <c r="Q66" s="425"/>
      <c r="R66" s="425"/>
      <c r="S66" s="425"/>
      <c r="T66" s="425"/>
      <c r="U66" s="425"/>
      <c r="V66" s="105"/>
      <c r="W66" s="105"/>
      <c r="X66" s="186"/>
    </row>
    <row r="67" spans="1:24" ht="47.1" customHeight="1" x14ac:dyDescent="0.25">
      <c r="A67" s="120"/>
      <c r="B67" s="345">
        <v>4</v>
      </c>
      <c r="C67" s="364" t="str">
        <f t="shared" si="5"/>
        <v/>
      </c>
      <c r="D67" s="365" t="str">
        <f ca="1">TEXT(IFERROR(INDEX('Overview - Section A'!$A$37:$A$44,MATCH(J67,'Overview - Section A'!$U$37:$U$44,0)),""),"d-mmm-yy") &amp;" to " &amp; TEXT(IFERROR(INDEX('Overview - Section A'!$E$37:$E$44,MATCH(J67,'Overview - Section A'!$U$37:$U$44,0)),""),"d-mmm-yy")</f>
        <v>1-Jan-21 to 31-Dec-21</v>
      </c>
      <c r="E67" s="441"/>
      <c r="F67" s="367"/>
      <c r="G67" s="436" t="str">
        <f t="shared" si="6"/>
        <v/>
      </c>
      <c r="H67" s="370"/>
      <c r="I67" s="426" t="str">
        <f t="shared" ca="1" si="7"/>
        <v>41-Jan-21 to 31-Dec-21</v>
      </c>
      <c r="J67" s="372" t="s">
        <v>475</v>
      </c>
      <c r="K67" s="442"/>
      <c r="L67" s="426" t="b">
        <f t="shared" si="8"/>
        <v>1</v>
      </c>
      <c r="M67" s="426" t="b">
        <f t="shared" si="9"/>
        <v>1</v>
      </c>
      <c r="N67" s="426" t="s">
        <v>812</v>
      </c>
      <c r="O67" s="51"/>
      <c r="P67" s="425"/>
      <c r="Q67" s="425"/>
      <c r="R67" s="425"/>
      <c r="S67" s="425"/>
      <c r="T67" s="425"/>
      <c r="U67" s="425"/>
      <c r="V67" s="105"/>
      <c r="W67" s="105"/>
      <c r="X67" s="186"/>
    </row>
    <row r="68" spans="1:24" ht="47.1" customHeight="1" x14ac:dyDescent="0.25">
      <c r="A68" s="120"/>
      <c r="B68" s="345">
        <v>4</v>
      </c>
      <c r="C68" s="364" t="str">
        <f t="shared" si="5"/>
        <v/>
      </c>
      <c r="D68" s="365" t="str">
        <f ca="1">TEXT(IFERROR(INDEX('Overview - Section A'!$A$37:$A$44,MATCH(J68,'Overview - Section A'!$U$37:$U$44,0)),""),"d-mmm-yy") &amp;" to " &amp; TEXT(IFERROR(INDEX('Overview - Section A'!$E$37:$E$44,MATCH(J68,'Overview - Section A'!$U$37:$U$44,0)),""),"d-mmm-yy")</f>
        <v>1-Jan-22 to 31-Dec-22</v>
      </c>
      <c r="E68" s="441"/>
      <c r="F68" s="367"/>
      <c r="G68" s="436" t="str">
        <f t="shared" si="6"/>
        <v/>
      </c>
      <c r="H68" s="370"/>
      <c r="I68" s="426" t="str">
        <f t="shared" ca="1" si="7"/>
        <v>41-Jan-22 to 31-Dec-22</v>
      </c>
      <c r="J68" s="372" t="s">
        <v>477</v>
      </c>
      <c r="K68" s="442"/>
      <c r="L68" s="426" t="b">
        <f t="shared" si="8"/>
        <v>1</v>
      </c>
      <c r="M68" s="426" t="b">
        <f t="shared" si="9"/>
        <v>1</v>
      </c>
      <c r="N68" s="426" t="s">
        <v>813</v>
      </c>
      <c r="O68" s="51"/>
      <c r="P68" s="425"/>
      <c r="Q68" s="425"/>
      <c r="R68" s="425"/>
      <c r="S68" s="425"/>
      <c r="T68" s="425"/>
      <c r="U68" s="425"/>
      <c r="V68" s="105"/>
      <c r="W68" s="105"/>
      <c r="X68" s="186"/>
    </row>
    <row r="69" spans="1:24" ht="47.1" customHeight="1" x14ac:dyDescent="0.25">
      <c r="A69" s="120"/>
      <c r="B69" s="345">
        <v>4</v>
      </c>
      <c r="C69" s="364" t="str">
        <f t="shared" si="5"/>
        <v/>
      </c>
      <c r="D69" s="365" t="str">
        <f ca="1">TEXT(IFERROR(INDEX('Overview - Section A'!$A$37:$A$44,MATCH(J69,'Overview - Section A'!$U$37:$U$44,0)),""),"d-mmm-yy") &amp;" to " &amp; TEXT(IFERROR(INDEX('Overview - Section A'!$E$37:$E$44,MATCH(J69,'Overview - Section A'!$U$37:$U$44,0)),""),"d-mmm-yy")</f>
        <v>1-Jan-23 to 31-Dec-23</v>
      </c>
      <c r="E69" s="441"/>
      <c r="F69" s="367"/>
      <c r="G69" s="436" t="str">
        <f t="shared" si="6"/>
        <v/>
      </c>
      <c r="H69" s="370"/>
      <c r="I69" s="426" t="str">
        <f t="shared" ca="1" si="7"/>
        <v>41-Jan-23 to 31-Dec-23</v>
      </c>
      <c r="J69" s="372" t="s">
        <v>479</v>
      </c>
      <c r="K69" s="442"/>
      <c r="L69" s="426" t="b">
        <f t="shared" si="8"/>
        <v>1</v>
      </c>
      <c r="M69" s="426" t="b">
        <f t="shared" si="9"/>
        <v>1</v>
      </c>
      <c r="N69" s="426" t="s">
        <v>814</v>
      </c>
      <c r="O69" s="51"/>
      <c r="P69" s="425"/>
      <c r="Q69" s="425"/>
      <c r="R69" s="425"/>
      <c r="S69" s="425"/>
      <c r="T69" s="425"/>
      <c r="U69" s="425"/>
      <c r="V69" s="105"/>
      <c r="W69" s="105"/>
      <c r="X69" s="186"/>
    </row>
    <row r="70" spans="1:24" ht="47.1" customHeight="1" x14ac:dyDescent="0.25">
      <c r="A70" s="120"/>
      <c r="B70" s="345">
        <v>5</v>
      </c>
      <c r="C70" s="364" t="str">
        <f t="shared" si="5"/>
        <v>TCS-1(M): Percentage of people living with HIV currently receiving antiretroviral therapy</v>
      </c>
      <c r="D70" s="365" t="str">
        <f ca="1">TEXT(IFERROR(INDEX('Overview - Section A'!$A$37:$A$44,MATCH(J70,'Overview - Section A'!$U$37:$U$44,0)),""),"d-mmm-yy") &amp;" to " &amp; TEXT(IFERROR(INDEX('Overview - Section A'!$E$37:$E$44,MATCH(J70,'Overview - Section A'!$U$37:$U$44,0)),""),"d-mmm-yy")</f>
        <v>1-Jan-18 to 31-Dec-18</v>
      </c>
      <c r="E70" s="441">
        <v>6114</v>
      </c>
      <c r="F70" s="367">
        <v>11705</v>
      </c>
      <c r="G70" s="436">
        <f t="shared" si="6"/>
        <v>52.234087996582659</v>
      </c>
      <c r="H70" s="370"/>
      <c r="I70" s="426" t="str">
        <f t="shared" ca="1" si="7"/>
        <v>51-Jan-18 to 31-Dec-18</v>
      </c>
      <c r="J70" s="372" t="s">
        <v>469</v>
      </c>
      <c r="K70" s="442"/>
      <c r="L70" s="426" t="b">
        <f t="shared" si="8"/>
        <v>1</v>
      </c>
      <c r="M70" s="426" t="b">
        <f t="shared" si="9"/>
        <v>1</v>
      </c>
      <c r="N70" s="426" t="s">
        <v>815</v>
      </c>
      <c r="O70" s="51"/>
      <c r="P70" s="425"/>
      <c r="Q70" s="425"/>
      <c r="R70" s="425"/>
      <c r="S70" s="425"/>
      <c r="T70" s="425"/>
      <c r="U70" s="425"/>
      <c r="V70" s="105"/>
      <c r="W70" s="105"/>
      <c r="X70" s="186"/>
    </row>
    <row r="71" spans="1:24" ht="47.1" customHeight="1" x14ac:dyDescent="0.25">
      <c r="A71" s="120"/>
      <c r="B71" s="345">
        <v>5</v>
      </c>
      <c r="C71" s="364" t="str">
        <f t="shared" si="5"/>
        <v/>
      </c>
      <c r="D71" s="365" t="str">
        <f ca="1">TEXT(IFERROR(INDEX('Overview - Section A'!$A$37:$A$44,MATCH(J71,'Overview - Section A'!$U$37:$U$44,0)),""),"d-mmm-yy") &amp;" to " &amp; TEXT(IFERROR(INDEX('Overview - Section A'!$E$37:$E$44,MATCH(J71,'Overview - Section A'!$U$37:$U$44,0)),""),"d-mmm-yy")</f>
        <v>1-Jan-19 to 31-Dec-19</v>
      </c>
      <c r="E71" s="441">
        <v>6805</v>
      </c>
      <c r="F71" s="367">
        <v>11766</v>
      </c>
      <c r="G71" s="436">
        <f t="shared" si="6"/>
        <v>57.836138024817274</v>
      </c>
      <c r="H71" s="370"/>
      <c r="I71" s="426" t="str">
        <f t="shared" ca="1" si="7"/>
        <v>51-Jan-19 to 31-Dec-19</v>
      </c>
      <c r="J71" s="372" t="s">
        <v>471</v>
      </c>
      <c r="K71" s="442"/>
      <c r="L71" s="426" t="b">
        <f t="shared" si="8"/>
        <v>1</v>
      </c>
      <c r="M71" s="426" t="b">
        <f t="shared" si="9"/>
        <v>1</v>
      </c>
      <c r="N71" s="426" t="s">
        <v>816</v>
      </c>
      <c r="O71" s="51"/>
      <c r="P71" s="425"/>
      <c r="Q71" s="425"/>
      <c r="R71" s="425"/>
      <c r="S71" s="425"/>
      <c r="T71" s="425"/>
      <c r="U71" s="425"/>
      <c r="V71" s="105"/>
      <c r="W71" s="105"/>
      <c r="X71" s="186"/>
    </row>
    <row r="72" spans="1:24" ht="47.1" customHeight="1" x14ac:dyDescent="0.25">
      <c r="A72" s="120"/>
      <c r="B72" s="345">
        <v>5</v>
      </c>
      <c r="C72" s="364" t="str">
        <f t="shared" si="5"/>
        <v/>
      </c>
      <c r="D72" s="365" t="str">
        <f ca="1">TEXT(IFERROR(INDEX('Overview - Section A'!$A$37:$A$44,MATCH(J72,'Overview - Section A'!$U$37:$U$44,0)),""),"d-mmm-yy") &amp;" to " &amp; TEXT(IFERROR(INDEX('Overview - Section A'!$E$37:$E$44,MATCH(J72,'Overview - Section A'!$U$37:$U$44,0)),""),"d-mmm-yy")</f>
        <v>1-Jan-20 to 31-Dec-20</v>
      </c>
      <c r="E72" s="441">
        <v>7526</v>
      </c>
      <c r="F72" s="367">
        <v>11803</v>
      </c>
      <c r="G72" s="436">
        <f t="shared" si="6"/>
        <v>63.763449970346521</v>
      </c>
      <c r="H72" s="370"/>
      <c r="I72" s="426" t="str">
        <f t="shared" ca="1" si="7"/>
        <v>51-Jan-20 to 31-Dec-20</v>
      </c>
      <c r="J72" s="372" t="s">
        <v>473</v>
      </c>
      <c r="K72" s="442"/>
      <c r="L72" s="426" t="b">
        <f t="shared" si="8"/>
        <v>1</v>
      </c>
      <c r="M72" s="426" t="b">
        <f t="shared" si="9"/>
        <v>1</v>
      </c>
      <c r="N72" s="426" t="s">
        <v>817</v>
      </c>
      <c r="O72" s="51"/>
      <c r="P72" s="425"/>
      <c r="Q72" s="425"/>
      <c r="R72" s="425"/>
      <c r="S72" s="425"/>
      <c r="T72" s="425"/>
      <c r="U72" s="425"/>
      <c r="V72" s="105"/>
      <c r="W72" s="105"/>
      <c r="X72" s="186"/>
    </row>
    <row r="73" spans="1:24" ht="47.1" customHeight="1" x14ac:dyDescent="0.25">
      <c r="A73" s="120"/>
      <c r="B73" s="345">
        <v>5</v>
      </c>
      <c r="C73" s="364" t="str">
        <f t="shared" si="5"/>
        <v/>
      </c>
      <c r="D73" s="365" t="str">
        <f ca="1">TEXT(IFERROR(INDEX('Overview - Section A'!$A$37:$A$44,MATCH(J73,'Overview - Section A'!$U$37:$U$44,0)),""),"d-mmm-yy") &amp;" to " &amp; TEXT(IFERROR(INDEX('Overview - Section A'!$E$37:$E$44,MATCH(J73,'Overview - Section A'!$U$37:$U$44,0)),""),"d-mmm-yy")</f>
        <v>1-Jan-21 to 31-Dec-21</v>
      </c>
      <c r="E73" s="441"/>
      <c r="F73" s="367"/>
      <c r="G73" s="436" t="str">
        <f t="shared" si="6"/>
        <v/>
      </c>
      <c r="H73" s="370"/>
      <c r="I73" s="426" t="str">
        <f t="shared" ca="1" si="7"/>
        <v>51-Jan-21 to 31-Dec-21</v>
      </c>
      <c r="J73" s="372" t="s">
        <v>475</v>
      </c>
      <c r="K73" s="442"/>
      <c r="L73" s="426" t="b">
        <f t="shared" si="8"/>
        <v>1</v>
      </c>
      <c r="M73" s="426" t="b">
        <f t="shared" si="9"/>
        <v>1</v>
      </c>
      <c r="N73" s="426" t="s">
        <v>818</v>
      </c>
      <c r="O73" s="51"/>
      <c r="P73" s="425"/>
      <c r="Q73" s="425"/>
      <c r="R73" s="425"/>
      <c r="S73" s="425"/>
      <c r="T73" s="425"/>
      <c r="U73" s="425"/>
      <c r="V73" s="105"/>
      <c r="W73" s="105"/>
      <c r="X73" s="186"/>
    </row>
    <row r="74" spans="1:24" ht="47.1" customHeight="1" x14ac:dyDescent="0.25">
      <c r="A74" s="120"/>
      <c r="B74" s="345">
        <v>5</v>
      </c>
      <c r="C74" s="364" t="str">
        <f t="shared" si="5"/>
        <v/>
      </c>
      <c r="D74" s="365" t="str">
        <f ca="1">TEXT(IFERROR(INDEX('Overview - Section A'!$A$37:$A$44,MATCH(J74,'Overview - Section A'!$U$37:$U$44,0)),""),"d-mmm-yy") &amp;" to " &amp; TEXT(IFERROR(INDEX('Overview - Section A'!$E$37:$E$44,MATCH(J74,'Overview - Section A'!$U$37:$U$44,0)),""),"d-mmm-yy")</f>
        <v>1-Jan-22 to 31-Dec-22</v>
      </c>
      <c r="E74" s="441"/>
      <c r="F74" s="367"/>
      <c r="G74" s="436" t="str">
        <f t="shared" si="6"/>
        <v/>
      </c>
      <c r="H74" s="370"/>
      <c r="I74" s="426" t="str">
        <f t="shared" ca="1" si="7"/>
        <v>51-Jan-22 to 31-Dec-22</v>
      </c>
      <c r="J74" s="372" t="s">
        <v>477</v>
      </c>
      <c r="K74" s="442"/>
      <c r="L74" s="426" t="b">
        <f t="shared" si="8"/>
        <v>1</v>
      </c>
      <c r="M74" s="426" t="b">
        <f t="shared" si="9"/>
        <v>1</v>
      </c>
      <c r="N74" s="426" t="s">
        <v>819</v>
      </c>
      <c r="O74" s="51"/>
      <c r="P74" s="425"/>
      <c r="Q74" s="425"/>
      <c r="R74" s="425"/>
      <c r="S74" s="425"/>
      <c r="T74" s="425"/>
      <c r="U74" s="425"/>
      <c r="V74" s="105"/>
      <c r="W74" s="105"/>
      <c r="X74" s="186"/>
    </row>
    <row r="75" spans="1:24" ht="47.1" customHeight="1" x14ac:dyDescent="0.25">
      <c r="A75" s="120"/>
      <c r="B75" s="345">
        <v>5</v>
      </c>
      <c r="C75" s="364" t="str">
        <f t="shared" si="5"/>
        <v/>
      </c>
      <c r="D75" s="365" t="str">
        <f ca="1">TEXT(IFERROR(INDEX('Overview - Section A'!$A$37:$A$44,MATCH(J75,'Overview - Section A'!$U$37:$U$44,0)),""),"d-mmm-yy") &amp;" to " &amp; TEXT(IFERROR(INDEX('Overview - Section A'!$E$37:$E$44,MATCH(J75,'Overview - Section A'!$U$37:$U$44,0)),""),"d-mmm-yy")</f>
        <v>1-Jan-23 to 31-Dec-23</v>
      </c>
      <c r="E75" s="441"/>
      <c r="F75" s="367"/>
      <c r="G75" s="436" t="str">
        <f t="shared" si="6"/>
        <v/>
      </c>
      <c r="H75" s="370"/>
      <c r="I75" s="426" t="str">
        <f t="shared" ca="1" si="7"/>
        <v>51-Jan-23 to 31-Dec-23</v>
      </c>
      <c r="J75" s="372" t="s">
        <v>479</v>
      </c>
      <c r="K75" s="442"/>
      <c r="L75" s="426" t="b">
        <f t="shared" si="8"/>
        <v>1</v>
      </c>
      <c r="M75" s="426" t="b">
        <f t="shared" si="9"/>
        <v>1</v>
      </c>
      <c r="N75" s="426" t="s">
        <v>820</v>
      </c>
      <c r="O75" s="51"/>
      <c r="P75" s="425"/>
      <c r="Q75" s="425"/>
      <c r="R75" s="425"/>
      <c r="S75" s="425"/>
      <c r="T75" s="425"/>
      <c r="U75" s="425"/>
      <c r="V75" s="105"/>
      <c r="W75" s="105"/>
      <c r="X75" s="186"/>
    </row>
    <row r="76" spans="1:24" ht="47.1" customHeight="1" x14ac:dyDescent="0.25">
      <c r="A76" s="120"/>
      <c r="B76" s="345">
        <v>6</v>
      </c>
      <c r="C76" s="364" t="str">
        <f t="shared" si="5"/>
        <v/>
      </c>
      <c r="D76" s="365" t="str">
        <f ca="1">TEXT(IFERROR(INDEX('Overview - Section A'!$A$37:$A$44,MATCH(J76,'Overview - Section A'!$U$37:$U$44,0)),""),"d-mmm-yy") &amp;" to " &amp; TEXT(IFERROR(INDEX('Overview - Section A'!$E$37:$E$44,MATCH(J76,'Overview - Section A'!$U$37:$U$44,0)),""),"d-mmm-yy")</f>
        <v>1-Jan-18 to 31-Dec-18</v>
      </c>
      <c r="E76" s="441"/>
      <c r="F76" s="367"/>
      <c r="G76" s="436" t="str">
        <f t="shared" si="6"/>
        <v/>
      </c>
      <c r="H76" s="370"/>
      <c r="I76" s="426" t="str">
        <f t="shared" ca="1" si="7"/>
        <v>61-Jan-18 to 31-Dec-18</v>
      </c>
      <c r="J76" s="372" t="s">
        <v>469</v>
      </c>
      <c r="K76" s="442"/>
      <c r="L76" s="426" t="b">
        <f t="shared" si="8"/>
        <v>1</v>
      </c>
      <c r="M76" s="426" t="b">
        <f t="shared" si="9"/>
        <v>0</v>
      </c>
      <c r="N76" s="426" t="s">
        <v>821</v>
      </c>
      <c r="O76" s="51"/>
      <c r="P76" s="425"/>
      <c r="Q76" s="425"/>
      <c r="R76" s="425"/>
      <c r="S76" s="425"/>
      <c r="T76" s="425"/>
      <c r="U76" s="425"/>
      <c r="V76" s="105"/>
      <c r="W76" s="105"/>
      <c r="X76" s="186"/>
    </row>
    <row r="77" spans="1:24" ht="47.1" customHeight="1" x14ac:dyDescent="0.25">
      <c r="A77" s="120"/>
      <c r="B77" s="345">
        <v>6</v>
      </c>
      <c r="C77" s="364" t="str">
        <f t="shared" si="5"/>
        <v/>
      </c>
      <c r="D77" s="365" t="str">
        <f ca="1">TEXT(IFERROR(INDEX('Overview - Section A'!$A$37:$A$44,MATCH(J77,'Overview - Section A'!$U$37:$U$44,0)),""),"d-mmm-yy") &amp;" to " &amp; TEXT(IFERROR(INDEX('Overview - Section A'!$E$37:$E$44,MATCH(J77,'Overview - Section A'!$U$37:$U$44,0)),""),"d-mmm-yy")</f>
        <v>1-Jan-19 to 31-Dec-19</v>
      </c>
      <c r="E77" s="441"/>
      <c r="F77" s="367"/>
      <c r="G77" s="436" t="str">
        <f t="shared" si="6"/>
        <v/>
      </c>
      <c r="H77" s="370"/>
      <c r="I77" s="426" t="str">
        <f t="shared" ca="1" si="7"/>
        <v>61-Jan-19 to 31-Dec-19</v>
      </c>
      <c r="J77" s="372" t="s">
        <v>471</v>
      </c>
      <c r="K77" s="442"/>
      <c r="L77" s="426" t="b">
        <f t="shared" si="8"/>
        <v>1</v>
      </c>
      <c r="M77" s="426" t="b">
        <f t="shared" si="9"/>
        <v>0</v>
      </c>
      <c r="N77" s="426" t="s">
        <v>822</v>
      </c>
      <c r="O77" s="51"/>
      <c r="P77" s="425"/>
      <c r="Q77" s="425"/>
      <c r="R77" s="425"/>
      <c r="S77" s="425"/>
      <c r="T77" s="425"/>
      <c r="U77" s="425"/>
      <c r="V77" s="105"/>
      <c r="W77" s="105"/>
      <c r="X77" s="186"/>
    </row>
    <row r="78" spans="1:24" ht="47.1" customHeight="1" x14ac:dyDescent="0.25">
      <c r="A78" s="120"/>
      <c r="B78" s="345">
        <v>6</v>
      </c>
      <c r="C78" s="364" t="str">
        <f t="shared" si="5"/>
        <v/>
      </c>
      <c r="D78" s="365" t="str">
        <f ca="1">TEXT(IFERROR(INDEX('Overview - Section A'!$A$37:$A$44,MATCH(J78,'Overview - Section A'!$U$37:$U$44,0)),""),"d-mmm-yy") &amp;" to " &amp; TEXT(IFERROR(INDEX('Overview - Section A'!$E$37:$E$44,MATCH(J78,'Overview - Section A'!$U$37:$U$44,0)),""),"d-mmm-yy")</f>
        <v>1-Jan-20 to 31-Dec-20</v>
      </c>
      <c r="E78" s="441"/>
      <c r="F78" s="367"/>
      <c r="G78" s="436" t="str">
        <f t="shared" si="6"/>
        <v/>
      </c>
      <c r="H78" s="370"/>
      <c r="I78" s="426" t="str">
        <f t="shared" ca="1" si="7"/>
        <v>61-Jan-20 to 31-Dec-20</v>
      </c>
      <c r="J78" s="372" t="s">
        <v>473</v>
      </c>
      <c r="K78" s="442"/>
      <c r="L78" s="426" t="b">
        <f t="shared" si="8"/>
        <v>1</v>
      </c>
      <c r="M78" s="426" t="b">
        <f t="shared" si="9"/>
        <v>0</v>
      </c>
      <c r="N78" s="426" t="s">
        <v>823</v>
      </c>
      <c r="O78" s="51"/>
      <c r="P78" s="425"/>
      <c r="Q78" s="425"/>
      <c r="R78" s="425"/>
      <c r="S78" s="425"/>
      <c r="T78" s="425"/>
      <c r="U78" s="425"/>
      <c r="V78" s="105"/>
      <c r="W78" s="105"/>
      <c r="X78" s="186"/>
    </row>
    <row r="79" spans="1:24" ht="47.1" customHeight="1" x14ac:dyDescent="0.25">
      <c r="A79" s="120"/>
      <c r="B79" s="345">
        <v>6</v>
      </c>
      <c r="C79" s="364" t="str">
        <f t="shared" si="5"/>
        <v/>
      </c>
      <c r="D79" s="365" t="str">
        <f ca="1">TEXT(IFERROR(INDEX('Overview - Section A'!$A$37:$A$44,MATCH(J79,'Overview - Section A'!$U$37:$U$44,0)),""),"d-mmm-yy") &amp;" to " &amp; TEXT(IFERROR(INDEX('Overview - Section A'!$E$37:$E$44,MATCH(J79,'Overview - Section A'!$U$37:$U$44,0)),""),"d-mmm-yy")</f>
        <v>1-Jan-21 to 31-Dec-21</v>
      </c>
      <c r="E79" s="441"/>
      <c r="F79" s="367"/>
      <c r="G79" s="436" t="str">
        <f t="shared" si="6"/>
        <v/>
      </c>
      <c r="H79" s="370"/>
      <c r="I79" s="426" t="str">
        <f t="shared" ca="1" si="7"/>
        <v>61-Jan-21 to 31-Dec-21</v>
      </c>
      <c r="J79" s="372" t="s">
        <v>475</v>
      </c>
      <c r="K79" s="442"/>
      <c r="L79" s="426" t="b">
        <f t="shared" si="8"/>
        <v>1</v>
      </c>
      <c r="M79" s="426" t="b">
        <f t="shared" si="9"/>
        <v>0</v>
      </c>
      <c r="N79" s="426" t="s">
        <v>824</v>
      </c>
      <c r="O79" s="51"/>
      <c r="P79" s="425"/>
      <c r="Q79" s="425"/>
      <c r="R79" s="425"/>
      <c r="S79" s="425"/>
      <c r="T79" s="425"/>
      <c r="U79" s="425"/>
      <c r="V79" s="105"/>
      <c r="W79" s="105"/>
      <c r="X79" s="186"/>
    </row>
    <row r="80" spans="1:24" ht="47.1" customHeight="1" x14ac:dyDescent="0.25">
      <c r="A80" s="120"/>
      <c r="B80" s="345">
        <v>6</v>
      </c>
      <c r="C80" s="364" t="str">
        <f t="shared" si="5"/>
        <v/>
      </c>
      <c r="D80" s="365" t="str">
        <f ca="1">TEXT(IFERROR(INDEX('Overview - Section A'!$A$37:$A$44,MATCH(J80,'Overview - Section A'!$U$37:$U$44,0)),""),"d-mmm-yy") &amp;" to " &amp; TEXT(IFERROR(INDEX('Overview - Section A'!$E$37:$E$44,MATCH(J80,'Overview - Section A'!$U$37:$U$44,0)),""),"d-mmm-yy")</f>
        <v>1-Jan-22 to 31-Dec-22</v>
      </c>
      <c r="E80" s="441"/>
      <c r="F80" s="367"/>
      <c r="G80" s="436" t="str">
        <f t="shared" si="6"/>
        <v/>
      </c>
      <c r="H80" s="370"/>
      <c r="I80" s="426" t="str">
        <f t="shared" ca="1" si="7"/>
        <v>61-Jan-22 to 31-Dec-22</v>
      </c>
      <c r="J80" s="372" t="s">
        <v>477</v>
      </c>
      <c r="K80" s="442"/>
      <c r="L80" s="426" t="b">
        <f t="shared" si="8"/>
        <v>1</v>
      </c>
      <c r="M80" s="426" t="b">
        <f t="shared" si="9"/>
        <v>0</v>
      </c>
      <c r="N80" s="426" t="s">
        <v>825</v>
      </c>
      <c r="O80" s="51"/>
      <c r="P80" s="425"/>
      <c r="Q80" s="425"/>
      <c r="R80" s="425"/>
      <c r="S80" s="425"/>
      <c r="T80" s="425"/>
      <c r="U80" s="425"/>
      <c r="V80" s="105"/>
      <c r="W80" s="105"/>
      <c r="X80" s="186"/>
    </row>
    <row r="81" spans="1:24" ht="47.1" customHeight="1" x14ac:dyDescent="0.25">
      <c r="A81" s="120"/>
      <c r="B81" s="345">
        <v>6</v>
      </c>
      <c r="C81" s="364" t="str">
        <f t="shared" si="5"/>
        <v/>
      </c>
      <c r="D81" s="365" t="str">
        <f ca="1">TEXT(IFERROR(INDEX('Overview - Section A'!$A$37:$A$44,MATCH(J81,'Overview - Section A'!$U$37:$U$44,0)),""),"d-mmm-yy") &amp;" to " &amp; TEXT(IFERROR(INDEX('Overview - Section A'!$E$37:$E$44,MATCH(J81,'Overview - Section A'!$U$37:$U$44,0)),""),"d-mmm-yy")</f>
        <v>1-Jan-23 to 31-Dec-23</v>
      </c>
      <c r="E81" s="441"/>
      <c r="F81" s="367"/>
      <c r="G81" s="436" t="str">
        <f t="shared" si="6"/>
        <v/>
      </c>
      <c r="H81" s="370"/>
      <c r="I81" s="426" t="str">
        <f t="shared" ca="1" si="7"/>
        <v>61-Jan-23 to 31-Dec-23</v>
      </c>
      <c r="J81" s="372" t="s">
        <v>479</v>
      </c>
      <c r="K81" s="442"/>
      <c r="L81" s="426" t="b">
        <f t="shared" si="8"/>
        <v>1</v>
      </c>
      <c r="M81" s="426" t="b">
        <f t="shared" si="9"/>
        <v>0</v>
      </c>
      <c r="N81" s="426" t="s">
        <v>826</v>
      </c>
      <c r="O81" s="51"/>
      <c r="P81" s="425"/>
      <c r="Q81" s="425"/>
      <c r="R81" s="425"/>
      <c r="S81" s="425"/>
      <c r="T81" s="425"/>
      <c r="U81" s="425"/>
      <c r="V81" s="105"/>
      <c r="W81" s="105"/>
      <c r="X81" s="186"/>
    </row>
    <row r="82" spans="1:24" ht="47.1" customHeight="1" x14ac:dyDescent="0.25">
      <c r="A82" s="120"/>
      <c r="B82" s="345">
        <v>7</v>
      </c>
      <c r="C82" s="364" t="str">
        <f t="shared" si="5"/>
        <v/>
      </c>
      <c r="D82" s="365" t="str">
        <f ca="1">TEXT(IFERROR(INDEX('Overview - Section A'!$A$37:$A$44,MATCH(J82,'Overview - Section A'!$U$37:$U$44,0)),""),"d-mmm-yy") &amp;" to " &amp; TEXT(IFERROR(INDEX('Overview - Section A'!$E$37:$E$44,MATCH(J82,'Overview - Section A'!$U$37:$U$44,0)),""),"d-mmm-yy")</f>
        <v>1-Jan-18 to 31-Dec-18</v>
      </c>
      <c r="E82" s="441"/>
      <c r="F82" s="367"/>
      <c r="G82" s="436" t="str">
        <f t="shared" si="6"/>
        <v/>
      </c>
      <c r="H82" s="370"/>
      <c r="I82" s="426" t="str">
        <f t="shared" ca="1" si="7"/>
        <v>71-Jan-18 to 31-Dec-18</v>
      </c>
      <c r="J82" s="372" t="s">
        <v>469</v>
      </c>
      <c r="K82" s="442"/>
      <c r="L82" s="426" t="b">
        <f t="shared" si="8"/>
        <v>1</v>
      </c>
      <c r="M82" s="426" t="b">
        <f t="shared" si="9"/>
        <v>0</v>
      </c>
      <c r="N82" s="426" t="s">
        <v>827</v>
      </c>
      <c r="O82" s="51"/>
      <c r="P82" s="425"/>
      <c r="Q82" s="425"/>
      <c r="R82" s="425"/>
      <c r="S82" s="425"/>
      <c r="T82" s="425"/>
      <c r="U82" s="425"/>
      <c r="V82" s="105"/>
      <c r="W82" s="105"/>
      <c r="X82" s="186"/>
    </row>
    <row r="83" spans="1:24" ht="47.1" customHeight="1" x14ac:dyDescent="0.25">
      <c r="A83" s="120"/>
      <c r="B83" s="345">
        <v>7</v>
      </c>
      <c r="C83" s="364" t="str">
        <f t="shared" si="5"/>
        <v/>
      </c>
      <c r="D83" s="365" t="str">
        <f ca="1">TEXT(IFERROR(INDEX('Overview - Section A'!$A$37:$A$44,MATCH(J83,'Overview - Section A'!$U$37:$U$44,0)),""),"d-mmm-yy") &amp;" to " &amp; TEXT(IFERROR(INDEX('Overview - Section A'!$E$37:$E$44,MATCH(J83,'Overview - Section A'!$U$37:$U$44,0)),""),"d-mmm-yy")</f>
        <v>1-Jan-19 to 31-Dec-19</v>
      </c>
      <c r="E83" s="441"/>
      <c r="F83" s="367"/>
      <c r="G83" s="436" t="str">
        <f t="shared" si="6"/>
        <v/>
      </c>
      <c r="H83" s="370"/>
      <c r="I83" s="426" t="str">
        <f t="shared" ca="1" si="7"/>
        <v>71-Jan-19 to 31-Dec-19</v>
      </c>
      <c r="J83" s="372" t="s">
        <v>471</v>
      </c>
      <c r="K83" s="442"/>
      <c r="L83" s="426" t="b">
        <f t="shared" si="8"/>
        <v>1</v>
      </c>
      <c r="M83" s="426" t="b">
        <f t="shared" si="9"/>
        <v>0</v>
      </c>
      <c r="N83" s="426" t="s">
        <v>828</v>
      </c>
      <c r="O83" s="51"/>
      <c r="P83" s="425"/>
      <c r="Q83" s="425"/>
      <c r="R83" s="425"/>
      <c r="S83" s="425"/>
      <c r="T83" s="425"/>
      <c r="U83" s="425"/>
      <c r="V83" s="105"/>
      <c r="W83" s="105"/>
      <c r="X83" s="186"/>
    </row>
    <row r="84" spans="1:24" ht="47.1" customHeight="1" x14ac:dyDescent="0.25">
      <c r="A84" s="120"/>
      <c r="B84" s="345">
        <v>7</v>
      </c>
      <c r="C84" s="364" t="str">
        <f t="shared" si="5"/>
        <v/>
      </c>
      <c r="D84" s="365" t="str">
        <f ca="1">TEXT(IFERROR(INDEX('Overview - Section A'!$A$37:$A$44,MATCH(J84,'Overview - Section A'!$U$37:$U$44,0)),""),"d-mmm-yy") &amp;" to " &amp; TEXT(IFERROR(INDEX('Overview - Section A'!$E$37:$E$44,MATCH(J84,'Overview - Section A'!$U$37:$U$44,0)),""),"d-mmm-yy")</f>
        <v>1-Jan-20 to 31-Dec-20</v>
      </c>
      <c r="E84" s="441"/>
      <c r="F84" s="367"/>
      <c r="G84" s="436" t="str">
        <f t="shared" si="6"/>
        <v/>
      </c>
      <c r="H84" s="370"/>
      <c r="I84" s="426" t="str">
        <f t="shared" ca="1" si="7"/>
        <v>71-Jan-20 to 31-Dec-20</v>
      </c>
      <c r="J84" s="372" t="s">
        <v>473</v>
      </c>
      <c r="K84" s="442"/>
      <c r="L84" s="426" t="b">
        <f t="shared" si="8"/>
        <v>1</v>
      </c>
      <c r="M84" s="426" t="b">
        <f t="shared" si="9"/>
        <v>0</v>
      </c>
      <c r="N84" s="426" t="s">
        <v>829</v>
      </c>
      <c r="O84" s="51"/>
      <c r="P84" s="425"/>
      <c r="Q84" s="425"/>
      <c r="R84" s="425"/>
      <c r="S84" s="425"/>
      <c r="T84" s="425"/>
      <c r="U84" s="425"/>
      <c r="V84" s="105"/>
      <c r="W84" s="105"/>
      <c r="X84" s="186"/>
    </row>
    <row r="85" spans="1:24" ht="47.1" customHeight="1" x14ac:dyDescent="0.25">
      <c r="A85" s="120"/>
      <c r="B85" s="345">
        <v>7</v>
      </c>
      <c r="C85" s="364" t="str">
        <f t="shared" si="5"/>
        <v/>
      </c>
      <c r="D85" s="365" t="str">
        <f ca="1">TEXT(IFERROR(INDEX('Overview - Section A'!$A$37:$A$44,MATCH(J85,'Overview - Section A'!$U$37:$U$44,0)),""),"d-mmm-yy") &amp;" to " &amp; TEXT(IFERROR(INDEX('Overview - Section A'!$E$37:$E$44,MATCH(J85,'Overview - Section A'!$U$37:$U$44,0)),""),"d-mmm-yy")</f>
        <v>1-Jan-21 to 31-Dec-21</v>
      </c>
      <c r="E85" s="441"/>
      <c r="F85" s="367"/>
      <c r="G85" s="436" t="str">
        <f t="shared" si="6"/>
        <v/>
      </c>
      <c r="H85" s="370"/>
      <c r="I85" s="426" t="str">
        <f t="shared" ca="1" si="7"/>
        <v>71-Jan-21 to 31-Dec-21</v>
      </c>
      <c r="J85" s="372" t="s">
        <v>475</v>
      </c>
      <c r="K85" s="442"/>
      <c r="L85" s="426" t="b">
        <f t="shared" si="8"/>
        <v>1</v>
      </c>
      <c r="M85" s="426" t="b">
        <f t="shared" si="9"/>
        <v>0</v>
      </c>
      <c r="N85" s="426" t="s">
        <v>830</v>
      </c>
      <c r="O85" s="51"/>
      <c r="P85" s="425"/>
      <c r="Q85" s="425"/>
      <c r="R85" s="425"/>
      <c r="S85" s="425"/>
      <c r="T85" s="425"/>
      <c r="U85" s="425"/>
      <c r="V85" s="105"/>
      <c r="W85" s="105"/>
      <c r="X85" s="186"/>
    </row>
    <row r="86" spans="1:24" ht="47.1" customHeight="1" x14ac:dyDescent="0.25">
      <c r="A86" s="120"/>
      <c r="B86" s="345">
        <v>7</v>
      </c>
      <c r="C86" s="364" t="str">
        <f t="shared" si="5"/>
        <v/>
      </c>
      <c r="D86" s="365" t="str">
        <f ca="1">TEXT(IFERROR(INDEX('Overview - Section A'!$A$37:$A$44,MATCH(J86,'Overview - Section A'!$U$37:$U$44,0)),""),"d-mmm-yy") &amp;" to " &amp; TEXT(IFERROR(INDEX('Overview - Section A'!$E$37:$E$44,MATCH(J86,'Overview - Section A'!$U$37:$U$44,0)),""),"d-mmm-yy")</f>
        <v>1-Jan-22 to 31-Dec-22</v>
      </c>
      <c r="E86" s="441"/>
      <c r="F86" s="367"/>
      <c r="G86" s="436" t="str">
        <f t="shared" si="6"/>
        <v/>
      </c>
      <c r="H86" s="370"/>
      <c r="I86" s="426" t="str">
        <f t="shared" ca="1" si="7"/>
        <v>71-Jan-22 to 31-Dec-22</v>
      </c>
      <c r="J86" s="372" t="s">
        <v>477</v>
      </c>
      <c r="K86" s="442"/>
      <c r="L86" s="426" t="b">
        <f t="shared" si="8"/>
        <v>1</v>
      </c>
      <c r="M86" s="426" t="b">
        <f t="shared" si="9"/>
        <v>0</v>
      </c>
      <c r="N86" s="426" t="s">
        <v>831</v>
      </c>
      <c r="O86" s="51"/>
      <c r="P86" s="425"/>
      <c r="Q86" s="425"/>
      <c r="R86" s="425"/>
      <c r="S86" s="425"/>
      <c r="T86" s="425"/>
      <c r="U86" s="425"/>
      <c r="V86" s="105"/>
      <c r="W86" s="105"/>
      <c r="X86" s="186"/>
    </row>
    <row r="87" spans="1:24" ht="47.1" customHeight="1" x14ac:dyDescent="0.25">
      <c r="A87" s="120"/>
      <c r="B87" s="345">
        <v>7</v>
      </c>
      <c r="C87" s="364" t="str">
        <f t="shared" si="5"/>
        <v/>
      </c>
      <c r="D87" s="365" t="str">
        <f ca="1">TEXT(IFERROR(INDEX('Overview - Section A'!$A$37:$A$44,MATCH(J87,'Overview - Section A'!$U$37:$U$44,0)),""),"d-mmm-yy") &amp;" to " &amp; TEXT(IFERROR(INDEX('Overview - Section A'!$E$37:$E$44,MATCH(J87,'Overview - Section A'!$U$37:$U$44,0)),""),"d-mmm-yy")</f>
        <v>1-Jan-23 to 31-Dec-23</v>
      </c>
      <c r="E87" s="441"/>
      <c r="F87" s="367"/>
      <c r="G87" s="436" t="str">
        <f t="shared" si="6"/>
        <v/>
      </c>
      <c r="H87" s="370"/>
      <c r="I87" s="426" t="str">
        <f t="shared" ca="1" si="7"/>
        <v>71-Jan-23 to 31-Dec-23</v>
      </c>
      <c r="J87" s="372" t="s">
        <v>479</v>
      </c>
      <c r="K87" s="442"/>
      <c r="L87" s="426" t="b">
        <f t="shared" si="8"/>
        <v>1</v>
      </c>
      <c r="M87" s="426" t="b">
        <f t="shared" si="9"/>
        <v>0</v>
      </c>
      <c r="N87" s="426" t="s">
        <v>832</v>
      </c>
      <c r="O87" s="51"/>
      <c r="P87" s="425"/>
      <c r="Q87" s="425"/>
      <c r="R87" s="425"/>
      <c r="S87" s="425"/>
      <c r="T87" s="425"/>
      <c r="U87" s="425"/>
      <c r="V87" s="105"/>
      <c r="W87" s="105"/>
      <c r="X87" s="186"/>
    </row>
    <row r="88" spans="1:24" ht="47.1" customHeight="1" x14ac:dyDescent="0.25">
      <c r="A88" s="120"/>
      <c r="B88" s="345">
        <v>8</v>
      </c>
      <c r="C88" s="364" t="str">
        <f t="shared" si="5"/>
        <v/>
      </c>
      <c r="D88" s="365" t="str">
        <f ca="1">TEXT(IFERROR(INDEX('Overview - Section A'!$A$37:$A$44,MATCH(J88,'Overview - Section A'!$U$37:$U$44,0)),""),"d-mmm-yy") &amp;" to " &amp; TEXT(IFERROR(INDEX('Overview - Section A'!$E$37:$E$44,MATCH(J88,'Overview - Section A'!$U$37:$U$44,0)),""),"d-mmm-yy")</f>
        <v>1-Jan-18 to 31-Dec-18</v>
      </c>
      <c r="E88" s="441"/>
      <c r="F88" s="367"/>
      <c r="G88" s="436" t="str">
        <f t="shared" si="6"/>
        <v/>
      </c>
      <c r="H88" s="370"/>
      <c r="I88" s="426" t="str">
        <f t="shared" ca="1" si="7"/>
        <v>81-Jan-18 to 31-Dec-18</v>
      </c>
      <c r="J88" s="372" t="s">
        <v>469</v>
      </c>
      <c r="K88" s="442"/>
      <c r="L88" s="426" t="b">
        <f t="shared" si="8"/>
        <v>1</v>
      </c>
      <c r="M88" s="426" t="b">
        <f t="shared" si="9"/>
        <v>0</v>
      </c>
      <c r="N88" s="426" t="s">
        <v>833</v>
      </c>
      <c r="O88" s="51"/>
      <c r="P88" s="425"/>
      <c r="Q88" s="425"/>
      <c r="R88" s="425"/>
      <c r="S88" s="425"/>
      <c r="T88" s="425"/>
      <c r="U88" s="425"/>
      <c r="V88" s="105"/>
      <c r="W88" s="105"/>
      <c r="X88" s="186"/>
    </row>
    <row r="89" spans="1:24" ht="47.1" customHeight="1" x14ac:dyDescent="0.25">
      <c r="A89" s="120"/>
      <c r="B89" s="345">
        <v>8</v>
      </c>
      <c r="C89" s="364" t="str">
        <f t="shared" si="5"/>
        <v/>
      </c>
      <c r="D89" s="365" t="str">
        <f ca="1">TEXT(IFERROR(INDEX('Overview - Section A'!$A$37:$A$44,MATCH(J89,'Overview - Section A'!$U$37:$U$44,0)),""),"d-mmm-yy") &amp;" to " &amp; TEXT(IFERROR(INDEX('Overview - Section A'!$E$37:$E$44,MATCH(J89,'Overview - Section A'!$U$37:$U$44,0)),""),"d-mmm-yy")</f>
        <v>1-Jan-19 to 31-Dec-19</v>
      </c>
      <c r="E89" s="441"/>
      <c r="F89" s="367"/>
      <c r="G89" s="436" t="str">
        <f t="shared" si="6"/>
        <v/>
      </c>
      <c r="H89" s="370"/>
      <c r="I89" s="426" t="str">
        <f t="shared" ca="1" si="7"/>
        <v>81-Jan-19 to 31-Dec-19</v>
      </c>
      <c r="J89" s="372" t="s">
        <v>471</v>
      </c>
      <c r="K89" s="442"/>
      <c r="L89" s="426" t="b">
        <f t="shared" si="8"/>
        <v>1</v>
      </c>
      <c r="M89" s="426" t="b">
        <f t="shared" si="9"/>
        <v>0</v>
      </c>
      <c r="N89" s="426" t="s">
        <v>834</v>
      </c>
      <c r="O89" s="51"/>
      <c r="P89" s="425"/>
      <c r="Q89" s="425"/>
      <c r="R89" s="425"/>
      <c r="S89" s="425"/>
      <c r="T89" s="425"/>
      <c r="U89" s="425"/>
      <c r="V89" s="105"/>
      <c r="W89" s="105"/>
      <c r="X89" s="186"/>
    </row>
    <row r="90" spans="1:24" ht="47.1" customHeight="1" x14ac:dyDescent="0.25">
      <c r="A90" s="120"/>
      <c r="B90" s="345">
        <v>8</v>
      </c>
      <c r="C90" s="364" t="str">
        <f t="shared" si="5"/>
        <v/>
      </c>
      <c r="D90" s="365" t="str">
        <f ca="1">TEXT(IFERROR(INDEX('Overview - Section A'!$A$37:$A$44,MATCH(J90,'Overview - Section A'!$U$37:$U$44,0)),""),"d-mmm-yy") &amp;" to " &amp; TEXT(IFERROR(INDEX('Overview - Section A'!$E$37:$E$44,MATCH(J90,'Overview - Section A'!$U$37:$U$44,0)),""),"d-mmm-yy")</f>
        <v>1-Jan-20 to 31-Dec-20</v>
      </c>
      <c r="E90" s="441"/>
      <c r="F90" s="367"/>
      <c r="G90" s="436" t="str">
        <f t="shared" si="6"/>
        <v/>
      </c>
      <c r="H90" s="370"/>
      <c r="I90" s="426" t="str">
        <f t="shared" ca="1" si="7"/>
        <v>81-Jan-20 to 31-Dec-20</v>
      </c>
      <c r="J90" s="372" t="s">
        <v>473</v>
      </c>
      <c r="K90" s="442"/>
      <c r="L90" s="426" t="b">
        <f t="shared" si="8"/>
        <v>1</v>
      </c>
      <c r="M90" s="426" t="b">
        <f t="shared" si="9"/>
        <v>0</v>
      </c>
      <c r="N90" s="426" t="s">
        <v>835</v>
      </c>
      <c r="O90" s="51"/>
      <c r="P90" s="425"/>
      <c r="Q90" s="425"/>
      <c r="R90" s="425"/>
      <c r="S90" s="425"/>
      <c r="T90" s="425"/>
      <c r="U90" s="425"/>
      <c r="V90" s="105"/>
      <c r="W90" s="105"/>
      <c r="X90" s="186"/>
    </row>
    <row r="91" spans="1:24" ht="47.1" customHeight="1" x14ac:dyDescent="0.25">
      <c r="A91" s="120"/>
      <c r="B91" s="345">
        <v>8</v>
      </c>
      <c r="C91" s="364" t="str">
        <f t="shared" si="5"/>
        <v/>
      </c>
      <c r="D91" s="365" t="str">
        <f ca="1">TEXT(IFERROR(INDEX('Overview - Section A'!$A$37:$A$44,MATCH(J91,'Overview - Section A'!$U$37:$U$44,0)),""),"d-mmm-yy") &amp;" to " &amp; TEXT(IFERROR(INDEX('Overview - Section A'!$E$37:$E$44,MATCH(J91,'Overview - Section A'!$U$37:$U$44,0)),""),"d-mmm-yy")</f>
        <v>1-Jan-21 to 31-Dec-21</v>
      </c>
      <c r="E91" s="441"/>
      <c r="F91" s="367"/>
      <c r="G91" s="436" t="str">
        <f t="shared" si="6"/>
        <v/>
      </c>
      <c r="H91" s="370"/>
      <c r="I91" s="426" t="str">
        <f t="shared" ca="1" si="7"/>
        <v>81-Jan-21 to 31-Dec-21</v>
      </c>
      <c r="J91" s="372" t="s">
        <v>475</v>
      </c>
      <c r="K91" s="442"/>
      <c r="L91" s="426" t="b">
        <f t="shared" si="8"/>
        <v>1</v>
      </c>
      <c r="M91" s="426" t="b">
        <f t="shared" si="9"/>
        <v>0</v>
      </c>
      <c r="N91" s="426" t="s">
        <v>836</v>
      </c>
      <c r="O91" s="51"/>
      <c r="P91" s="425"/>
      <c r="Q91" s="425"/>
      <c r="R91" s="425"/>
      <c r="S91" s="425"/>
      <c r="T91" s="425"/>
      <c r="U91" s="425"/>
      <c r="V91" s="105"/>
      <c r="W91" s="105"/>
      <c r="X91" s="186"/>
    </row>
    <row r="92" spans="1:24" ht="47.1" customHeight="1" x14ac:dyDescent="0.25">
      <c r="A92" s="120"/>
      <c r="B92" s="345">
        <v>8</v>
      </c>
      <c r="C92" s="364" t="str">
        <f t="shared" si="5"/>
        <v/>
      </c>
      <c r="D92" s="365" t="str">
        <f ca="1">TEXT(IFERROR(INDEX('Overview - Section A'!$A$37:$A$44,MATCH(J92,'Overview - Section A'!$U$37:$U$44,0)),""),"d-mmm-yy") &amp;" to " &amp; TEXT(IFERROR(INDEX('Overview - Section A'!$E$37:$E$44,MATCH(J92,'Overview - Section A'!$U$37:$U$44,0)),""),"d-mmm-yy")</f>
        <v>1-Jan-22 to 31-Dec-22</v>
      </c>
      <c r="E92" s="441"/>
      <c r="F92" s="367"/>
      <c r="G92" s="436" t="str">
        <f t="shared" si="6"/>
        <v/>
      </c>
      <c r="H92" s="370"/>
      <c r="I92" s="426" t="str">
        <f t="shared" ca="1" si="7"/>
        <v>81-Jan-22 to 31-Dec-22</v>
      </c>
      <c r="J92" s="372" t="s">
        <v>477</v>
      </c>
      <c r="K92" s="442"/>
      <c r="L92" s="426" t="b">
        <f t="shared" si="8"/>
        <v>1</v>
      </c>
      <c r="M92" s="426" t="b">
        <f t="shared" si="9"/>
        <v>0</v>
      </c>
      <c r="N92" s="426" t="s">
        <v>837</v>
      </c>
      <c r="O92" s="51"/>
      <c r="P92" s="425"/>
      <c r="Q92" s="425"/>
      <c r="R92" s="425"/>
      <c r="S92" s="425"/>
      <c r="T92" s="425"/>
      <c r="U92" s="425"/>
      <c r="V92" s="105"/>
      <c r="W92" s="105"/>
      <c r="X92" s="186"/>
    </row>
    <row r="93" spans="1:24" ht="47.1" customHeight="1" x14ac:dyDescent="0.25">
      <c r="A93" s="120"/>
      <c r="B93" s="345">
        <v>8</v>
      </c>
      <c r="C93" s="364" t="str">
        <f t="shared" si="5"/>
        <v/>
      </c>
      <c r="D93" s="365" t="str">
        <f ca="1">TEXT(IFERROR(INDEX('Overview - Section A'!$A$37:$A$44,MATCH(J93,'Overview - Section A'!$U$37:$U$44,0)),""),"d-mmm-yy") &amp;" to " &amp; TEXT(IFERROR(INDEX('Overview - Section A'!$E$37:$E$44,MATCH(J93,'Overview - Section A'!$U$37:$U$44,0)),""),"d-mmm-yy")</f>
        <v>1-Jan-23 to 31-Dec-23</v>
      </c>
      <c r="E93" s="441"/>
      <c r="F93" s="367"/>
      <c r="G93" s="436" t="str">
        <f t="shared" si="6"/>
        <v/>
      </c>
      <c r="H93" s="370"/>
      <c r="I93" s="426" t="str">
        <f t="shared" ca="1" si="7"/>
        <v>81-Jan-23 to 31-Dec-23</v>
      </c>
      <c r="J93" s="372" t="s">
        <v>479</v>
      </c>
      <c r="K93" s="442"/>
      <c r="L93" s="426" t="b">
        <f t="shared" si="8"/>
        <v>1</v>
      </c>
      <c r="M93" s="426" t="b">
        <f t="shared" si="9"/>
        <v>0</v>
      </c>
      <c r="N93" s="426" t="s">
        <v>838</v>
      </c>
      <c r="O93" s="51"/>
      <c r="P93" s="425"/>
      <c r="Q93" s="425"/>
      <c r="R93" s="425"/>
      <c r="S93" s="425"/>
      <c r="T93" s="425"/>
      <c r="U93" s="425"/>
      <c r="V93" s="105"/>
      <c r="W93" s="105"/>
      <c r="X93" s="186"/>
    </row>
    <row r="94" spans="1:24" ht="47.1" customHeight="1" x14ac:dyDescent="0.25">
      <c r="A94" s="120"/>
      <c r="B94" s="345">
        <v>9</v>
      </c>
      <c r="C94" s="364" t="str">
        <f t="shared" si="5"/>
        <v/>
      </c>
      <c r="D94" s="365" t="str">
        <f ca="1">TEXT(IFERROR(INDEX('Overview - Section A'!$A$37:$A$44,MATCH(J94,'Overview - Section A'!$U$37:$U$44,0)),""),"d-mmm-yy") &amp;" to " &amp; TEXT(IFERROR(INDEX('Overview - Section A'!$E$37:$E$44,MATCH(J94,'Overview - Section A'!$U$37:$U$44,0)),""),"d-mmm-yy")</f>
        <v>1-Jan-18 to 31-Dec-18</v>
      </c>
      <c r="E94" s="441"/>
      <c r="F94" s="367"/>
      <c r="G94" s="436" t="str">
        <f t="shared" si="6"/>
        <v/>
      </c>
      <c r="H94" s="370"/>
      <c r="I94" s="426" t="str">
        <f t="shared" ca="1" si="7"/>
        <v>91-Jan-18 to 31-Dec-18</v>
      </c>
      <c r="J94" s="372" t="s">
        <v>469</v>
      </c>
      <c r="K94" s="442"/>
      <c r="L94" s="426" t="b">
        <f t="shared" si="8"/>
        <v>1</v>
      </c>
      <c r="M94" s="426" t="b">
        <f t="shared" si="9"/>
        <v>0</v>
      </c>
      <c r="N94" s="426" t="s">
        <v>839</v>
      </c>
      <c r="O94" s="51"/>
      <c r="P94" s="425"/>
      <c r="Q94" s="425"/>
      <c r="R94" s="425"/>
      <c r="S94" s="425"/>
      <c r="T94" s="425"/>
      <c r="U94" s="425"/>
      <c r="V94" s="105"/>
      <c r="W94" s="105"/>
      <c r="X94" s="186"/>
    </row>
    <row r="95" spans="1:24" ht="47.1" customHeight="1" x14ac:dyDescent="0.25">
      <c r="A95" s="120"/>
      <c r="B95" s="345">
        <v>9</v>
      </c>
      <c r="C95" s="364" t="str">
        <f t="shared" si="5"/>
        <v/>
      </c>
      <c r="D95" s="365" t="str">
        <f ca="1">TEXT(IFERROR(INDEX('Overview - Section A'!$A$37:$A$44,MATCH(J95,'Overview - Section A'!$U$37:$U$44,0)),""),"d-mmm-yy") &amp;" to " &amp; TEXT(IFERROR(INDEX('Overview - Section A'!$E$37:$E$44,MATCH(J95,'Overview - Section A'!$U$37:$U$44,0)),""),"d-mmm-yy")</f>
        <v>1-Jan-19 to 31-Dec-19</v>
      </c>
      <c r="E95" s="441"/>
      <c r="F95" s="367"/>
      <c r="G95" s="436" t="str">
        <f t="shared" si="6"/>
        <v/>
      </c>
      <c r="H95" s="370"/>
      <c r="I95" s="426" t="str">
        <f t="shared" ca="1" si="7"/>
        <v>91-Jan-19 to 31-Dec-19</v>
      </c>
      <c r="J95" s="372" t="s">
        <v>471</v>
      </c>
      <c r="K95" s="442"/>
      <c r="L95" s="426" t="b">
        <f t="shared" si="8"/>
        <v>1</v>
      </c>
      <c r="M95" s="426" t="b">
        <f t="shared" si="9"/>
        <v>0</v>
      </c>
      <c r="N95" s="426" t="s">
        <v>840</v>
      </c>
      <c r="O95" s="51"/>
      <c r="P95" s="425"/>
      <c r="Q95" s="425"/>
      <c r="R95" s="425"/>
      <c r="S95" s="425"/>
      <c r="T95" s="425"/>
      <c r="U95" s="425"/>
      <c r="V95" s="105"/>
      <c r="W95" s="105"/>
      <c r="X95" s="186"/>
    </row>
    <row r="96" spans="1:24" ht="47.1" customHeight="1" x14ac:dyDescent="0.25">
      <c r="A96" s="120"/>
      <c r="B96" s="345">
        <v>9</v>
      </c>
      <c r="C96" s="364" t="str">
        <f t="shared" si="5"/>
        <v/>
      </c>
      <c r="D96" s="365" t="str">
        <f ca="1">TEXT(IFERROR(INDEX('Overview - Section A'!$A$37:$A$44,MATCH(J96,'Overview - Section A'!$U$37:$U$44,0)),""),"d-mmm-yy") &amp;" to " &amp; TEXT(IFERROR(INDEX('Overview - Section A'!$E$37:$E$44,MATCH(J96,'Overview - Section A'!$U$37:$U$44,0)),""),"d-mmm-yy")</f>
        <v>1-Jan-20 to 31-Dec-20</v>
      </c>
      <c r="E96" s="441"/>
      <c r="F96" s="367"/>
      <c r="G96" s="436" t="str">
        <f t="shared" si="6"/>
        <v/>
      </c>
      <c r="H96" s="370"/>
      <c r="I96" s="426" t="str">
        <f t="shared" ca="1" si="7"/>
        <v>91-Jan-20 to 31-Dec-20</v>
      </c>
      <c r="J96" s="372" t="s">
        <v>473</v>
      </c>
      <c r="K96" s="442"/>
      <c r="L96" s="426" t="b">
        <f t="shared" si="8"/>
        <v>1</v>
      </c>
      <c r="M96" s="426" t="b">
        <f t="shared" si="9"/>
        <v>0</v>
      </c>
      <c r="N96" s="426" t="s">
        <v>841</v>
      </c>
      <c r="O96" s="51"/>
      <c r="P96" s="425"/>
      <c r="Q96" s="425"/>
      <c r="R96" s="425"/>
      <c r="S96" s="425"/>
      <c r="T96" s="425"/>
      <c r="U96" s="425"/>
      <c r="V96" s="105"/>
      <c r="W96" s="105"/>
      <c r="X96" s="186"/>
    </row>
    <row r="97" spans="1:24" ht="47.1" customHeight="1" x14ac:dyDescent="0.25">
      <c r="A97" s="120"/>
      <c r="B97" s="345">
        <v>9</v>
      </c>
      <c r="C97" s="364" t="str">
        <f t="shared" si="5"/>
        <v/>
      </c>
      <c r="D97" s="365" t="str">
        <f ca="1">TEXT(IFERROR(INDEX('Overview - Section A'!$A$37:$A$44,MATCH(J97,'Overview - Section A'!$U$37:$U$44,0)),""),"d-mmm-yy") &amp;" to " &amp; TEXT(IFERROR(INDEX('Overview - Section A'!$E$37:$E$44,MATCH(J97,'Overview - Section A'!$U$37:$U$44,0)),""),"d-mmm-yy")</f>
        <v>1-Jan-21 to 31-Dec-21</v>
      </c>
      <c r="E97" s="441"/>
      <c r="F97" s="367"/>
      <c r="G97" s="436" t="str">
        <f t="shared" si="6"/>
        <v/>
      </c>
      <c r="H97" s="370"/>
      <c r="I97" s="426" t="str">
        <f t="shared" ca="1" si="7"/>
        <v>91-Jan-21 to 31-Dec-21</v>
      </c>
      <c r="J97" s="372" t="s">
        <v>475</v>
      </c>
      <c r="K97" s="442"/>
      <c r="L97" s="426" t="b">
        <f t="shared" si="8"/>
        <v>1</v>
      </c>
      <c r="M97" s="426" t="b">
        <f t="shared" si="9"/>
        <v>0</v>
      </c>
      <c r="N97" s="426" t="s">
        <v>842</v>
      </c>
      <c r="O97" s="51"/>
      <c r="P97" s="425"/>
      <c r="Q97" s="425"/>
      <c r="R97" s="425"/>
      <c r="S97" s="425"/>
      <c r="T97" s="425"/>
      <c r="U97" s="425"/>
      <c r="V97" s="105"/>
      <c r="W97" s="105"/>
      <c r="X97" s="186"/>
    </row>
    <row r="98" spans="1:24" ht="47.1" customHeight="1" x14ac:dyDescent="0.25">
      <c r="A98" s="120"/>
      <c r="B98" s="345">
        <v>9</v>
      </c>
      <c r="C98" s="364" t="str">
        <f t="shared" si="5"/>
        <v/>
      </c>
      <c r="D98" s="365" t="str">
        <f ca="1">TEXT(IFERROR(INDEX('Overview - Section A'!$A$37:$A$44,MATCH(J98,'Overview - Section A'!$U$37:$U$44,0)),""),"d-mmm-yy") &amp;" to " &amp; TEXT(IFERROR(INDEX('Overview - Section A'!$E$37:$E$44,MATCH(J98,'Overview - Section A'!$U$37:$U$44,0)),""),"d-mmm-yy")</f>
        <v>1-Jan-22 to 31-Dec-22</v>
      </c>
      <c r="E98" s="441"/>
      <c r="F98" s="367"/>
      <c r="G98" s="436" t="str">
        <f t="shared" si="6"/>
        <v/>
      </c>
      <c r="H98" s="370"/>
      <c r="I98" s="426" t="str">
        <f t="shared" ca="1" si="7"/>
        <v>91-Jan-22 to 31-Dec-22</v>
      </c>
      <c r="J98" s="372" t="s">
        <v>477</v>
      </c>
      <c r="K98" s="442"/>
      <c r="L98" s="426" t="b">
        <f t="shared" si="8"/>
        <v>1</v>
      </c>
      <c r="M98" s="426" t="b">
        <f t="shared" si="9"/>
        <v>0</v>
      </c>
      <c r="N98" s="426" t="s">
        <v>843</v>
      </c>
      <c r="O98" s="51"/>
      <c r="P98" s="425"/>
      <c r="Q98" s="425"/>
      <c r="R98" s="425"/>
      <c r="S98" s="425"/>
      <c r="T98" s="425"/>
      <c r="U98" s="425"/>
      <c r="V98" s="105"/>
      <c r="W98" s="105"/>
      <c r="X98" s="186"/>
    </row>
    <row r="99" spans="1:24" ht="47.1" customHeight="1" x14ac:dyDescent="0.25">
      <c r="A99" s="120"/>
      <c r="B99" s="345">
        <v>9</v>
      </c>
      <c r="C99" s="364" t="str">
        <f t="shared" si="5"/>
        <v/>
      </c>
      <c r="D99" s="365" t="str">
        <f ca="1">TEXT(IFERROR(INDEX('Overview - Section A'!$A$37:$A$44,MATCH(J99,'Overview - Section A'!$U$37:$U$44,0)),""),"d-mmm-yy") &amp;" to " &amp; TEXT(IFERROR(INDEX('Overview - Section A'!$E$37:$E$44,MATCH(J99,'Overview - Section A'!$U$37:$U$44,0)),""),"d-mmm-yy")</f>
        <v>1-Jan-23 to 31-Dec-23</v>
      </c>
      <c r="E99" s="441"/>
      <c r="F99" s="367"/>
      <c r="G99" s="436" t="str">
        <f t="shared" si="6"/>
        <v/>
      </c>
      <c r="H99" s="370"/>
      <c r="I99" s="426" t="str">
        <f t="shared" ca="1" si="7"/>
        <v>91-Jan-23 to 31-Dec-23</v>
      </c>
      <c r="J99" s="372" t="s">
        <v>479</v>
      </c>
      <c r="K99" s="442"/>
      <c r="L99" s="426" t="b">
        <f t="shared" si="8"/>
        <v>1</v>
      </c>
      <c r="M99" s="426" t="b">
        <f t="shared" si="9"/>
        <v>0</v>
      </c>
      <c r="N99" s="426" t="s">
        <v>844</v>
      </c>
      <c r="O99" s="51"/>
      <c r="P99" s="425"/>
      <c r="Q99" s="425"/>
      <c r="R99" s="425"/>
      <c r="S99" s="425"/>
      <c r="T99" s="425"/>
      <c r="U99" s="425"/>
      <c r="V99" s="105"/>
      <c r="W99" s="105"/>
      <c r="X99" s="186"/>
    </row>
    <row r="100" spans="1:24" ht="47.1" customHeight="1" x14ac:dyDescent="0.25">
      <c r="A100" s="120"/>
      <c r="B100" s="345">
        <v>10</v>
      </c>
      <c r="C100" s="364" t="str">
        <f t="shared" si="5"/>
        <v/>
      </c>
      <c r="D100" s="365" t="str">
        <f ca="1">TEXT(IFERROR(INDEX('Overview - Section A'!$A$37:$A$44,MATCH(J100,'Overview - Section A'!$U$37:$U$44,0)),""),"d-mmm-yy") &amp;" to " &amp; TEXT(IFERROR(INDEX('Overview - Section A'!$E$37:$E$44,MATCH(J100,'Overview - Section A'!$U$37:$U$44,0)),""),"d-mmm-yy")</f>
        <v>1-Jan-18 to 31-Dec-18</v>
      </c>
      <c r="E100" s="441"/>
      <c r="F100" s="367"/>
      <c r="G100" s="436" t="str">
        <f t="shared" si="6"/>
        <v/>
      </c>
      <c r="H100" s="370"/>
      <c r="I100" s="426" t="str">
        <f t="shared" ca="1" si="7"/>
        <v>101-Jan-18 to 31-Dec-18</v>
      </c>
      <c r="J100" s="372" t="s">
        <v>469</v>
      </c>
      <c r="K100" s="442"/>
      <c r="L100" s="426" t="b">
        <f t="shared" si="8"/>
        <v>1</v>
      </c>
      <c r="M100" s="426" t="b">
        <f t="shared" si="9"/>
        <v>0</v>
      </c>
      <c r="N100" s="426" t="s">
        <v>845</v>
      </c>
      <c r="O100" s="51"/>
      <c r="P100" s="425"/>
      <c r="Q100" s="425"/>
      <c r="R100" s="425"/>
      <c r="S100" s="425"/>
      <c r="T100" s="425"/>
      <c r="U100" s="425"/>
      <c r="V100" s="105"/>
      <c r="W100" s="105"/>
      <c r="X100" s="186"/>
    </row>
    <row r="101" spans="1:24" ht="47.1" customHeight="1" x14ac:dyDescent="0.25">
      <c r="A101" s="120"/>
      <c r="B101" s="345">
        <v>10</v>
      </c>
      <c r="C101" s="364" t="str">
        <f t="shared" si="5"/>
        <v/>
      </c>
      <c r="D101" s="365" t="str">
        <f ca="1">TEXT(IFERROR(INDEX('Overview - Section A'!$A$37:$A$44,MATCH(J101,'Overview - Section A'!$U$37:$U$44,0)),""),"d-mmm-yy") &amp;" to " &amp; TEXT(IFERROR(INDEX('Overview - Section A'!$E$37:$E$44,MATCH(J101,'Overview - Section A'!$U$37:$U$44,0)),""),"d-mmm-yy")</f>
        <v>1-Jan-19 to 31-Dec-19</v>
      </c>
      <c r="E101" s="441"/>
      <c r="F101" s="367"/>
      <c r="G101" s="436" t="str">
        <f t="shared" si="6"/>
        <v/>
      </c>
      <c r="H101" s="370"/>
      <c r="I101" s="426" t="str">
        <f t="shared" ca="1" si="7"/>
        <v>101-Jan-19 to 31-Dec-19</v>
      </c>
      <c r="J101" s="372" t="s">
        <v>471</v>
      </c>
      <c r="K101" s="442"/>
      <c r="L101" s="426" t="b">
        <f t="shared" si="8"/>
        <v>1</v>
      </c>
      <c r="M101" s="426" t="b">
        <f t="shared" si="9"/>
        <v>0</v>
      </c>
      <c r="N101" s="426" t="s">
        <v>846</v>
      </c>
      <c r="O101" s="51"/>
      <c r="P101" s="425"/>
      <c r="Q101" s="425"/>
      <c r="R101" s="425"/>
      <c r="S101" s="425"/>
      <c r="T101" s="425"/>
      <c r="U101" s="425"/>
      <c r="V101" s="105"/>
      <c r="W101" s="105"/>
      <c r="X101" s="186"/>
    </row>
    <row r="102" spans="1:24" ht="47.1" customHeight="1" x14ac:dyDescent="0.25">
      <c r="A102" s="120"/>
      <c r="B102" s="345">
        <v>10</v>
      </c>
      <c r="C102" s="364" t="str">
        <f t="shared" si="5"/>
        <v/>
      </c>
      <c r="D102" s="365" t="str">
        <f ca="1">TEXT(IFERROR(INDEX('Overview - Section A'!$A$37:$A$44,MATCH(J102,'Overview - Section A'!$U$37:$U$44,0)),""),"d-mmm-yy") &amp;" to " &amp; TEXT(IFERROR(INDEX('Overview - Section A'!$E$37:$E$44,MATCH(J102,'Overview - Section A'!$U$37:$U$44,0)),""),"d-mmm-yy")</f>
        <v>1-Jan-20 to 31-Dec-20</v>
      </c>
      <c r="E102" s="441"/>
      <c r="F102" s="367"/>
      <c r="G102" s="436" t="str">
        <f t="shared" si="6"/>
        <v/>
      </c>
      <c r="H102" s="370"/>
      <c r="I102" s="426" t="str">
        <f t="shared" ca="1" si="7"/>
        <v>101-Jan-20 to 31-Dec-20</v>
      </c>
      <c r="J102" s="372" t="s">
        <v>473</v>
      </c>
      <c r="K102" s="442"/>
      <c r="L102" s="426" t="b">
        <f t="shared" si="8"/>
        <v>1</v>
      </c>
      <c r="M102" s="426" t="b">
        <f t="shared" si="9"/>
        <v>0</v>
      </c>
      <c r="N102" s="426" t="s">
        <v>847</v>
      </c>
      <c r="O102" s="51"/>
      <c r="P102" s="425"/>
      <c r="Q102" s="425"/>
      <c r="R102" s="425"/>
      <c r="S102" s="425"/>
      <c r="T102" s="425"/>
      <c r="U102" s="425"/>
      <c r="V102" s="105"/>
      <c r="W102" s="105"/>
      <c r="X102" s="186"/>
    </row>
    <row r="103" spans="1:24" ht="47.1" customHeight="1" x14ac:dyDescent="0.25">
      <c r="A103" s="120"/>
      <c r="B103" s="345">
        <v>10</v>
      </c>
      <c r="C103" s="364" t="str">
        <f t="shared" si="5"/>
        <v/>
      </c>
      <c r="D103" s="365" t="str">
        <f ca="1">TEXT(IFERROR(INDEX('Overview - Section A'!$A$37:$A$44,MATCH(J103,'Overview - Section A'!$U$37:$U$44,0)),""),"d-mmm-yy") &amp;" to " &amp; TEXT(IFERROR(INDEX('Overview - Section A'!$E$37:$E$44,MATCH(J103,'Overview - Section A'!$U$37:$U$44,0)),""),"d-mmm-yy")</f>
        <v>1-Jan-21 to 31-Dec-21</v>
      </c>
      <c r="E103" s="441"/>
      <c r="F103" s="367"/>
      <c r="G103" s="436" t="str">
        <f t="shared" si="6"/>
        <v/>
      </c>
      <c r="H103" s="370"/>
      <c r="I103" s="426" t="str">
        <f t="shared" ca="1" si="7"/>
        <v>101-Jan-21 to 31-Dec-21</v>
      </c>
      <c r="J103" s="372" t="s">
        <v>475</v>
      </c>
      <c r="K103" s="442"/>
      <c r="L103" s="426" t="b">
        <f t="shared" si="8"/>
        <v>1</v>
      </c>
      <c r="M103" s="426" t="b">
        <f t="shared" si="9"/>
        <v>0</v>
      </c>
      <c r="N103" s="426" t="s">
        <v>848</v>
      </c>
      <c r="O103" s="51"/>
      <c r="P103" s="425"/>
      <c r="Q103" s="425"/>
      <c r="R103" s="425"/>
      <c r="S103" s="425"/>
      <c r="T103" s="425"/>
      <c r="U103" s="425"/>
      <c r="V103" s="105"/>
      <c r="W103" s="105"/>
      <c r="X103" s="186"/>
    </row>
    <row r="104" spans="1:24" ht="47.1" customHeight="1" x14ac:dyDescent="0.25">
      <c r="A104" s="120"/>
      <c r="B104" s="345">
        <v>10</v>
      </c>
      <c r="C104" s="364" t="str">
        <f t="shared" si="5"/>
        <v/>
      </c>
      <c r="D104" s="365" t="str">
        <f ca="1">TEXT(IFERROR(INDEX('Overview - Section A'!$A$37:$A$44,MATCH(J104,'Overview - Section A'!$U$37:$U$44,0)),""),"d-mmm-yy") &amp;" to " &amp; TEXT(IFERROR(INDEX('Overview - Section A'!$E$37:$E$44,MATCH(J104,'Overview - Section A'!$U$37:$U$44,0)),""),"d-mmm-yy")</f>
        <v>1-Jan-22 to 31-Dec-22</v>
      </c>
      <c r="E104" s="441"/>
      <c r="F104" s="367"/>
      <c r="G104" s="436" t="str">
        <f t="shared" si="6"/>
        <v/>
      </c>
      <c r="H104" s="370"/>
      <c r="I104" s="426" t="str">
        <f t="shared" ca="1" si="7"/>
        <v>101-Jan-22 to 31-Dec-22</v>
      </c>
      <c r="J104" s="372" t="s">
        <v>477</v>
      </c>
      <c r="K104" s="442"/>
      <c r="L104" s="426" t="b">
        <f t="shared" si="8"/>
        <v>1</v>
      </c>
      <c r="M104" s="426" t="b">
        <f t="shared" si="9"/>
        <v>0</v>
      </c>
      <c r="N104" s="426" t="s">
        <v>849</v>
      </c>
      <c r="O104" s="51"/>
      <c r="P104" s="425"/>
      <c r="Q104" s="425"/>
      <c r="R104" s="425"/>
      <c r="S104" s="425"/>
      <c r="T104" s="425"/>
      <c r="U104" s="425"/>
      <c r="V104" s="105"/>
      <c r="W104" s="105"/>
      <c r="X104" s="186"/>
    </row>
    <row r="105" spans="1:24" ht="47.1" customHeight="1" x14ac:dyDescent="0.25">
      <c r="A105" s="120"/>
      <c r="B105" s="345">
        <v>10</v>
      </c>
      <c r="C105" s="364" t="str">
        <f t="shared" si="5"/>
        <v/>
      </c>
      <c r="D105" s="365" t="str">
        <f ca="1">TEXT(IFERROR(INDEX('Overview - Section A'!$A$37:$A$44,MATCH(J105,'Overview - Section A'!$U$37:$U$44,0)),""),"d-mmm-yy") &amp;" to " &amp; TEXT(IFERROR(INDEX('Overview - Section A'!$E$37:$E$44,MATCH(J105,'Overview - Section A'!$U$37:$U$44,0)),""),"d-mmm-yy")</f>
        <v>1-Jan-23 to 31-Dec-23</v>
      </c>
      <c r="E105" s="441"/>
      <c r="F105" s="367"/>
      <c r="G105" s="436" t="str">
        <f t="shared" si="6"/>
        <v/>
      </c>
      <c r="H105" s="370"/>
      <c r="I105" s="426" t="str">
        <f t="shared" ca="1" si="7"/>
        <v>101-Jan-23 to 31-Dec-23</v>
      </c>
      <c r="J105" s="372" t="s">
        <v>479</v>
      </c>
      <c r="K105" s="442"/>
      <c r="L105" s="426" t="b">
        <f t="shared" si="8"/>
        <v>1</v>
      </c>
      <c r="M105" s="426" t="b">
        <f t="shared" si="9"/>
        <v>0</v>
      </c>
      <c r="N105" s="426" t="s">
        <v>850</v>
      </c>
      <c r="O105" s="51"/>
      <c r="P105" s="425"/>
      <c r="Q105" s="425"/>
      <c r="R105" s="425"/>
      <c r="S105" s="425"/>
      <c r="T105" s="425"/>
      <c r="U105" s="425"/>
      <c r="V105" s="105"/>
      <c r="W105" s="105"/>
      <c r="X105" s="186"/>
    </row>
    <row r="106" spans="1:24" ht="47.1" customHeight="1" x14ac:dyDescent="0.25">
      <c r="A106" s="120"/>
      <c r="B106" s="345">
        <v>11</v>
      </c>
      <c r="C106" s="364" t="str">
        <f t="shared" si="5"/>
        <v/>
      </c>
      <c r="D106" s="365" t="str">
        <f ca="1">TEXT(IFERROR(INDEX('Overview - Section A'!$A$37:$A$44,MATCH(J106,'Overview - Section A'!$U$37:$U$44,0)),""),"d-mmm-yy") &amp;" to " &amp; TEXT(IFERROR(INDEX('Overview - Section A'!$E$37:$E$44,MATCH(J106,'Overview - Section A'!$U$37:$U$44,0)),""),"d-mmm-yy")</f>
        <v>1-Jan-18 to 31-Dec-18</v>
      </c>
      <c r="E106" s="441"/>
      <c r="F106" s="367"/>
      <c r="G106" s="436" t="str">
        <f t="shared" si="6"/>
        <v/>
      </c>
      <c r="H106" s="370"/>
      <c r="I106" s="426" t="str">
        <f t="shared" ca="1" si="7"/>
        <v>111-Jan-18 to 31-Dec-18</v>
      </c>
      <c r="J106" s="372" t="s">
        <v>469</v>
      </c>
      <c r="K106" s="442"/>
      <c r="L106" s="426" t="b">
        <f t="shared" si="8"/>
        <v>1</v>
      </c>
      <c r="M106" s="426" t="b">
        <f t="shared" si="9"/>
        <v>0</v>
      </c>
      <c r="N106" s="426" t="s">
        <v>851</v>
      </c>
      <c r="O106" s="51"/>
      <c r="P106" s="425"/>
      <c r="Q106" s="425"/>
      <c r="R106" s="425"/>
      <c r="S106" s="425"/>
      <c r="T106" s="425"/>
      <c r="U106" s="425"/>
      <c r="V106" s="105"/>
      <c r="W106" s="105"/>
      <c r="X106" s="186"/>
    </row>
    <row r="107" spans="1:24" ht="47.1" customHeight="1" x14ac:dyDescent="0.25">
      <c r="A107" s="120"/>
      <c r="B107" s="345">
        <v>11</v>
      </c>
      <c r="C107" s="364" t="str">
        <f t="shared" si="5"/>
        <v/>
      </c>
      <c r="D107" s="365" t="str">
        <f ca="1">TEXT(IFERROR(INDEX('Overview - Section A'!$A$37:$A$44,MATCH(J107,'Overview - Section A'!$U$37:$U$44,0)),""),"d-mmm-yy") &amp;" to " &amp; TEXT(IFERROR(INDEX('Overview - Section A'!$E$37:$E$44,MATCH(J107,'Overview - Section A'!$U$37:$U$44,0)),""),"d-mmm-yy")</f>
        <v>1-Jan-19 to 31-Dec-19</v>
      </c>
      <c r="E107" s="441"/>
      <c r="F107" s="367"/>
      <c r="G107" s="436" t="str">
        <f t="shared" si="6"/>
        <v/>
      </c>
      <c r="H107" s="370"/>
      <c r="I107" s="426" t="str">
        <f t="shared" ca="1" si="7"/>
        <v>111-Jan-19 to 31-Dec-19</v>
      </c>
      <c r="J107" s="372" t="s">
        <v>471</v>
      </c>
      <c r="K107" s="442"/>
      <c r="L107" s="426" t="b">
        <f t="shared" si="8"/>
        <v>1</v>
      </c>
      <c r="M107" s="426" t="b">
        <f t="shared" si="9"/>
        <v>0</v>
      </c>
      <c r="N107" s="426" t="s">
        <v>852</v>
      </c>
      <c r="O107" s="51"/>
      <c r="P107" s="425"/>
      <c r="Q107" s="425"/>
      <c r="R107" s="425"/>
      <c r="S107" s="425"/>
      <c r="T107" s="425"/>
      <c r="U107" s="425"/>
      <c r="V107" s="105"/>
      <c r="W107" s="105"/>
      <c r="X107" s="186"/>
    </row>
    <row r="108" spans="1:24" ht="47.1" customHeight="1" x14ac:dyDescent="0.25">
      <c r="A108" s="120"/>
      <c r="B108" s="345">
        <v>11</v>
      </c>
      <c r="C108" s="364" t="str">
        <f t="shared" si="5"/>
        <v/>
      </c>
      <c r="D108" s="365" t="str">
        <f ca="1">TEXT(IFERROR(INDEX('Overview - Section A'!$A$37:$A$44,MATCH(J108,'Overview - Section A'!$U$37:$U$44,0)),""),"d-mmm-yy") &amp;" to " &amp; TEXT(IFERROR(INDEX('Overview - Section A'!$E$37:$E$44,MATCH(J108,'Overview - Section A'!$U$37:$U$44,0)),""),"d-mmm-yy")</f>
        <v>1-Jan-20 to 31-Dec-20</v>
      </c>
      <c r="E108" s="441"/>
      <c r="F108" s="367"/>
      <c r="G108" s="436" t="str">
        <f t="shared" si="6"/>
        <v/>
      </c>
      <c r="H108" s="370"/>
      <c r="I108" s="426" t="str">
        <f t="shared" ca="1" si="7"/>
        <v>111-Jan-20 to 31-Dec-20</v>
      </c>
      <c r="J108" s="372" t="s">
        <v>473</v>
      </c>
      <c r="K108" s="442"/>
      <c r="L108" s="426" t="b">
        <f t="shared" si="8"/>
        <v>1</v>
      </c>
      <c r="M108" s="426" t="b">
        <f t="shared" si="9"/>
        <v>0</v>
      </c>
      <c r="N108" s="426" t="s">
        <v>853</v>
      </c>
      <c r="O108" s="51"/>
      <c r="P108" s="425"/>
      <c r="Q108" s="425"/>
      <c r="R108" s="425"/>
      <c r="S108" s="425"/>
      <c r="T108" s="425"/>
      <c r="U108" s="425"/>
      <c r="V108" s="105"/>
      <c r="W108" s="105"/>
      <c r="X108" s="186"/>
    </row>
    <row r="109" spans="1:24" ht="47.1" customHeight="1" x14ac:dyDescent="0.25">
      <c r="A109" s="120"/>
      <c r="B109" s="345">
        <v>11</v>
      </c>
      <c r="C109" s="364" t="str">
        <f t="shared" si="5"/>
        <v/>
      </c>
      <c r="D109" s="365" t="str">
        <f ca="1">TEXT(IFERROR(INDEX('Overview - Section A'!$A$37:$A$44,MATCH(J109,'Overview - Section A'!$U$37:$U$44,0)),""),"d-mmm-yy") &amp;" to " &amp; TEXT(IFERROR(INDEX('Overview - Section A'!$E$37:$E$44,MATCH(J109,'Overview - Section A'!$U$37:$U$44,0)),""),"d-mmm-yy")</f>
        <v>1-Jan-21 to 31-Dec-21</v>
      </c>
      <c r="E109" s="441"/>
      <c r="F109" s="367"/>
      <c r="G109" s="436" t="str">
        <f t="shared" si="6"/>
        <v/>
      </c>
      <c r="H109" s="370"/>
      <c r="I109" s="426" t="str">
        <f t="shared" ca="1" si="7"/>
        <v>111-Jan-21 to 31-Dec-21</v>
      </c>
      <c r="J109" s="372" t="s">
        <v>475</v>
      </c>
      <c r="K109" s="442"/>
      <c r="L109" s="426" t="b">
        <f t="shared" si="8"/>
        <v>1</v>
      </c>
      <c r="M109" s="426" t="b">
        <f t="shared" si="9"/>
        <v>0</v>
      </c>
      <c r="N109" s="426" t="s">
        <v>854</v>
      </c>
      <c r="O109" s="51"/>
      <c r="P109" s="425"/>
      <c r="Q109" s="425"/>
      <c r="R109" s="425"/>
      <c r="S109" s="425"/>
      <c r="T109" s="425"/>
      <c r="U109" s="425"/>
      <c r="V109" s="105"/>
      <c r="W109" s="105"/>
      <c r="X109" s="186"/>
    </row>
    <row r="110" spans="1:24" ht="47.1" customHeight="1" x14ac:dyDescent="0.25">
      <c r="A110" s="120"/>
      <c r="B110" s="345">
        <v>11</v>
      </c>
      <c r="C110" s="364" t="str">
        <f t="shared" ref="C110:C173" si="10">IF(B110=B109,"",VLOOKUP(B110,$A$10:$AA$42,27,FALSE))</f>
        <v/>
      </c>
      <c r="D110" s="365" t="str">
        <f ca="1">TEXT(IFERROR(INDEX('Overview - Section A'!$A$37:$A$44,MATCH(J110,'Overview - Section A'!$U$37:$U$44,0)),""),"d-mmm-yy") &amp;" to " &amp; TEXT(IFERROR(INDEX('Overview - Section A'!$E$37:$E$44,MATCH(J110,'Overview - Section A'!$U$37:$U$44,0)),""),"d-mmm-yy")</f>
        <v>1-Jan-22 to 31-Dec-22</v>
      </c>
      <c r="E110" s="441"/>
      <c r="F110" s="367"/>
      <c r="G110" s="436" t="str">
        <f t="shared" ref="G110:G173" si="11">IF(IF(AND(E110="",F110=""),K110,IFERROR((E110/F110)*100,""))=0,"",IF(AND(E110="",F110=""),K110,IFERROR((E110/F110)*100,"")))</f>
        <v/>
      </c>
      <c r="H110" s="370"/>
      <c r="I110" s="426" t="str">
        <f t="shared" ref="I110:I173" ca="1" si="12">CONCATENATE(B110,D110)</f>
        <v>111-Jan-22 to 31-Dec-22</v>
      </c>
      <c r="J110" s="372" t="s">
        <v>477</v>
      </c>
      <c r="K110" s="442"/>
      <c r="L110" s="426" t="b">
        <f t="shared" ref="L110:L173" si="13">IFERROR(TRUE,FALSE)</f>
        <v>1</v>
      </c>
      <c r="M110" s="426" t="b">
        <f t="shared" ref="M110:M173" si="14">IFERROR(IF(VLOOKUP(B110,$A$10:$AA$42,27,FALSE)&lt;&gt;"",TRUE,FALSE),FALSE)</f>
        <v>0</v>
      </c>
      <c r="N110" s="426" t="s">
        <v>855</v>
      </c>
      <c r="O110" s="51"/>
      <c r="P110" s="425"/>
      <c r="Q110" s="425"/>
      <c r="R110" s="425"/>
      <c r="S110" s="425"/>
      <c r="T110" s="425"/>
      <c r="U110" s="425"/>
      <c r="V110" s="105"/>
      <c r="W110" s="105"/>
      <c r="X110" s="186"/>
    </row>
    <row r="111" spans="1:24" ht="47.1" customHeight="1" x14ac:dyDescent="0.25">
      <c r="A111" s="120"/>
      <c r="B111" s="345">
        <v>11</v>
      </c>
      <c r="C111" s="364" t="str">
        <f t="shared" si="10"/>
        <v/>
      </c>
      <c r="D111" s="365" t="str">
        <f ca="1">TEXT(IFERROR(INDEX('Overview - Section A'!$A$37:$A$44,MATCH(J111,'Overview - Section A'!$U$37:$U$44,0)),""),"d-mmm-yy") &amp;" to " &amp; TEXT(IFERROR(INDEX('Overview - Section A'!$E$37:$E$44,MATCH(J111,'Overview - Section A'!$U$37:$U$44,0)),""),"d-mmm-yy")</f>
        <v>1-Jan-23 to 31-Dec-23</v>
      </c>
      <c r="E111" s="441"/>
      <c r="F111" s="367"/>
      <c r="G111" s="436" t="str">
        <f t="shared" si="11"/>
        <v/>
      </c>
      <c r="H111" s="370"/>
      <c r="I111" s="426" t="str">
        <f t="shared" ca="1" si="12"/>
        <v>111-Jan-23 to 31-Dec-23</v>
      </c>
      <c r="J111" s="372" t="s">
        <v>479</v>
      </c>
      <c r="K111" s="442"/>
      <c r="L111" s="426" t="b">
        <f t="shared" si="13"/>
        <v>1</v>
      </c>
      <c r="M111" s="426" t="b">
        <f t="shared" si="14"/>
        <v>0</v>
      </c>
      <c r="N111" s="426" t="s">
        <v>856</v>
      </c>
      <c r="O111" s="51"/>
      <c r="P111" s="425"/>
      <c r="Q111" s="425"/>
      <c r="R111" s="425"/>
      <c r="S111" s="425"/>
      <c r="T111" s="425"/>
      <c r="U111" s="425"/>
      <c r="V111" s="105"/>
      <c r="W111" s="105"/>
      <c r="X111" s="186"/>
    </row>
    <row r="112" spans="1:24" ht="47.1" customHeight="1" x14ac:dyDescent="0.25">
      <c r="A112" s="120"/>
      <c r="B112" s="345">
        <v>12</v>
      </c>
      <c r="C112" s="364" t="str">
        <f t="shared" si="10"/>
        <v/>
      </c>
      <c r="D112" s="365" t="str">
        <f ca="1">TEXT(IFERROR(INDEX('Overview - Section A'!$A$37:$A$44,MATCH(J112,'Overview - Section A'!$U$37:$U$44,0)),""),"d-mmm-yy") &amp;" to " &amp; TEXT(IFERROR(INDEX('Overview - Section A'!$E$37:$E$44,MATCH(J112,'Overview - Section A'!$U$37:$U$44,0)),""),"d-mmm-yy")</f>
        <v>1-Jan-18 to 31-Dec-18</v>
      </c>
      <c r="E112" s="441"/>
      <c r="F112" s="367"/>
      <c r="G112" s="436" t="str">
        <f t="shared" si="11"/>
        <v/>
      </c>
      <c r="H112" s="370"/>
      <c r="I112" s="426" t="str">
        <f t="shared" ca="1" si="12"/>
        <v>121-Jan-18 to 31-Dec-18</v>
      </c>
      <c r="J112" s="372" t="s">
        <v>469</v>
      </c>
      <c r="K112" s="442"/>
      <c r="L112" s="426" t="b">
        <f t="shared" si="13"/>
        <v>1</v>
      </c>
      <c r="M112" s="426" t="b">
        <f t="shared" si="14"/>
        <v>0</v>
      </c>
      <c r="N112" s="426" t="s">
        <v>857</v>
      </c>
      <c r="O112" s="51"/>
      <c r="P112" s="425"/>
      <c r="Q112" s="425"/>
      <c r="R112" s="425"/>
      <c r="S112" s="425"/>
      <c r="T112" s="425"/>
      <c r="U112" s="425"/>
      <c r="V112" s="105"/>
      <c r="W112" s="105"/>
      <c r="X112" s="186"/>
    </row>
    <row r="113" spans="1:24" ht="47.1" customHeight="1" x14ac:dyDescent="0.25">
      <c r="A113" s="120"/>
      <c r="B113" s="345">
        <v>12</v>
      </c>
      <c r="C113" s="364" t="str">
        <f t="shared" si="10"/>
        <v/>
      </c>
      <c r="D113" s="365" t="str">
        <f ca="1">TEXT(IFERROR(INDEX('Overview - Section A'!$A$37:$A$44,MATCH(J113,'Overview - Section A'!$U$37:$U$44,0)),""),"d-mmm-yy") &amp;" to " &amp; TEXT(IFERROR(INDEX('Overview - Section A'!$E$37:$E$44,MATCH(J113,'Overview - Section A'!$U$37:$U$44,0)),""),"d-mmm-yy")</f>
        <v>1-Jan-19 to 31-Dec-19</v>
      </c>
      <c r="E113" s="441"/>
      <c r="F113" s="367"/>
      <c r="G113" s="436" t="str">
        <f t="shared" si="11"/>
        <v/>
      </c>
      <c r="H113" s="370"/>
      <c r="I113" s="426" t="str">
        <f t="shared" ca="1" si="12"/>
        <v>121-Jan-19 to 31-Dec-19</v>
      </c>
      <c r="J113" s="372" t="s">
        <v>471</v>
      </c>
      <c r="K113" s="442"/>
      <c r="L113" s="426" t="b">
        <f t="shared" si="13"/>
        <v>1</v>
      </c>
      <c r="M113" s="426" t="b">
        <f t="shared" si="14"/>
        <v>0</v>
      </c>
      <c r="N113" s="426" t="s">
        <v>858</v>
      </c>
      <c r="O113" s="51"/>
      <c r="P113" s="425"/>
      <c r="Q113" s="425"/>
      <c r="R113" s="425"/>
      <c r="S113" s="425"/>
      <c r="T113" s="425"/>
      <c r="U113" s="425"/>
      <c r="V113" s="105"/>
      <c r="W113" s="105"/>
      <c r="X113" s="186"/>
    </row>
    <row r="114" spans="1:24" ht="47.1" customHeight="1" x14ac:dyDescent="0.25">
      <c r="A114" s="120"/>
      <c r="B114" s="345">
        <v>12</v>
      </c>
      <c r="C114" s="364" t="str">
        <f t="shared" si="10"/>
        <v/>
      </c>
      <c r="D114" s="365" t="str">
        <f ca="1">TEXT(IFERROR(INDEX('Overview - Section A'!$A$37:$A$44,MATCH(J114,'Overview - Section A'!$U$37:$U$44,0)),""),"d-mmm-yy") &amp;" to " &amp; TEXT(IFERROR(INDEX('Overview - Section A'!$E$37:$E$44,MATCH(J114,'Overview - Section A'!$U$37:$U$44,0)),""),"d-mmm-yy")</f>
        <v>1-Jan-20 to 31-Dec-20</v>
      </c>
      <c r="E114" s="441"/>
      <c r="F114" s="367"/>
      <c r="G114" s="436" t="str">
        <f t="shared" si="11"/>
        <v/>
      </c>
      <c r="H114" s="370"/>
      <c r="I114" s="426" t="str">
        <f t="shared" ca="1" si="12"/>
        <v>121-Jan-20 to 31-Dec-20</v>
      </c>
      <c r="J114" s="372" t="s">
        <v>473</v>
      </c>
      <c r="K114" s="442"/>
      <c r="L114" s="426" t="b">
        <f t="shared" si="13"/>
        <v>1</v>
      </c>
      <c r="M114" s="426" t="b">
        <f t="shared" si="14"/>
        <v>0</v>
      </c>
      <c r="N114" s="426" t="s">
        <v>859</v>
      </c>
      <c r="O114" s="51"/>
      <c r="P114" s="425"/>
      <c r="Q114" s="425"/>
      <c r="R114" s="425"/>
      <c r="S114" s="425"/>
      <c r="T114" s="425"/>
      <c r="U114" s="425"/>
      <c r="V114" s="105"/>
      <c r="W114" s="105"/>
      <c r="X114" s="186"/>
    </row>
    <row r="115" spans="1:24" ht="47.1" customHeight="1" x14ac:dyDescent="0.25">
      <c r="A115" s="120"/>
      <c r="B115" s="345">
        <v>12</v>
      </c>
      <c r="C115" s="364" t="str">
        <f t="shared" si="10"/>
        <v/>
      </c>
      <c r="D115" s="365" t="str">
        <f ca="1">TEXT(IFERROR(INDEX('Overview - Section A'!$A$37:$A$44,MATCH(J115,'Overview - Section A'!$U$37:$U$44,0)),""),"d-mmm-yy") &amp;" to " &amp; TEXT(IFERROR(INDEX('Overview - Section A'!$E$37:$E$44,MATCH(J115,'Overview - Section A'!$U$37:$U$44,0)),""),"d-mmm-yy")</f>
        <v>1-Jan-21 to 31-Dec-21</v>
      </c>
      <c r="E115" s="441"/>
      <c r="F115" s="367"/>
      <c r="G115" s="436" t="str">
        <f t="shared" si="11"/>
        <v/>
      </c>
      <c r="H115" s="370"/>
      <c r="I115" s="426" t="str">
        <f t="shared" ca="1" si="12"/>
        <v>121-Jan-21 to 31-Dec-21</v>
      </c>
      <c r="J115" s="372" t="s">
        <v>475</v>
      </c>
      <c r="K115" s="442"/>
      <c r="L115" s="426" t="b">
        <f t="shared" si="13"/>
        <v>1</v>
      </c>
      <c r="M115" s="426" t="b">
        <f t="shared" si="14"/>
        <v>0</v>
      </c>
      <c r="N115" s="426" t="s">
        <v>860</v>
      </c>
      <c r="O115" s="51"/>
      <c r="P115" s="425"/>
      <c r="Q115" s="425"/>
      <c r="R115" s="425"/>
      <c r="S115" s="425"/>
      <c r="T115" s="425"/>
      <c r="U115" s="425"/>
      <c r="V115" s="105"/>
      <c r="W115" s="105"/>
      <c r="X115" s="186"/>
    </row>
    <row r="116" spans="1:24" ht="47.1" customHeight="1" x14ac:dyDescent="0.25">
      <c r="A116" s="120"/>
      <c r="B116" s="345">
        <v>12</v>
      </c>
      <c r="C116" s="364" t="str">
        <f t="shared" si="10"/>
        <v/>
      </c>
      <c r="D116" s="365" t="str">
        <f ca="1">TEXT(IFERROR(INDEX('Overview - Section A'!$A$37:$A$44,MATCH(J116,'Overview - Section A'!$U$37:$U$44,0)),""),"d-mmm-yy") &amp;" to " &amp; TEXT(IFERROR(INDEX('Overview - Section A'!$E$37:$E$44,MATCH(J116,'Overview - Section A'!$U$37:$U$44,0)),""),"d-mmm-yy")</f>
        <v>1-Jan-22 to 31-Dec-22</v>
      </c>
      <c r="E116" s="441"/>
      <c r="F116" s="367"/>
      <c r="G116" s="436" t="str">
        <f t="shared" si="11"/>
        <v/>
      </c>
      <c r="H116" s="370"/>
      <c r="I116" s="426" t="str">
        <f t="shared" ca="1" si="12"/>
        <v>121-Jan-22 to 31-Dec-22</v>
      </c>
      <c r="J116" s="372" t="s">
        <v>477</v>
      </c>
      <c r="K116" s="442"/>
      <c r="L116" s="426" t="b">
        <f t="shared" si="13"/>
        <v>1</v>
      </c>
      <c r="M116" s="426" t="b">
        <f t="shared" si="14"/>
        <v>0</v>
      </c>
      <c r="N116" s="426" t="s">
        <v>861</v>
      </c>
      <c r="O116" s="51"/>
      <c r="P116" s="425"/>
      <c r="Q116" s="425"/>
      <c r="R116" s="425"/>
      <c r="S116" s="425"/>
      <c r="T116" s="425"/>
      <c r="U116" s="425"/>
      <c r="V116" s="105"/>
      <c r="W116" s="105"/>
      <c r="X116" s="186"/>
    </row>
    <row r="117" spans="1:24" ht="47.1" customHeight="1" x14ac:dyDescent="0.25">
      <c r="A117" s="120"/>
      <c r="B117" s="345">
        <v>12</v>
      </c>
      <c r="C117" s="364" t="str">
        <f t="shared" si="10"/>
        <v/>
      </c>
      <c r="D117" s="365" t="str">
        <f ca="1">TEXT(IFERROR(INDEX('Overview - Section A'!$A$37:$A$44,MATCH(J117,'Overview - Section A'!$U$37:$U$44,0)),""),"d-mmm-yy") &amp;" to " &amp; TEXT(IFERROR(INDEX('Overview - Section A'!$E$37:$E$44,MATCH(J117,'Overview - Section A'!$U$37:$U$44,0)),""),"d-mmm-yy")</f>
        <v>1-Jan-23 to 31-Dec-23</v>
      </c>
      <c r="E117" s="441"/>
      <c r="F117" s="367"/>
      <c r="G117" s="436" t="str">
        <f t="shared" si="11"/>
        <v/>
      </c>
      <c r="H117" s="370"/>
      <c r="I117" s="426" t="str">
        <f t="shared" ca="1" si="12"/>
        <v>121-Jan-23 to 31-Dec-23</v>
      </c>
      <c r="J117" s="372" t="s">
        <v>479</v>
      </c>
      <c r="K117" s="442"/>
      <c r="L117" s="426" t="b">
        <f t="shared" si="13"/>
        <v>1</v>
      </c>
      <c r="M117" s="426" t="b">
        <f t="shared" si="14"/>
        <v>0</v>
      </c>
      <c r="N117" s="426" t="s">
        <v>862</v>
      </c>
      <c r="O117" s="51"/>
      <c r="P117" s="425"/>
      <c r="Q117" s="425"/>
      <c r="R117" s="425"/>
      <c r="S117" s="425"/>
      <c r="T117" s="425"/>
      <c r="U117" s="425"/>
      <c r="V117" s="105"/>
      <c r="W117" s="105"/>
      <c r="X117" s="186"/>
    </row>
    <row r="118" spans="1:24" ht="47.1" customHeight="1" x14ac:dyDescent="0.25">
      <c r="A118" s="120"/>
      <c r="B118" s="345">
        <v>13</v>
      </c>
      <c r="C118" s="364" t="str">
        <f t="shared" si="10"/>
        <v/>
      </c>
      <c r="D118" s="365" t="str">
        <f ca="1">TEXT(IFERROR(INDEX('Overview - Section A'!$A$37:$A$44,MATCH(J118,'Overview - Section A'!$U$37:$U$44,0)),""),"d-mmm-yy") &amp;" to " &amp; TEXT(IFERROR(INDEX('Overview - Section A'!$E$37:$E$44,MATCH(J118,'Overview - Section A'!$U$37:$U$44,0)),""),"d-mmm-yy")</f>
        <v>1-Jan-18 to 31-Dec-18</v>
      </c>
      <c r="E118" s="441"/>
      <c r="F118" s="367"/>
      <c r="G118" s="436" t="str">
        <f t="shared" si="11"/>
        <v/>
      </c>
      <c r="H118" s="370"/>
      <c r="I118" s="426" t="str">
        <f t="shared" ca="1" si="12"/>
        <v>131-Jan-18 to 31-Dec-18</v>
      </c>
      <c r="J118" s="372" t="s">
        <v>469</v>
      </c>
      <c r="K118" s="442"/>
      <c r="L118" s="426" t="b">
        <f t="shared" si="13"/>
        <v>1</v>
      </c>
      <c r="M118" s="426" t="b">
        <f t="shared" si="14"/>
        <v>0</v>
      </c>
      <c r="N118" s="426" t="s">
        <v>863</v>
      </c>
      <c r="O118" s="51"/>
      <c r="P118" s="425"/>
      <c r="Q118" s="425"/>
      <c r="R118" s="425"/>
      <c r="S118" s="425"/>
      <c r="T118" s="425"/>
      <c r="U118" s="425"/>
      <c r="V118" s="105"/>
      <c r="W118" s="105"/>
      <c r="X118" s="186"/>
    </row>
    <row r="119" spans="1:24" ht="47.1" customHeight="1" x14ac:dyDescent="0.25">
      <c r="A119" s="120"/>
      <c r="B119" s="345">
        <v>13</v>
      </c>
      <c r="C119" s="364" t="str">
        <f t="shared" si="10"/>
        <v/>
      </c>
      <c r="D119" s="365" t="str">
        <f ca="1">TEXT(IFERROR(INDEX('Overview - Section A'!$A$37:$A$44,MATCH(J119,'Overview - Section A'!$U$37:$U$44,0)),""),"d-mmm-yy") &amp;" to " &amp; TEXT(IFERROR(INDEX('Overview - Section A'!$E$37:$E$44,MATCH(J119,'Overview - Section A'!$U$37:$U$44,0)),""),"d-mmm-yy")</f>
        <v>1-Jan-19 to 31-Dec-19</v>
      </c>
      <c r="E119" s="441"/>
      <c r="F119" s="367"/>
      <c r="G119" s="436" t="str">
        <f t="shared" si="11"/>
        <v/>
      </c>
      <c r="H119" s="370"/>
      <c r="I119" s="426" t="str">
        <f t="shared" ca="1" si="12"/>
        <v>131-Jan-19 to 31-Dec-19</v>
      </c>
      <c r="J119" s="372" t="s">
        <v>471</v>
      </c>
      <c r="K119" s="442"/>
      <c r="L119" s="426" t="b">
        <f t="shared" si="13"/>
        <v>1</v>
      </c>
      <c r="M119" s="426" t="b">
        <f t="shared" si="14"/>
        <v>0</v>
      </c>
      <c r="N119" s="426" t="s">
        <v>864</v>
      </c>
      <c r="O119" s="51"/>
      <c r="P119" s="425"/>
      <c r="Q119" s="425"/>
      <c r="R119" s="425"/>
      <c r="S119" s="425"/>
      <c r="T119" s="425"/>
      <c r="U119" s="425"/>
      <c r="V119" s="105"/>
      <c r="W119" s="105"/>
      <c r="X119" s="186"/>
    </row>
    <row r="120" spans="1:24" ht="47.1" customHeight="1" x14ac:dyDescent="0.25">
      <c r="A120" s="120"/>
      <c r="B120" s="345">
        <v>13</v>
      </c>
      <c r="C120" s="364" t="str">
        <f t="shared" si="10"/>
        <v/>
      </c>
      <c r="D120" s="365" t="str">
        <f ca="1">TEXT(IFERROR(INDEX('Overview - Section A'!$A$37:$A$44,MATCH(J120,'Overview - Section A'!$U$37:$U$44,0)),""),"d-mmm-yy") &amp;" to " &amp; TEXT(IFERROR(INDEX('Overview - Section A'!$E$37:$E$44,MATCH(J120,'Overview - Section A'!$U$37:$U$44,0)),""),"d-mmm-yy")</f>
        <v>1-Jan-20 to 31-Dec-20</v>
      </c>
      <c r="E120" s="441"/>
      <c r="F120" s="367"/>
      <c r="G120" s="436" t="str">
        <f t="shared" si="11"/>
        <v/>
      </c>
      <c r="H120" s="370"/>
      <c r="I120" s="426" t="str">
        <f t="shared" ca="1" si="12"/>
        <v>131-Jan-20 to 31-Dec-20</v>
      </c>
      <c r="J120" s="372" t="s">
        <v>473</v>
      </c>
      <c r="K120" s="442"/>
      <c r="L120" s="426" t="b">
        <f t="shared" si="13"/>
        <v>1</v>
      </c>
      <c r="M120" s="426" t="b">
        <f t="shared" si="14"/>
        <v>0</v>
      </c>
      <c r="N120" s="426" t="s">
        <v>865</v>
      </c>
      <c r="O120" s="51"/>
      <c r="P120" s="425"/>
      <c r="Q120" s="425"/>
      <c r="R120" s="425"/>
      <c r="S120" s="425"/>
      <c r="T120" s="425"/>
      <c r="U120" s="425"/>
      <c r="V120" s="105"/>
      <c r="W120" s="105"/>
      <c r="X120" s="186"/>
    </row>
    <row r="121" spans="1:24" ht="47.1" customHeight="1" x14ac:dyDescent="0.25">
      <c r="A121" s="120"/>
      <c r="B121" s="345">
        <v>13</v>
      </c>
      <c r="C121" s="364" t="str">
        <f t="shared" si="10"/>
        <v/>
      </c>
      <c r="D121" s="365" t="str">
        <f ca="1">TEXT(IFERROR(INDEX('Overview - Section A'!$A$37:$A$44,MATCH(J121,'Overview - Section A'!$U$37:$U$44,0)),""),"d-mmm-yy") &amp;" to " &amp; TEXT(IFERROR(INDEX('Overview - Section A'!$E$37:$E$44,MATCH(J121,'Overview - Section A'!$U$37:$U$44,0)),""),"d-mmm-yy")</f>
        <v>1-Jan-21 to 31-Dec-21</v>
      </c>
      <c r="E121" s="441"/>
      <c r="F121" s="367"/>
      <c r="G121" s="436" t="str">
        <f t="shared" si="11"/>
        <v/>
      </c>
      <c r="H121" s="370"/>
      <c r="I121" s="426" t="str">
        <f t="shared" ca="1" si="12"/>
        <v>131-Jan-21 to 31-Dec-21</v>
      </c>
      <c r="J121" s="372" t="s">
        <v>475</v>
      </c>
      <c r="K121" s="442"/>
      <c r="L121" s="426" t="b">
        <f t="shared" si="13"/>
        <v>1</v>
      </c>
      <c r="M121" s="426" t="b">
        <f t="shared" si="14"/>
        <v>0</v>
      </c>
      <c r="N121" s="426" t="s">
        <v>866</v>
      </c>
      <c r="O121" s="51"/>
      <c r="P121" s="425"/>
      <c r="Q121" s="425"/>
      <c r="R121" s="425"/>
      <c r="S121" s="425"/>
      <c r="T121" s="425"/>
      <c r="U121" s="425"/>
      <c r="V121" s="105"/>
      <c r="W121" s="105"/>
      <c r="X121" s="186"/>
    </row>
    <row r="122" spans="1:24" ht="47.1" customHeight="1" x14ac:dyDescent="0.25">
      <c r="A122" s="120"/>
      <c r="B122" s="345">
        <v>13</v>
      </c>
      <c r="C122" s="364" t="str">
        <f t="shared" si="10"/>
        <v/>
      </c>
      <c r="D122" s="365" t="str">
        <f ca="1">TEXT(IFERROR(INDEX('Overview - Section A'!$A$37:$A$44,MATCH(J122,'Overview - Section A'!$U$37:$U$44,0)),""),"d-mmm-yy") &amp;" to " &amp; TEXT(IFERROR(INDEX('Overview - Section A'!$E$37:$E$44,MATCH(J122,'Overview - Section A'!$U$37:$U$44,0)),""),"d-mmm-yy")</f>
        <v>1-Jan-22 to 31-Dec-22</v>
      </c>
      <c r="E122" s="441"/>
      <c r="F122" s="367"/>
      <c r="G122" s="436" t="str">
        <f t="shared" si="11"/>
        <v/>
      </c>
      <c r="H122" s="370"/>
      <c r="I122" s="426" t="str">
        <f t="shared" ca="1" si="12"/>
        <v>131-Jan-22 to 31-Dec-22</v>
      </c>
      <c r="J122" s="372" t="s">
        <v>477</v>
      </c>
      <c r="K122" s="442"/>
      <c r="L122" s="426" t="b">
        <f t="shared" si="13"/>
        <v>1</v>
      </c>
      <c r="M122" s="426" t="b">
        <f t="shared" si="14"/>
        <v>0</v>
      </c>
      <c r="N122" s="426" t="s">
        <v>867</v>
      </c>
      <c r="O122" s="51"/>
      <c r="P122" s="425"/>
      <c r="Q122" s="425"/>
      <c r="R122" s="425"/>
      <c r="S122" s="425"/>
      <c r="T122" s="425"/>
      <c r="U122" s="425"/>
      <c r="V122" s="105"/>
      <c r="W122" s="105"/>
      <c r="X122" s="186"/>
    </row>
    <row r="123" spans="1:24" ht="47.1" customHeight="1" x14ac:dyDescent="0.25">
      <c r="A123" s="120"/>
      <c r="B123" s="345">
        <v>13</v>
      </c>
      <c r="C123" s="364" t="str">
        <f t="shared" si="10"/>
        <v/>
      </c>
      <c r="D123" s="365" t="str">
        <f ca="1">TEXT(IFERROR(INDEX('Overview - Section A'!$A$37:$A$44,MATCH(J123,'Overview - Section A'!$U$37:$U$44,0)),""),"d-mmm-yy") &amp;" to " &amp; TEXT(IFERROR(INDEX('Overview - Section A'!$E$37:$E$44,MATCH(J123,'Overview - Section A'!$U$37:$U$44,0)),""),"d-mmm-yy")</f>
        <v>1-Jan-23 to 31-Dec-23</v>
      </c>
      <c r="E123" s="441"/>
      <c r="F123" s="367"/>
      <c r="G123" s="436" t="str">
        <f t="shared" si="11"/>
        <v/>
      </c>
      <c r="H123" s="370"/>
      <c r="I123" s="426" t="str">
        <f t="shared" ca="1" si="12"/>
        <v>131-Jan-23 to 31-Dec-23</v>
      </c>
      <c r="J123" s="372" t="s">
        <v>479</v>
      </c>
      <c r="K123" s="442"/>
      <c r="L123" s="426" t="b">
        <f t="shared" si="13"/>
        <v>1</v>
      </c>
      <c r="M123" s="426" t="b">
        <f t="shared" si="14"/>
        <v>0</v>
      </c>
      <c r="N123" s="426" t="s">
        <v>868</v>
      </c>
      <c r="O123" s="51"/>
      <c r="P123" s="425"/>
      <c r="Q123" s="425"/>
      <c r="R123" s="425"/>
      <c r="S123" s="425"/>
      <c r="T123" s="425"/>
      <c r="U123" s="425"/>
      <c r="V123" s="105"/>
      <c r="W123" s="105"/>
      <c r="X123" s="186"/>
    </row>
    <row r="124" spans="1:24" ht="47.1" customHeight="1" x14ac:dyDescent="0.25">
      <c r="A124" s="120"/>
      <c r="B124" s="345">
        <v>14</v>
      </c>
      <c r="C124" s="364" t="str">
        <f t="shared" si="10"/>
        <v/>
      </c>
      <c r="D124" s="365" t="str">
        <f ca="1">TEXT(IFERROR(INDEX('Overview - Section A'!$A$37:$A$44,MATCH(J124,'Overview - Section A'!$U$37:$U$44,0)),""),"d-mmm-yy") &amp;" to " &amp; TEXT(IFERROR(INDEX('Overview - Section A'!$E$37:$E$44,MATCH(J124,'Overview - Section A'!$U$37:$U$44,0)),""),"d-mmm-yy")</f>
        <v>1-Jan-18 to 31-Dec-18</v>
      </c>
      <c r="E124" s="441"/>
      <c r="F124" s="367"/>
      <c r="G124" s="436" t="str">
        <f t="shared" si="11"/>
        <v/>
      </c>
      <c r="H124" s="370"/>
      <c r="I124" s="426" t="str">
        <f t="shared" ca="1" si="12"/>
        <v>141-Jan-18 to 31-Dec-18</v>
      </c>
      <c r="J124" s="372" t="s">
        <v>469</v>
      </c>
      <c r="K124" s="442"/>
      <c r="L124" s="426" t="b">
        <f t="shared" si="13"/>
        <v>1</v>
      </c>
      <c r="M124" s="426" t="b">
        <f t="shared" si="14"/>
        <v>0</v>
      </c>
      <c r="N124" s="426" t="s">
        <v>869</v>
      </c>
      <c r="O124" s="51"/>
      <c r="P124" s="425"/>
      <c r="Q124" s="425"/>
      <c r="R124" s="425"/>
      <c r="S124" s="425"/>
      <c r="T124" s="425"/>
      <c r="U124" s="425"/>
      <c r="V124" s="105"/>
      <c r="W124" s="105"/>
      <c r="X124" s="186"/>
    </row>
    <row r="125" spans="1:24" ht="47.1" customHeight="1" x14ac:dyDescent="0.25">
      <c r="A125" s="120"/>
      <c r="B125" s="345">
        <v>14</v>
      </c>
      <c r="C125" s="364" t="str">
        <f t="shared" si="10"/>
        <v/>
      </c>
      <c r="D125" s="365" t="str">
        <f ca="1">TEXT(IFERROR(INDEX('Overview - Section A'!$A$37:$A$44,MATCH(J125,'Overview - Section A'!$U$37:$U$44,0)),""),"d-mmm-yy") &amp;" to " &amp; TEXT(IFERROR(INDEX('Overview - Section A'!$E$37:$E$44,MATCH(J125,'Overview - Section A'!$U$37:$U$44,0)),""),"d-mmm-yy")</f>
        <v>1-Jan-19 to 31-Dec-19</v>
      </c>
      <c r="E125" s="441"/>
      <c r="F125" s="367"/>
      <c r="G125" s="436" t="str">
        <f t="shared" si="11"/>
        <v/>
      </c>
      <c r="H125" s="370"/>
      <c r="I125" s="426" t="str">
        <f t="shared" ca="1" si="12"/>
        <v>141-Jan-19 to 31-Dec-19</v>
      </c>
      <c r="J125" s="372" t="s">
        <v>471</v>
      </c>
      <c r="K125" s="442"/>
      <c r="L125" s="426" t="b">
        <f t="shared" si="13"/>
        <v>1</v>
      </c>
      <c r="M125" s="426" t="b">
        <f t="shared" si="14"/>
        <v>0</v>
      </c>
      <c r="N125" s="426" t="s">
        <v>870</v>
      </c>
      <c r="O125" s="51"/>
      <c r="P125" s="425"/>
      <c r="Q125" s="425"/>
      <c r="R125" s="425"/>
      <c r="S125" s="425"/>
      <c r="T125" s="425"/>
      <c r="U125" s="425"/>
      <c r="V125" s="105"/>
      <c r="W125" s="105"/>
      <c r="X125" s="186"/>
    </row>
    <row r="126" spans="1:24" ht="47.1" customHeight="1" x14ac:dyDescent="0.25">
      <c r="A126" s="120"/>
      <c r="B126" s="345">
        <v>14</v>
      </c>
      <c r="C126" s="364" t="str">
        <f t="shared" si="10"/>
        <v/>
      </c>
      <c r="D126" s="365" t="str">
        <f ca="1">TEXT(IFERROR(INDEX('Overview - Section A'!$A$37:$A$44,MATCH(J126,'Overview - Section A'!$U$37:$U$44,0)),""),"d-mmm-yy") &amp;" to " &amp; TEXT(IFERROR(INDEX('Overview - Section A'!$E$37:$E$44,MATCH(J126,'Overview - Section A'!$U$37:$U$44,0)),""),"d-mmm-yy")</f>
        <v>1-Jan-20 to 31-Dec-20</v>
      </c>
      <c r="E126" s="441"/>
      <c r="F126" s="367"/>
      <c r="G126" s="436" t="str">
        <f t="shared" si="11"/>
        <v/>
      </c>
      <c r="H126" s="370"/>
      <c r="I126" s="426" t="str">
        <f t="shared" ca="1" si="12"/>
        <v>141-Jan-20 to 31-Dec-20</v>
      </c>
      <c r="J126" s="372" t="s">
        <v>473</v>
      </c>
      <c r="K126" s="442"/>
      <c r="L126" s="426" t="b">
        <f t="shared" si="13"/>
        <v>1</v>
      </c>
      <c r="M126" s="426" t="b">
        <f t="shared" si="14"/>
        <v>0</v>
      </c>
      <c r="N126" s="426" t="s">
        <v>871</v>
      </c>
      <c r="O126" s="51"/>
      <c r="P126" s="425"/>
      <c r="Q126" s="425"/>
      <c r="R126" s="425"/>
      <c r="S126" s="425"/>
      <c r="T126" s="425"/>
      <c r="U126" s="425"/>
      <c r="V126" s="105"/>
      <c r="W126" s="105"/>
      <c r="X126" s="186"/>
    </row>
    <row r="127" spans="1:24" ht="47.1" customHeight="1" x14ac:dyDescent="0.25">
      <c r="A127" s="120"/>
      <c r="B127" s="345">
        <v>14</v>
      </c>
      <c r="C127" s="364" t="str">
        <f t="shared" si="10"/>
        <v/>
      </c>
      <c r="D127" s="365" t="str">
        <f ca="1">TEXT(IFERROR(INDEX('Overview - Section A'!$A$37:$A$44,MATCH(J127,'Overview - Section A'!$U$37:$U$44,0)),""),"d-mmm-yy") &amp;" to " &amp; TEXT(IFERROR(INDEX('Overview - Section A'!$E$37:$E$44,MATCH(J127,'Overview - Section A'!$U$37:$U$44,0)),""),"d-mmm-yy")</f>
        <v>1-Jan-21 to 31-Dec-21</v>
      </c>
      <c r="E127" s="441"/>
      <c r="F127" s="367"/>
      <c r="G127" s="436" t="str">
        <f t="shared" si="11"/>
        <v/>
      </c>
      <c r="H127" s="370"/>
      <c r="I127" s="426" t="str">
        <f t="shared" ca="1" si="12"/>
        <v>141-Jan-21 to 31-Dec-21</v>
      </c>
      <c r="J127" s="372" t="s">
        <v>475</v>
      </c>
      <c r="K127" s="442"/>
      <c r="L127" s="426" t="b">
        <f t="shared" si="13"/>
        <v>1</v>
      </c>
      <c r="M127" s="426" t="b">
        <f t="shared" si="14"/>
        <v>0</v>
      </c>
      <c r="N127" s="426" t="s">
        <v>872</v>
      </c>
      <c r="O127" s="51"/>
      <c r="P127" s="425"/>
      <c r="Q127" s="425"/>
      <c r="R127" s="425"/>
      <c r="S127" s="425"/>
      <c r="T127" s="425"/>
      <c r="U127" s="425"/>
      <c r="V127" s="105"/>
      <c r="W127" s="105"/>
      <c r="X127" s="186"/>
    </row>
    <row r="128" spans="1:24" ht="47.1" customHeight="1" x14ac:dyDescent="0.25">
      <c r="A128" s="120"/>
      <c r="B128" s="345">
        <v>14</v>
      </c>
      <c r="C128" s="364" t="str">
        <f t="shared" si="10"/>
        <v/>
      </c>
      <c r="D128" s="365" t="str">
        <f ca="1">TEXT(IFERROR(INDEX('Overview - Section A'!$A$37:$A$44,MATCH(J128,'Overview - Section A'!$U$37:$U$44,0)),""),"d-mmm-yy") &amp;" to " &amp; TEXT(IFERROR(INDEX('Overview - Section A'!$E$37:$E$44,MATCH(J128,'Overview - Section A'!$U$37:$U$44,0)),""),"d-mmm-yy")</f>
        <v>1-Jan-22 to 31-Dec-22</v>
      </c>
      <c r="E128" s="441"/>
      <c r="F128" s="367"/>
      <c r="G128" s="436" t="str">
        <f t="shared" si="11"/>
        <v/>
      </c>
      <c r="H128" s="370"/>
      <c r="I128" s="426" t="str">
        <f t="shared" ca="1" si="12"/>
        <v>141-Jan-22 to 31-Dec-22</v>
      </c>
      <c r="J128" s="372" t="s">
        <v>477</v>
      </c>
      <c r="K128" s="442"/>
      <c r="L128" s="426" t="b">
        <f t="shared" si="13"/>
        <v>1</v>
      </c>
      <c r="M128" s="426" t="b">
        <f t="shared" si="14"/>
        <v>0</v>
      </c>
      <c r="N128" s="426" t="s">
        <v>873</v>
      </c>
      <c r="O128" s="51"/>
      <c r="P128" s="425"/>
      <c r="Q128" s="425"/>
      <c r="R128" s="425"/>
      <c r="S128" s="425"/>
      <c r="T128" s="425"/>
      <c r="U128" s="425"/>
      <c r="V128" s="105"/>
      <c r="W128" s="105"/>
      <c r="X128" s="186"/>
    </row>
    <row r="129" spans="1:24" ht="47.1" customHeight="1" x14ac:dyDescent="0.25">
      <c r="A129" s="120"/>
      <c r="B129" s="345">
        <v>14</v>
      </c>
      <c r="C129" s="364" t="str">
        <f t="shared" si="10"/>
        <v/>
      </c>
      <c r="D129" s="365" t="str">
        <f ca="1">TEXT(IFERROR(INDEX('Overview - Section A'!$A$37:$A$44,MATCH(J129,'Overview - Section A'!$U$37:$U$44,0)),""),"d-mmm-yy") &amp;" to " &amp; TEXT(IFERROR(INDEX('Overview - Section A'!$E$37:$E$44,MATCH(J129,'Overview - Section A'!$U$37:$U$44,0)),""),"d-mmm-yy")</f>
        <v>1-Jan-23 to 31-Dec-23</v>
      </c>
      <c r="E129" s="441"/>
      <c r="F129" s="367"/>
      <c r="G129" s="436" t="str">
        <f t="shared" si="11"/>
        <v/>
      </c>
      <c r="H129" s="370"/>
      <c r="I129" s="426" t="str">
        <f t="shared" ca="1" si="12"/>
        <v>141-Jan-23 to 31-Dec-23</v>
      </c>
      <c r="J129" s="372" t="s">
        <v>479</v>
      </c>
      <c r="K129" s="442"/>
      <c r="L129" s="426" t="b">
        <f t="shared" si="13"/>
        <v>1</v>
      </c>
      <c r="M129" s="426" t="b">
        <f t="shared" si="14"/>
        <v>0</v>
      </c>
      <c r="N129" s="426" t="s">
        <v>874</v>
      </c>
      <c r="O129" s="51"/>
      <c r="P129" s="425"/>
      <c r="Q129" s="425"/>
      <c r="R129" s="425"/>
      <c r="S129" s="425"/>
      <c r="T129" s="425"/>
      <c r="U129" s="425"/>
      <c r="V129" s="105"/>
      <c r="W129" s="105"/>
      <c r="X129" s="186"/>
    </row>
    <row r="130" spans="1:24" ht="47.1" customHeight="1" x14ac:dyDescent="0.25">
      <c r="A130" s="120"/>
      <c r="B130" s="345">
        <v>15</v>
      </c>
      <c r="C130" s="364" t="str">
        <f t="shared" si="10"/>
        <v/>
      </c>
      <c r="D130" s="365" t="str">
        <f ca="1">TEXT(IFERROR(INDEX('Overview - Section A'!$A$37:$A$44,MATCH(J130,'Overview - Section A'!$U$37:$U$44,0)),""),"d-mmm-yy") &amp;" to " &amp; TEXT(IFERROR(INDEX('Overview - Section A'!$E$37:$E$44,MATCH(J130,'Overview - Section A'!$U$37:$U$44,0)),""),"d-mmm-yy")</f>
        <v>1-Jan-18 to 31-Dec-18</v>
      </c>
      <c r="E130" s="441"/>
      <c r="F130" s="367"/>
      <c r="G130" s="436" t="str">
        <f t="shared" si="11"/>
        <v/>
      </c>
      <c r="H130" s="370"/>
      <c r="I130" s="426" t="str">
        <f t="shared" ca="1" si="12"/>
        <v>151-Jan-18 to 31-Dec-18</v>
      </c>
      <c r="J130" s="372" t="s">
        <v>469</v>
      </c>
      <c r="K130" s="442"/>
      <c r="L130" s="426" t="b">
        <f t="shared" si="13"/>
        <v>1</v>
      </c>
      <c r="M130" s="426" t="b">
        <f t="shared" si="14"/>
        <v>0</v>
      </c>
      <c r="N130" s="426" t="s">
        <v>875</v>
      </c>
      <c r="O130" s="51"/>
      <c r="P130" s="425"/>
      <c r="Q130" s="425"/>
      <c r="R130" s="425"/>
      <c r="S130" s="425"/>
      <c r="T130" s="425"/>
      <c r="U130" s="425"/>
      <c r="V130" s="105"/>
      <c r="W130" s="105"/>
      <c r="X130" s="186"/>
    </row>
    <row r="131" spans="1:24" ht="47.1" customHeight="1" x14ac:dyDescent="0.25">
      <c r="A131" s="120"/>
      <c r="B131" s="345">
        <v>15</v>
      </c>
      <c r="C131" s="364" t="str">
        <f t="shared" si="10"/>
        <v/>
      </c>
      <c r="D131" s="365" t="str">
        <f ca="1">TEXT(IFERROR(INDEX('Overview - Section A'!$A$37:$A$44,MATCH(J131,'Overview - Section A'!$U$37:$U$44,0)),""),"d-mmm-yy") &amp;" to " &amp; TEXT(IFERROR(INDEX('Overview - Section A'!$E$37:$E$44,MATCH(J131,'Overview - Section A'!$U$37:$U$44,0)),""),"d-mmm-yy")</f>
        <v>1-Jan-19 to 31-Dec-19</v>
      </c>
      <c r="E131" s="441"/>
      <c r="F131" s="367"/>
      <c r="G131" s="436" t="str">
        <f t="shared" si="11"/>
        <v/>
      </c>
      <c r="H131" s="370"/>
      <c r="I131" s="426" t="str">
        <f t="shared" ca="1" si="12"/>
        <v>151-Jan-19 to 31-Dec-19</v>
      </c>
      <c r="J131" s="372" t="s">
        <v>471</v>
      </c>
      <c r="K131" s="442"/>
      <c r="L131" s="426" t="b">
        <f t="shared" si="13"/>
        <v>1</v>
      </c>
      <c r="M131" s="426" t="b">
        <f t="shared" si="14"/>
        <v>0</v>
      </c>
      <c r="N131" s="426" t="s">
        <v>876</v>
      </c>
      <c r="O131" s="51"/>
      <c r="P131" s="425"/>
      <c r="Q131" s="425"/>
      <c r="R131" s="425"/>
      <c r="S131" s="425"/>
      <c r="T131" s="425"/>
      <c r="U131" s="425"/>
      <c r="V131" s="105"/>
      <c r="W131" s="105"/>
      <c r="X131" s="186"/>
    </row>
    <row r="132" spans="1:24" ht="47.1" customHeight="1" x14ac:dyDescent="0.25">
      <c r="A132" s="120"/>
      <c r="B132" s="345">
        <v>15</v>
      </c>
      <c r="C132" s="364" t="str">
        <f t="shared" si="10"/>
        <v/>
      </c>
      <c r="D132" s="365" t="str">
        <f ca="1">TEXT(IFERROR(INDEX('Overview - Section A'!$A$37:$A$44,MATCH(J132,'Overview - Section A'!$U$37:$U$44,0)),""),"d-mmm-yy") &amp;" to " &amp; TEXT(IFERROR(INDEX('Overview - Section A'!$E$37:$E$44,MATCH(J132,'Overview - Section A'!$U$37:$U$44,0)),""),"d-mmm-yy")</f>
        <v>1-Jan-20 to 31-Dec-20</v>
      </c>
      <c r="E132" s="441"/>
      <c r="F132" s="367"/>
      <c r="G132" s="436" t="str">
        <f t="shared" si="11"/>
        <v/>
      </c>
      <c r="H132" s="370"/>
      <c r="I132" s="426" t="str">
        <f t="shared" ca="1" si="12"/>
        <v>151-Jan-20 to 31-Dec-20</v>
      </c>
      <c r="J132" s="372" t="s">
        <v>473</v>
      </c>
      <c r="K132" s="442"/>
      <c r="L132" s="426" t="b">
        <f t="shared" si="13"/>
        <v>1</v>
      </c>
      <c r="M132" s="426" t="b">
        <f t="shared" si="14"/>
        <v>0</v>
      </c>
      <c r="N132" s="426" t="s">
        <v>877</v>
      </c>
      <c r="O132" s="51"/>
      <c r="P132" s="425"/>
      <c r="Q132" s="425"/>
      <c r="R132" s="425"/>
      <c r="S132" s="425"/>
      <c r="T132" s="425"/>
      <c r="U132" s="425"/>
      <c r="V132" s="105"/>
      <c r="W132" s="105"/>
      <c r="X132" s="186"/>
    </row>
    <row r="133" spans="1:24" ht="47.1" customHeight="1" x14ac:dyDescent="0.25">
      <c r="A133" s="120"/>
      <c r="B133" s="345">
        <v>15</v>
      </c>
      <c r="C133" s="364" t="str">
        <f t="shared" si="10"/>
        <v/>
      </c>
      <c r="D133" s="365" t="str">
        <f ca="1">TEXT(IFERROR(INDEX('Overview - Section A'!$A$37:$A$44,MATCH(J133,'Overview - Section A'!$U$37:$U$44,0)),""),"d-mmm-yy") &amp;" to " &amp; TEXT(IFERROR(INDEX('Overview - Section A'!$E$37:$E$44,MATCH(J133,'Overview - Section A'!$U$37:$U$44,0)),""),"d-mmm-yy")</f>
        <v>1-Jan-21 to 31-Dec-21</v>
      </c>
      <c r="E133" s="441"/>
      <c r="F133" s="367"/>
      <c r="G133" s="436" t="str">
        <f t="shared" si="11"/>
        <v/>
      </c>
      <c r="H133" s="370"/>
      <c r="I133" s="426" t="str">
        <f t="shared" ca="1" si="12"/>
        <v>151-Jan-21 to 31-Dec-21</v>
      </c>
      <c r="J133" s="372" t="s">
        <v>475</v>
      </c>
      <c r="K133" s="442"/>
      <c r="L133" s="426" t="b">
        <f t="shared" si="13"/>
        <v>1</v>
      </c>
      <c r="M133" s="426" t="b">
        <f t="shared" si="14"/>
        <v>0</v>
      </c>
      <c r="N133" s="426" t="s">
        <v>878</v>
      </c>
      <c r="O133" s="51"/>
      <c r="P133" s="425"/>
      <c r="Q133" s="425"/>
      <c r="R133" s="425"/>
      <c r="S133" s="425"/>
      <c r="T133" s="425"/>
      <c r="U133" s="425"/>
      <c r="V133" s="105"/>
      <c r="W133" s="105"/>
      <c r="X133" s="186"/>
    </row>
    <row r="134" spans="1:24" ht="47.1" customHeight="1" x14ac:dyDescent="0.25">
      <c r="A134" s="120"/>
      <c r="B134" s="345">
        <v>15</v>
      </c>
      <c r="C134" s="364" t="str">
        <f t="shared" si="10"/>
        <v/>
      </c>
      <c r="D134" s="365" t="str">
        <f ca="1">TEXT(IFERROR(INDEX('Overview - Section A'!$A$37:$A$44,MATCH(J134,'Overview - Section A'!$U$37:$U$44,0)),""),"d-mmm-yy") &amp;" to " &amp; TEXT(IFERROR(INDEX('Overview - Section A'!$E$37:$E$44,MATCH(J134,'Overview - Section A'!$U$37:$U$44,0)),""),"d-mmm-yy")</f>
        <v>1-Jan-22 to 31-Dec-22</v>
      </c>
      <c r="E134" s="441"/>
      <c r="F134" s="367"/>
      <c r="G134" s="436" t="str">
        <f t="shared" si="11"/>
        <v/>
      </c>
      <c r="H134" s="370"/>
      <c r="I134" s="426" t="str">
        <f t="shared" ca="1" si="12"/>
        <v>151-Jan-22 to 31-Dec-22</v>
      </c>
      <c r="J134" s="372" t="s">
        <v>477</v>
      </c>
      <c r="K134" s="442"/>
      <c r="L134" s="426" t="b">
        <f t="shared" si="13"/>
        <v>1</v>
      </c>
      <c r="M134" s="426" t="b">
        <f t="shared" si="14"/>
        <v>0</v>
      </c>
      <c r="N134" s="426" t="s">
        <v>879</v>
      </c>
      <c r="O134" s="51"/>
      <c r="P134" s="425"/>
      <c r="Q134" s="425"/>
      <c r="R134" s="425"/>
      <c r="S134" s="425"/>
      <c r="T134" s="425"/>
      <c r="U134" s="425"/>
      <c r="V134" s="105"/>
      <c r="W134" s="105"/>
      <c r="X134" s="186"/>
    </row>
    <row r="135" spans="1:24" ht="47.1" customHeight="1" x14ac:dyDescent="0.25">
      <c r="A135" s="120"/>
      <c r="B135" s="345">
        <v>15</v>
      </c>
      <c r="C135" s="364" t="str">
        <f t="shared" si="10"/>
        <v/>
      </c>
      <c r="D135" s="365" t="str">
        <f ca="1">TEXT(IFERROR(INDEX('Overview - Section A'!$A$37:$A$44,MATCH(J135,'Overview - Section A'!$U$37:$U$44,0)),""),"d-mmm-yy") &amp;" to " &amp; TEXT(IFERROR(INDEX('Overview - Section A'!$E$37:$E$44,MATCH(J135,'Overview - Section A'!$U$37:$U$44,0)),""),"d-mmm-yy")</f>
        <v>1-Jan-23 to 31-Dec-23</v>
      </c>
      <c r="E135" s="441"/>
      <c r="F135" s="367"/>
      <c r="G135" s="436" t="str">
        <f t="shared" si="11"/>
        <v/>
      </c>
      <c r="H135" s="370"/>
      <c r="I135" s="426" t="str">
        <f t="shared" ca="1" si="12"/>
        <v>151-Jan-23 to 31-Dec-23</v>
      </c>
      <c r="J135" s="372" t="s">
        <v>479</v>
      </c>
      <c r="K135" s="442"/>
      <c r="L135" s="426" t="b">
        <f t="shared" si="13"/>
        <v>1</v>
      </c>
      <c r="M135" s="426" t="b">
        <f t="shared" si="14"/>
        <v>0</v>
      </c>
      <c r="N135" s="426" t="s">
        <v>880</v>
      </c>
      <c r="O135" s="51"/>
      <c r="P135" s="425"/>
      <c r="Q135" s="425"/>
      <c r="R135" s="425"/>
      <c r="S135" s="425"/>
      <c r="T135" s="425"/>
      <c r="U135" s="425"/>
      <c r="V135" s="105"/>
      <c r="W135" s="105"/>
      <c r="X135" s="186"/>
    </row>
    <row r="136" spans="1:24" ht="47.1" customHeight="1" x14ac:dyDescent="0.25">
      <c r="A136" s="120"/>
      <c r="B136" s="345">
        <v>16</v>
      </c>
      <c r="C136" s="364" t="str">
        <f t="shared" si="10"/>
        <v/>
      </c>
      <c r="D136" s="365" t="str">
        <f ca="1">TEXT(IFERROR(INDEX('Overview - Section A'!$A$37:$A$44,MATCH(J136,'Overview - Section A'!$U$37:$U$44,0)),""),"d-mmm-yy") &amp;" to " &amp; TEXT(IFERROR(INDEX('Overview - Section A'!$E$37:$E$44,MATCH(J136,'Overview - Section A'!$U$37:$U$44,0)),""),"d-mmm-yy")</f>
        <v>1-Jan-18 to 31-Dec-18</v>
      </c>
      <c r="E136" s="441"/>
      <c r="F136" s="367"/>
      <c r="G136" s="436" t="str">
        <f t="shared" si="11"/>
        <v/>
      </c>
      <c r="H136" s="370"/>
      <c r="I136" s="426" t="str">
        <f t="shared" ca="1" si="12"/>
        <v>161-Jan-18 to 31-Dec-18</v>
      </c>
      <c r="J136" s="372" t="s">
        <v>469</v>
      </c>
      <c r="K136" s="442"/>
      <c r="L136" s="426" t="b">
        <f t="shared" si="13"/>
        <v>1</v>
      </c>
      <c r="M136" s="426" t="b">
        <f t="shared" si="14"/>
        <v>0</v>
      </c>
      <c r="N136" s="426" t="s">
        <v>881</v>
      </c>
      <c r="O136" s="51"/>
      <c r="P136" s="425"/>
      <c r="Q136" s="425"/>
      <c r="R136" s="425"/>
      <c r="S136" s="425"/>
      <c r="T136" s="425"/>
      <c r="U136" s="425"/>
      <c r="V136" s="105"/>
      <c r="W136" s="105"/>
      <c r="X136" s="186"/>
    </row>
    <row r="137" spans="1:24" ht="47.1" customHeight="1" x14ac:dyDescent="0.25">
      <c r="A137" s="120"/>
      <c r="B137" s="345">
        <v>16</v>
      </c>
      <c r="C137" s="364" t="str">
        <f t="shared" si="10"/>
        <v/>
      </c>
      <c r="D137" s="365" t="str">
        <f ca="1">TEXT(IFERROR(INDEX('Overview - Section A'!$A$37:$A$44,MATCH(J137,'Overview - Section A'!$U$37:$U$44,0)),""),"d-mmm-yy") &amp;" to " &amp; TEXT(IFERROR(INDEX('Overview - Section A'!$E$37:$E$44,MATCH(J137,'Overview - Section A'!$U$37:$U$44,0)),""),"d-mmm-yy")</f>
        <v>1-Jan-19 to 31-Dec-19</v>
      </c>
      <c r="E137" s="441"/>
      <c r="F137" s="367"/>
      <c r="G137" s="436" t="str">
        <f t="shared" si="11"/>
        <v/>
      </c>
      <c r="H137" s="370"/>
      <c r="I137" s="426" t="str">
        <f t="shared" ca="1" si="12"/>
        <v>161-Jan-19 to 31-Dec-19</v>
      </c>
      <c r="J137" s="372" t="s">
        <v>471</v>
      </c>
      <c r="K137" s="442"/>
      <c r="L137" s="426" t="b">
        <f t="shared" si="13"/>
        <v>1</v>
      </c>
      <c r="M137" s="426" t="b">
        <f t="shared" si="14"/>
        <v>0</v>
      </c>
      <c r="N137" s="426" t="s">
        <v>882</v>
      </c>
      <c r="O137" s="51"/>
      <c r="P137" s="425"/>
      <c r="Q137" s="425"/>
      <c r="R137" s="425"/>
      <c r="S137" s="425"/>
      <c r="T137" s="425"/>
      <c r="U137" s="425"/>
      <c r="V137" s="105"/>
      <c r="W137" s="105"/>
      <c r="X137" s="186"/>
    </row>
    <row r="138" spans="1:24" ht="47.1" customHeight="1" x14ac:dyDescent="0.25">
      <c r="A138" s="120"/>
      <c r="B138" s="345">
        <v>16</v>
      </c>
      <c r="C138" s="364" t="str">
        <f t="shared" si="10"/>
        <v/>
      </c>
      <c r="D138" s="365" t="str">
        <f ca="1">TEXT(IFERROR(INDEX('Overview - Section A'!$A$37:$A$44,MATCH(J138,'Overview - Section A'!$U$37:$U$44,0)),""),"d-mmm-yy") &amp;" to " &amp; TEXT(IFERROR(INDEX('Overview - Section A'!$E$37:$E$44,MATCH(J138,'Overview - Section A'!$U$37:$U$44,0)),""),"d-mmm-yy")</f>
        <v>1-Jan-20 to 31-Dec-20</v>
      </c>
      <c r="E138" s="441"/>
      <c r="F138" s="367"/>
      <c r="G138" s="436" t="str">
        <f t="shared" si="11"/>
        <v/>
      </c>
      <c r="H138" s="370"/>
      <c r="I138" s="426" t="str">
        <f t="shared" ca="1" si="12"/>
        <v>161-Jan-20 to 31-Dec-20</v>
      </c>
      <c r="J138" s="372" t="s">
        <v>473</v>
      </c>
      <c r="K138" s="442"/>
      <c r="L138" s="426" t="b">
        <f t="shared" si="13"/>
        <v>1</v>
      </c>
      <c r="M138" s="426" t="b">
        <f t="shared" si="14"/>
        <v>0</v>
      </c>
      <c r="N138" s="426" t="s">
        <v>883</v>
      </c>
      <c r="O138" s="51"/>
      <c r="P138" s="425"/>
      <c r="Q138" s="425"/>
      <c r="R138" s="425"/>
      <c r="S138" s="425"/>
      <c r="T138" s="425"/>
      <c r="U138" s="425"/>
      <c r="V138" s="105"/>
      <c r="W138" s="105"/>
      <c r="X138" s="186"/>
    </row>
    <row r="139" spans="1:24" ht="47.1" customHeight="1" x14ac:dyDescent="0.25">
      <c r="A139" s="120"/>
      <c r="B139" s="345">
        <v>16</v>
      </c>
      <c r="C139" s="364" t="str">
        <f t="shared" si="10"/>
        <v/>
      </c>
      <c r="D139" s="365" t="str">
        <f ca="1">TEXT(IFERROR(INDEX('Overview - Section A'!$A$37:$A$44,MATCH(J139,'Overview - Section A'!$U$37:$U$44,0)),""),"d-mmm-yy") &amp;" to " &amp; TEXT(IFERROR(INDEX('Overview - Section A'!$E$37:$E$44,MATCH(J139,'Overview - Section A'!$U$37:$U$44,0)),""),"d-mmm-yy")</f>
        <v>1-Jan-21 to 31-Dec-21</v>
      </c>
      <c r="E139" s="441"/>
      <c r="F139" s="367"/>
      <c r="G139" s="436" t="str">
        <f t="shared" si="11"/>
        <v/>
      </c>
      <c r="H139" s="370"/>
      <c r="I139" s="426" t="str">
        <f t="shared" ca="1" si="12"/>
        <v>161-Jan-21 to 31-Dec-21</v>
      </c>
      <c r="J139" s="372" t="s">
        <v>475</v>
      </c>
      <c r="K139" s="442"/>
      <c r="L139" s="426" t="b">
        <f t="shared" si="13"/>
        <v>1</v>
      </c>
      <c r="M139" s="426" t="b">
        <f t="shared" si="14"/>
        <v>0</v>
      </c>
      <c r="N139" s="426" t="s">
        <v>884</v>
      </c>
      <c r="O139" s="51"/>
      <c r="P139" s="425"/>
      <c r="Q139" s="425"/>
      <c r="R139" s="425"/>
      <c r="S139" s="425"/>
      <c r="T139" s="425"/>
      <c r="U139" s="425"/>
      <c r="V139" s="105"/>
      <c r="W139" s="105"/>
      <c r="X139" s="186"/>
    </row>
    <row r="140" spans="1:24" ht="47.1" customHeight="1" x14ac:dyDescent="0.25">
      <c r="A140" s="120"/>
      <c r="B140" s="345">
        <v>16</v>
      </c>
      <c r="C140" s="364" t="str">
        <f t="shared" si="10"/>
        <v/>
      </c>
      <c r="D140" s="365" t="str">
        <f ca="1">TEXT(IFERROR(INDEX('Overview - Section A'!$A$37:$A$44,MATCH(J140,'Overview - Section A'!$U$37:$U$44,0)),""),"d-mmm-yy") &amp;" to " &amp; TEXT(IFERROR(INDEX('Overview - Section A'!$E$37:$E$44,MATCH(J140,'Overview - Section A'!$U$37:$U$44,0)),""),"d-mmm-yy")</f>
        <v>1-Jan-22 to 31-Dec-22</v>
      </c>
      <c r="E140" s="441"/>
      <c r="F140" s="367"/>
      <c r="G140" s="436" t="str">
        <f t="shared" si="11"/>
        <v/>
      </c>
      <c r="H140" s="370"/>
      <c r="I140" s="426" t="str">
        <f t="shared" ca="1" si="12"/>
        <v>161-Jan-22 to 31-Dec-22</v>
      </c>
      <c r="J140" s="372" t="s">
        <v>477</v>
      </c>
      <c r="K140" s="442"/>
      <c r="L140" s="426" t="b">
        <f t="shared" si="13"/>
        <v>1</v>
      </c>
      <c r="M140" s="426" t="b">
        <f t="shared" si="14"/>
        <v>0</v>
      </c>
      <c r="N140" s="426" t="s">
        <v>885</v>
      </c>
      <c r="O140" s="51"/>
      <c r="P140" s="425"/>
      <c r="Q140" s="425"/>
      <c r="R140" s="425"/>
      <c r="S140" s="425"/>
      <c r="T140" s="425"/>
      <c r="U140" s="425"/>
      <c r="V140" s="105"/>
      <c r="W140" s="105"/>
      <c r="X140" s="186"/>
    </row>
    <row r="141" spans="1:24" ht="47.1" customHeight="1" x14ac:dyDescent="0.25">
      <c r="A141" s="120"/>
      <c r="B141" s="345">
        <v>16</v>
      </c>
      <c r="C141" s="364" t="str">
        <f t="shared" si="10"/>
        <v/>
      </c>
      <c r="D141" s="365" t="str">
        <f ca="1">TEXT(IFERROR(INDEX('Overview - Section A'!$A$37:$A$44,MATCH(J141,'Overview - Section A'!$U$37:$U$44,0)),""),"d-mmm-yy") &amp;" to " &amp; TEXT(IFERROR(INDEX('Overview - Section A'!$E$37:$E$44,MATCH(J141,'Overview - Section A'!$U$37:$U$44,0)),""),"d-mmm-yy")</f>
        <v>1-Jan-23 to 31-Dec-23</v>
      </c>
      <c r="E141" s="441"/>
      <c r="F141" s="367"/>
      <c r="G141" s="436" t="str">
        <f t="shared" si="11"/>
        <v/>
      </c>
      <c r="H141" s="370"/>
      <c r="I141" s="426" t="str">
        <f t="shared" ca="1" si="12"/>
        <v>161-Jan-23 to 31-Dec-23</v>
      </c>
      <c r="J141" s="372" t="s">
        <v>479</v>
      </c>
      <c r="K141" s="442"/>
      <c r="L141" s="426" t="b">
        <f t="shared" si="13"/>
        <v>1</v>
      </c>
      <c r="M141" s="426" t="b">
        <f t="shared" si="14"/>
        <v>0</v>
      </c>
      <c r="N141" s="426" t="s">
        <v>886</v>
      </c>
      <c r="O141" s="51"/>
      <c r="P141" s="425"/>
      <c r="Q141" s="425"/>
      <c r="R141" s="425"/>
      <c r="S141" s="425"/>
      <c r="T141" s="425"/>
      <c r="U141" s="425"/>
      <c r="V141" s="105"/>
      <c r="W141" s="105"/>
      <c r="X141" s="186"/>
    </row>
    <row r="142" spans="1:24" ht="47.1" customHeight="1" x14ac:dyDescent="0.25">
      <c r="A142" s="120"/>
      <c r="B142" s="345">
        <v>17</v>
      </c>
      <c r="C142" s="364" t="str">
        <f t="shared" si="10"/>
        <v/>
      </c>
      <c r="D142" s="365" t="str">
        <f ca="1">TEXT(IFERROR(INDEX('Overview - Section A'!$A$37:$A$44,MATCH(J142,'Overview - Section A'!$U$37:$U$44,0)),""),"d-mmm-yy") &amp;" to " &amp; TEXT(IFERROR(INDEX('Overview - Section A'!$E$37:$E$44,MATCH(J142,'Overview - Section A'!$U$37:$U$44,0)),""),"d-mmm-yy")</f>
        <v>1-Jan-18 to 31-Dec-18</v>
      </c>
      <c r="E142" s="441"/>
      <c r="F142" s="367"/>
      <c r="G142" s="436" t="str">
        <f t="shared" si="11"/>
        <v/>
      </c>
      <c r="H142" s="370"/>
      <c r="I142" s="426" t="str">
        <f t="shared" ca="1" si="12"/>
        <v>171-Jan-18 to 31-Dec-18</v>
      </c>
      <c r="J142" s="372" t="s">
        <v>469</v>
      </c>
      <c r="K142" s="442"/>
      <c r="L142" s="426" t="b">
        <f t="shared" si="13"/>
        <v>1</v>
      </c>
      <c r="M142" s="426" t="b">
        <f t="shared" si="14"/>
        <v>0</v>
      </c>
      <c r="N142" s="426" t="s">
        <v>887</v>
      </c>
      <c r="O142" s="51"/>
      <c r="P142" s="425"/>
      <c r="Q142" s="425"/>
      <c r="R142" s="425"/>
      <c r="S142" s="425"/>
      <c r="T142" s="425"/>
      <c r="U142" s="425"/>
      <c r="V142" s="105"/>
      <c r="W142" s="105"/>
      <c r="X142" s="186"/>
    </row>
    <row r="143" spans="1:24" ht="47.1" customHeight="1" x14ac:dyDescent="0.25">
      <c r="A143" s="120"/>
      <c r="B143" s="345">
        <v>17</v>
      </c>
      <c r="C143" s="364" t="str">
        <f t="shared" si="10"/>
        <v/>
      </c>
      <c r="D143" s="365" t="str">
        <f ca="1">TEXT(IFERROR(INDEX('Overview - Section A'!$A$37:$A$44,MATCH(J143,'Overview - Section A'!$U$37:$U$44,0)),""),"d-mmm-yy") &amp;" to " &amp; TEXT(IFERROR(INDEX('Overview - Section A'!$E$37:$E$44,MATCH(J143,'Overview - Section A'!$U$37:$U$44,0)),""),"d-mmm-yy")</f>
        <v>1-Jan-19 to 31-Dec-19</v>
      </c>
      <c r="E143" s="441"/>
      <c r="F143" s="367"/>
      <c r="G143" s="436" t="str">
        <f t="shared" si="11"/>
        <v/>
      </c>
      <c r="H143" s="370"/>
      <c r="I143" s="426" t="str">
        <f t="shared" ca="1" si="12"/>
        <v>171-Jan-19 to 31-Dec-19</v>
      </c>
      <c r="J143" s="372" t="s">
        <v>471</v>
      </c>
      <c r="K143" s="442"/>
      <c r="L143" s="426" t="b">
        <f t="shared" si="13"/>
        <v>1</v>
      </c>
      <c r="M143" s="426" t="b">
        <f t="shared" si="14"/>
        <v>0</v>
      </c>
      <c r="N143" s="426" t="s">
        <v>888</v>
      </c>
      <c r="O143" s="51"/>
      <c r="P143" s="425"/>
      <c r="Q143" s="425"/>
      <c r="R143" s="425"/>
      <c r="S143" s="425"/>
      <c r="T143" s="425"/>
      <c r="U143" s="425"/>
      <c r="V143" s="105"/>
      <c r="W143" s="105"/>
      <c r="X143" s="186"/>
    </row>
    <row r="144" spans="1:24" ht="47.1" customHeight="1" x14ac:dyDescent="0.25">
      <c r="A144" s="120"/>
      <c r="B144" s="345">
        <v>17</v>
      </c>
      <c r="C144" s="364" t="str">
        <f t="shared" si="10"/>
        <v/>
      </c>
      <c r="D144" s="365" t="str">
        <f ca="1">TEXT(IFERROR(INDEX('Overview - Section A'!$A$37:$A$44,MATCH(J144,'Overview - Section A'!$U$37:$U$44,0)),""),"d-mmm-yy") &amp;" to " &amp; TEXT(IFERROR(INDEX('Overview - Section A'!$E$37:$E$44,MATCH(J144,'Overview - Section A'!$U$37:$U$44,0)),""),"d-mmm-yy")</f>
        <v>1-Jan-20 to 31-Dec-20</v>
      </c>
      <c r="E144" s="441"/>
      <c r="F144" s="367"/>
      <c r="G144" s="436" t="str">
        <f t="shared" si="11"/>
        <v/>
      </c>
      <c r="H144" s="370"/>
      <c r="I144" s="426" t="str">
        <f t="shared" ca="1" si="12"/>
        <v>171-Jan-20 to 31-Dec-20</v>
      </c>
      <c r="J144" s="372" t="s">
        <v>473</v>
      </c>
      <c r="K144" s="442"/>
      <c r="L144" s="426" t="b">
        <f t="shared" si="13"/>
        <v>1</v>
      </c>
      <c r="M144" s="426" t="b">
        <f t="shared" si="14"/>
        <v>0</v>
      </c>
      <c r="N144" s="426" t="s">
        <v>889</v>
      </c>
      <c r="O144" s="51"/>
      <c r="P144" s="425"/>
      <c r="Q144" s="425"/>
      <c r="R144" s="425"/>
      <c r="S144" s="425"/>
      <c r="T144" s="425"/>
      <c r="U144" s="425"/>
      <c r="V144" s="105"/>
      <c r="W144" s="105"/>
      <c r="X144" s="186"/>
    </row>
    <row r="145" spans="1:24" ht="47.1" customHeight="1" x14ac:dyDescent="0.25">
      <c r="A145" s="120"/>
      <c r="B145" s="345">
        <v>17</v>
      </c>
      <c r="C145" s="364" t="str">
        <f t="shared" si="10"/>
        <v/>
      </c>
      <c r="D145" s="365" t="str">
        <f ca="1">TEXT(IFERROR(INDEX('Overview - Section A'!$A$37:$A$44,MATCH(J145,'Overview - Section A'!$U$37:$U$44,0)),""),"d-mmm-yy") &amp;" to " &amp; TEXT(IFERROR(INDEX('Overview - Section A'!$E$37:$E$44,MATCH(J145,'Overview - Section A'!$U$37:$U$44,0)),""),"d-mmm-yy")</f>
        <v>1-Jan-21 to 31-Dec-21</v>
      </c>
      <c r="E145" s="441"/>
      <c r="F145" s="367"/>
      <c r="G145" s="436" t="str">
        <f t="shared" si="11"/>
        <v/>
      </c>
      <c r="H145" s="370"/>
      <c r="I145" s="426" t="str">
        <f t="shared" ca="1" si="12"/>
        <v>171-Jan-21 to 31-Dec-21</v>
      </c>
      <c r="J145" s="372" t="s">
        <v>475</v>
      </c>
      <c r="K145" s="442"/>
      <c r="L145" s="426" t="b">
        <f t="shared" si="13"/>
        <v>1</v>
      </c>
      <c r="M145" s="426" t="b">
        <f t="shared" si="14"/>
        <v>0</v>
      </c>
      <c r="N145" s="426" t="s">
        <v>890</v>
      </c>
      <c r="O145" s="51"/>
      <c r="P145" s="425"/>
      <c r="Q145" s="425"/>
      <c r="R145" s="425"/>
      <c r="S145" s="425"/>
      <c r="T145" s="425"/>
      <c r="U145" s="425"/>
      <c r="V145" s="105"/>
      <c r="W145" s="105"/>
      <c r="X145" s="186"/>
    </row>
    <row r="146" spans="1:24" ht="47.1" customHeight="1" x14ac:dyDescent="0.25">
      <c r="A146" s="120"/>
      <c r="B146" s="345">
        <v>17</v>
      </c>
      <c r="C146" s="364" t="str">
        <f t="shared" si="10"/>
        <v/>
      </c>
      <c r="D146" s="365" t="str">
        <f ca="1">TEXT(IFERROR(INDEX('Overview - Section A'!$A$37:$A$44,MATCH(J146,'Overview - Section A'!$U$37:$U$44,0)),""),"d-mmm-yy") &amp;" to " &amp; TEXT(IFERROR(INDEX('Overview - Section A'!$E$37:$E$44,MATCH(J146,'Overview - Section A'!$U$37:$U$44,0)),""),"d-mmm-yy")</f>
        <v>1-Jan-22 to 31-Dec-22</v>
      </c>
      <c r="E146" s="441"/>
      <c r="F146" s="367"/>
      <c r="G146" s="436" t="str">
        <f t="shared" si="11"/>
        <v/>
      </c>
      <c r="H146" s="370"/>
      <c r="I146" s="426" t="str">
        <f t="shared" ca="1" si="12"/>
        <v>171-Jan-22 to 31-Dec-22</v>
      </c>
      <c r="J146" s="372" t="s">
        <v>477</v>
      </c>
      <c r="K146" s="442"/>
      <c r="L146" s="426" t="b">
        <f t="shared" si="13"/>
        <v>1</v>
      </c>
      <c r="M146" s="426" t="b">
        <f t="shared" si="14"/>
        <v>0</v>
      </c>
      <c r="N146" s="426" t="s">
        <v>891</v>
      </c>
      <c r="O146" s="51"/>
      <c r="P146" s="425"/>
      <c r="Q146" s="425"/>
      <c r="R146" s="425"/>
      <c r="S146" s="425"/>
      <c r="T146" s="425"/>
      <c r="U146" s="425"/>
      <c r="V146" s="105"/>
      <c r="W146" s="105"/>
      <c r="X146" s="186"/>
    </row>
    <row r="147" spans="1:24" ht="47.1" customHeight="1" x14ac:dyDescent="0.25">
      <c r="A147" s="120"/>
      <c r="B147" s="345">
        <v>17</v>
      </c>
      <c r="C147" s="364" t="str">
        <f t="shared" si="10"/>
        <v/>
      </c>
      <c r="D147" s="365" t="str">
        <f ca="1">TEXT(IFERROR(INDEX('Overview - Section A'!$A$37:$A$44,MATCH(J147,'Overview - Section A'!$U$37:$U$44,0)),""),"d-mmm-yy") &amp;" to " &amp; TEXT(IFERROR(INDEX('Overview - Section A'!$E$37:$E$44,MATCH(J147,'Overview - Section A'!$U$37:$U$44,0)),""),"d-mmm-yy")</f>
        <v>1-Jan-23 to 31-Dec-23</v>
      </c>
      <c r="E147" s="441"/>
      <c r="F147" s="367"/>
      <c r="G147" s="436" t="str">
        <f t="shared" si="11"/>
        <v/>
      </c>
      <c r="H147" s="370"/>
      <c r="I147" s="426" t="str">
        <f t="shared" ca="1" si="12"/>
        <v>171-Jan-23 to 31-Dec-23</v>
      </c>
      <c r="J147" s="372" t="s">
        <v>479</v>
      </c>
      <c r="K147" s="442"/>
      <c r="L147" s="426" t="b">
        <f t="shared" si="13"/>
        <v>1</v>
      </c>
      <c r="M147" s="426" t="b">
        <f t="shared" si="14"/>
        <v>0</v>
      </c>
      <c r="N147" s="426" t="s">
        <v>892</v>
      </c>
      <c r="O147" s="51"/>
      <c r="P147" s="425"/>
      <c r="Q147" s="425"/>
      <c r="R147" s="425"/>
      <c r="S147" s="425"/>
      <c r="T147" s="425"/>
      <c r="U147" s="425"/>
      <c r="V147" s="105"/>
      <c r="W147" s="105"/>
      <c r="X147" s="186"/>
    </row>
    <row r="148" spans="1:24" ht="47.1" customHeight="1" x14ac:dyDescent="0.25">
      <c r="A148" s="120"/>
      <c r="B148" s="345">
        <v>18</v>
      </c>
      <c r="C148" s="364" t="str">
        <f t="shared" si="10"/>
        <v/>
      </c>
      <c r="D148" s="365" t="str">
        <f ca="1">TEXT(IFERROR(INDEX('Overview - Section A'!$A$37:$A$44,MATCH(J148,'Overview - Section A'!$U$37:$U$44,0)),""),"d-mmm-yy") &amp;" to " &amp; TEXT(IFERROR(INDEX('Overview - Section A'!$E$37:$E$44,MATCH(J148,'Overview - Section A'!$U$37:$U$44,0)),""),"d-mmm-yy")</f>
        <v>1-Jan-18 to 31-Dec-18</v>
      </c>
      <c r="E148" s="441"/>
      <c r="F148" s="367"/>
      <c r="G148" s="436" t="str">
        <f t="shared" si="11"/>
        <v/>
      </c>
      <c r="H148" s="370"/>
      <c r="I148" s="426" t="str">
        <f t="shared" ca="1" si="12"/>
        <v>181-Jan-18 to 31-Dec-18</v>
      </c>
      <c r="J148" s="372" t="s">
        <v>469</v>
      </c>
      <c r="K148" s="442"/>
      <c r="L148" s="426" t="b">
        <f t="shared" si="13"/>
        <v>1</v>
      </c>
      <c r="M148" s="426" t="b">
        <f t="shared" si="14"/>
        <v>0</v>
      </c>
      <c r="N148" s="426" t="s">
        <v>893</v>
      </c>
      <c r="O148" s="51"/>
      <c r="P148" s="425"/>
      <c r="Q148" s="425"/>
      <c r="R148" s="425"/>
      <c r="S148" s="425"/>
      <c r="T148" s="425"/>
      <c r="U148" s="425"/>
      <c r="V148" s="105"/>
      <c r="W148" s="105"/>
      <c r="X148" s="186"/>
    </row>
    <row r="149" spans="1:24" ht="47.1" customHeight="1" x14ac:dyDescent="0.25">
      <c r="A149" s="120"/>
      <c r="B149" s="345">
        <v>18</v>
      </c>
      <c r="C149" s="364" t="str">
        <f t="shared" si="10"/>
        <v/>
      </c>
      <c r="D149" s="365" t="str">
        <f ca="1">TEXT(IFERROR(INDEX('Overview - Section A'!$A$37:$A$44,MATCH(J149,'Overview - Section A'!$U$37:$U$44,0)),""),"d-mmm-yy") &amp;" to " &amp; TEXT(IFERROR(INDEX('Overview - Section A'!$E$37:$E$44,MATCH(J149,'Overview - Section A'!$U$37:$U$44,0)),""),"d-mmm-yy")</f>
        <v>1-Jan-19 to 31-Dec-19</v>
      </c>
      <c r="E149" s="441"/>
      <c r="F149" s="367"/>
      <c r="G149" s="436" t="str">
        <f t="shared" si="11"/>
        <v/>
      </c>
      <c r="H149" s="370"/>
      <c r="I149" s="426" t="str">
        <f t="shared" ca="1" si="12"/>
        <v>181-Jan-19 to 31-Dec-19</v>
      </c>
      <c r="J149" s="372" t="s">
        <v>471</v>
      </c>
      <c r="K149" s="442"/>
      <c r="L149" s="426" t="b">
        <f t="shared" si="13"/>
        <v>1</v>
      </c>
      <c r="M149" s="426" t="b">
        <f t="shared" si="14"/>
        <v>0</v>
      </c>
      <c r="N149" s="426" t="s">
        <v>894</v>
      </c>
      <c r="O149" s="51"/>
      <c r="P149" s="425"/>
      <c r="Q149" s="425"/>
      <c r="R149" s="425"/>
      <c r="S149" s="425"/>
      <c r="T149" s="425"/>
      <c r="U149" s="425"/>
      <c r="V149" s="105"/>
      <c r="W149" s="105"/>
      <c r="X149" s="186"/>
    </row>
    <row r="150" spans="1:24" ht="47.1" customHeight="1" x14ac:dyDescent="0.25">
      <c r="A150" s="120"/>
      <c r="B150" s="345">
        <v>18</v>
      </c>
      <c r="C150" s="364" t="str">
        <f t="shared" si="10"/>
        <v/>
      </c>
      <c r="D150" s="365" t="str">
        <f ca="1">TEXT(IFERROR(INDEX('Overview - Section A'!$A$37:$A$44,MATCH(J150,'Overview - Section A'!$U$37:$U$44,0)),""),"d-mmm-yy") &amp;" to " &amp; TEXT(IFERROR(INDEX('Overview - Section A'!$E$37:$E$44,MATCH(J150,'Overview - Section A'!$U$37:$U$44,0)),""),"d-mmm-yy")</f>
        <v>1-Jan-20 to 31-Dec-20</v>
      </c>
      <c r="E150" s="441"/>
      <c r="F150" s="367"/>
      <c r="G150" s="436" t="str">
        <f t="shared" si="11"/>
        <v/>
      </c>
      <c r="H150" s="370"/>
      <c r="I150" s="426" t="str">
        <f t="shared" ca="1" si="12"/>
        <v>181-Jan-20 to 31-Dec-20</v>
      </c>
      <c r="J150" s="372" t="s">
        <v>473</v>
      </c>
      <c r="K150" s="442"/>
      <c r="L150" s="426" t="b">
        <f t="shared" si="13"/>
        <v>1</v>
      </c>
      <c r="M150" s="426" t="b">
        <f t="shared" si="14"/>
        <v>0</v>
      </c>
      <c r="N150" s="426" t="s">
        <v>895</v>
      </c>
      <c r="O150" s="51"/>
      <c r="P150" s="425"/>
      <c r="Q150" s="425"/>
      <c r="R150" s="425"/>
      <c r="S150" s="425"/>
      <c r="T150" s="425"/>
      <c r="U150" s="425"/>
      <c r="V150" s="105"/>
      <c r="W150" s="105"/>
      <c r="X150" s="186"/>
    </row>
    <row r="151" spans="1:24" ht="47.1" customHeight="1" x14ac:dyDescent="0.25">
      <c r="A151" s="120"/>
      <c r="B151" s="345">
        <v>18</v>
      </c>
      <c r="C151" s="364" t="str">
        <f t="shared" si="10"/>
        <v/>
      </c>
      <c r="D151" s="365" t="str">
        <f ca="1">TEXT(IFERROR(INDEX('Overview - Section A'!$A$37:$A$44,MATCH(J151,'Overview - Section A'!$U$37:$U$44,0)),""),"d-mmm-yy") &amp;" to " &amp; TEXT(IFERROR(INDEX('Overview - Section A'!$E$37:$E$44,MATCH(J151,'Overview - Section A'!$U$37:$U$44,0)),""),"d-mmm-yy")</f>
        <v>1-Jan-21 to 31-Dec-21</v>
      </c>
      <c r="E151" s="441"/>
      <c r="F151" s="367"/>
      <c r="G151" s="436" t="str">
        <f t="shared" si="11"/>
        <v/>
      </c>
      <c r="H151" s="370"/>
      <c r="I151" s="426" t="str">
        <f t="shared" ca="1" si="12"/>
        <v>181-Jan-21 to 31-Dec-21</v>
      </c>
      <c r="J151" s="372" t="s">
        <v>475</v>
      </c>
      <c r="K151" s="442"/>
      <c r="L151" s="426" t="b">
        <f t="shared" si="13"/>
        <v>1</v>
      </c>
      <c r="M151" s="426" t="b">
        <f t="shared" si="14"/>
        <v>0</v>
      </c>
      <c r="N151" s="426" t="s">
        <v>896</v>
      </c>
      <c r="O151" s="51"/>
      <c r="P151" s="425"/>
      <c r="Q151" s="425"/>
      <c r="R151" s="425"/>
      <c r="S151" s="425"/>
      <c r="T151" s="425"/>
      <c r="U151" s="425"/>
      <c r="V151" s="105"/>
      <c r="W151" s="105"/>
      <c r="X151" s="186"/>
    </row>
    <row r="152" spans="1:24" ht="47.1" customHeight="1" x14ac:dyDescent="0.25">
      <c r="A152" s="120"/>
      <c r="B152" s="345">
        <v>18</v>
      </c>
      <c r="C152" s="364" t="str">
        <f t="shared" si="10"/>
        <v/>
      </c>
      <c r="D152" s="365" t="str">
        <f ca="1">TEXT(IFERROR(INDEX('Overview - Section A'!$A$37:$A$44,MATCH(J152,'Overview - Section A'!$U$37:$U$44,0)),""),"d-mmm-yy") &amp;" to " &amp; TEXT(IFERROR(INDEX('Overview - Section A'!$E$37:$E$44,MATCH(J152,'Overview - Section A'!$U$37:$U$44,0)),""),"d-mmm-yy")</f>
        <v>1-Jan-22 to 31-Dec-22</v>
      </c>
      <c r="E152" s="441"/>
      <c r="F152" s="367"/>
      <c r="G152" s="436" t="str">
        <f t="shared" si="11"/>
        <v/>
      </c>
      <c r="H152" s="370"/>
      <c r="I152" s="426" t="str">
        <f t="shared" ca="1" si="12"/>
        <v>181-Jan-22 to 31-Dec-22</v>
      </c>
      <c r="J152" s="372" t="s">
        <v>477</v>
      </c>
      <c r="K152" s="442"/>
      <c r="L152" s="426" t="b">
        <f t="shared" si="13"/>
        <v>1</v>
      </c>
      <c r="M152" s="426" t="b">
        <f t="shared" si="14"/>
        <v>0</v>
      </c>
      <c r="N152" s="426" t="s">
        <v>897</v>
      </c>
      <c r="O152" s="51"/>
      <c r="P152" s="425"/>
      <c r="Q152" s="425"/>
      <c r="R152" s="425"/>
      <c r="S152" s="425"/>
      <c r="T152" s="425"/>
      <c r="U152" s="425"/>
      <c r="V152" s="105"/>
      <c r="W152" s="105"/>
      <c r="X152" s="186"/>
    </row>
    <row r="153" spans="1:24" ht="47.1" customHeight="1" x14ac:dyDescent="0.25">
      <c r="A153" s="120"/>
      <c r="B153" s="345">
        <v>18</v>
      </c>
      <c r="C153" s="364" t="str">
        <f t="shared" si="10"/>
        <v/>
      </c>
      <c r="D153" s="365" t="str">
        <f ca="1">TEXT(IFERROR(INDEX('Overview - Section A'!$A$37:$A$44,MATCH(J153,'Overview - Section A'!$U$37:$U$44,0)),""),"d-mmm-yy") &amp;" to " &amp; TEXT(IFERROR(INDEX('Overview - Section A'!$E$37:$E$44,MATCH(J153,'Overview - Section A'!$U$37:$U$44,0)),""),"d-mmm-yy")</f>
        <v>1-Jan-23 to 31-Dec-23</v>
      </c>
      <c r="E153" s="441"/>
      <c r="F153" s="367"/>
      <c r="G153" s="436" t="str">
        <f t="shared" si="11"/>
        <v/>
      </c>
      <c r="H153" s="370"/>
      <c r="I153" s="426" t="str">
        <f t="shared" ca="1" si="12"/>
        <v>181-Jan-23 to 31-Dec-23</v>
      </c>
      <c r="J153" s="372" t="s">
        <v>479</v>
      </c>
      <c r="K153" s="442"/>
      <c r="L153" s="426" t="b">
        <f t="shared" si="13"/>
        <v>1</v>
      </c>
      <c r="M153" s="426" t="b">
        <f t="shared" si="14"/>
        <v>0</v>
      </c>
      <c r="N153" s="426" t="s">
        <v>898</v>
      </c>
      <c r="O153" s="51"/>
      <c r="P153" s="425"/>
      <c r="Q153" s="425"/>
      <c r="R153" s="425"/>
      <c r="S153" s="425"/>
      <c r="T153" s="425"/>
      <c r="U153" s="425"/>
      <c r="V153" s="105"/>
      <c r="W153" s="105"/>
      <c r="X153" s="186"/>
    </row>
    <row r="154" spans="1:24" ht="47.1" customHeight="1" x14ac:dyDescent="0.25">
      <c r="A154" s="120"/>
      <c r="B154" s="345">
        <v>19</v>
      </c>
      <c r="C154" s="364" t="str">
        <f t="shared" si="10"/>
        <v/>
      </c>
      <c r="D154" s="365" t="str">
        <f ca="1">TEXT(IFERROR(INDEX('Overview - Section A'!$A$37:$A$44,MATCH(J154,'Overview - Section A'!$U$37:$U$44,0)),""),"d-mmm-yy") &amp;" to " &amp; TEXT(IFERROR(INDEX('Overview - Section A'!$E$37:$E$44,MATCH(J154,'Overview - Section A'!$U$37:$U$44,0)),""),"d-mmm-yy")</f>
        <v>1-Jan-18 to 31-Dec-18</v>
      </c>
      <c r="E154" s="441"/>
      <c r="F154" s="367"/>
      <c r="G154" s="436" t="str">
        <f t="shared" si="11"/>
        <v/>
      </c>
      <c r="H154" s="370"/>
      <c r="I154" s="426" t="str">
        <f t="shared" ca="1" si="12"/>
        <v>191-Jan-18 to 31-Dec-18</v>
      </c>
      <c r="J154" s="372" t="s">
        <v>469</v>
      </c>
      <c r="K154" s="442"/>
      <c r="L154" s="426" t="b">
        <f t="shared" si="13"/>
        <v>1</v>
      </c>
      <c r="M154" s="426" t="b">
        <f t="shared" si="14"/>
        <v>0</v>
      </c>
      <c r="N154" s="426" t="s">
        <v>899</v>
      </c>
      <c r="O154" s="51"/>
      <c r="P154" s="425"/>
      <c r="Q154" s="425"/>
      <c r="R154" s="425"/>
      <c r="S154" s="425"/>
      <c r="T154" s="425"/>
      <c r="U154" s="425"/>
      <c r="V154" s="105"/>
      <c r="W154" s="105"/>
      <c r="X154" s="186"/>
    </row>
    <row r="155" spans="1:24" ht="47.1" customHeight="1" x14ac:dyDescent="0.25">
      <c r="A155" s="120"/>
      <c r="B155" s="345">
        <v>19</v>
      </c>
      <c r="C155" s="364" t="str">
        <f t="shared" si="10"/>
        <v/>
      </c>
      <c r="D155" s="365" t="str">
        <f ca="1">TEXT(IFERROR(INDEX('Overview - Section A'!$A$37:$A$44,MATCH(J155,'Overview - Section A'!$U$37:$U$44,0)),""),"d-mmm-yy") &amp;" to " &amp; TEXT(IFERROR(INDEX('Overview - Section A'!$E$37:$E$44,MATCH(J155,'Overview - Section A'!$U$37:$U$44,0)),""),"d-mmm-yy")</f>
        <v>1-Jan-19 to 31-Dec-19</v>
      </c>
      <c r="E155" s="441"/>
      <c r="F155" s="367"/>
      <c r="G155" s="436" t="str">
        <f t="shared" si="11"/>
        <v/>
      </c>
      <c r="H155" s="370"/>
      <c r="I155" s="426" t="str">
        <f t="shared" ca="1" si="12"/>
        <v>191-Jan-19 to 31-Dec-19</v>
      </c>
      <c r="J155" s="372" t="s">
        <v>471</v>
      </c>
      <c r="K155" s="442"/>
      <c r="L155" s="426" t="b">
        <f t="shared" si="13"/>
        <v>1</v>
      </c>
      <c r="M155" s="426" t="b">
        <f t="shared" si="14"/>
        <v>0</v>
      </c>
      <c r="N155" s="426" t="s">
        <v>900</v>
      </c>
      <c r="O155" s="51"/>
      <c r="P155" s="425"/>
      <c r="Q155" s="425"/>
      <c r="R155" s="425"/>
      <c r="S155" s="425"/>
      <c r="T155" s="425"/>
      <c r="U155" s="425"/>
      <c r="V155" s="105"/>
      <c r="W155" s="105"/>
      <c r="X155" s="186"/>
    </row>
    <row r="156" spans="1:24" ht="47.1" customHeight="1" x14ac:dyDescent="0.25">
      <c r="A156" s="120"/>
      <c r="B156" s="345">
        <v>19</v>
      </c>
      <c r="C156" s="364" t="str">
        <f t="shared" si="10"/>
        <v/>
      </c>
      <c r="D156" s="365" t="str">
        <f ca="1">TEXT(IFERROR(INDEX('Overview - Section A'!$A$37:$A$44,MATCH(J156,'Overview - Section A'!$U$37:$U$44,0)),""),"d-mmm-yy") &amp;" to " &amp; TEXT(IFERROR(INDEX('Overview - Section A'!$E$37:$E$44,MATCH(J156,'Overview - Section A'!$U$37:$U$44,0)),""),"d-mmm-yy")</f>
        <v>1-Jan-20 to 31-Dec-20</v>
      </c>
      <c r="E156" s="441"/>
      <c r="F156" s="367"/>
      <c r="G156" s="436" t="str">
        <f t="shared" si="11"/>
        <v/>
      </c>
      <c r="H156" s="370"/>
      <c r="I156" s="426" t="str">
        <f t="shared" ca="1" si="12"/>
        <v>191-Jan-20 to 31-Dec-20</v>
      </c>
      <c r="J156" s="372" t="s">
        <v>473</v>
      </c>
      <c r="K156" s="442"/>
      <c r="L156" s="426" t="b">
        <f t="shared" si="13"/>
        <v>1</v>
      </c>
      <c r="M156" s="426" t="b">
        <f t="shared" si="14"/>
        <v>0</v>
      </c>
      <c r="N156" s="426" t="s">
        <v>901</v>
      </c>
      <c r="O156" s="51"/>
      <c r="P156" s="425"/>
      <c r="Q156" s="425"/>
      <c r="R156" s="425"/>
      <c r="S156" s="425"/>
      <c r="T156" s="425"/>
      <c r="U156" s="425"/>
      <c r="V156" s="105"/>
      <c r="W156" s="105"/>
      <c r="X156" s="186"/>
    </row>
    <row r="157" spans="1:24" ht="47.1" customHeight="1" x14ac:dyDescent="0.25">
      <c r="A157" s="120"/>
      <c r="B157" s="345">
        <v>19</v>
      </c>
      <c r="C157" s="364" t="str">
        <f t="shared" si="10"/>
        <v/>
      </c>
      <c r="D157" s="365" t="str">
        <f ca="1">TEXT(IFERROR(INDEX('Overview - Section A'!$A$37:$A$44,MATCH(J157,'Overview - Section A'!$U$37:$U$44,0)),""),"d-mmm-yy") &amp;" to " &amp; TEXT(IFERROR(INDEX('Overview - Section A'!$E$37:$E$44,MATCH(J157,'Overview - Section A'!$U$37:$U$44,0)),""),"d-mmm-yy")</f>
        <v>1-Jan-21 to 31-Dec-21</v>
      </c>
      <c r="E157" s="441"/>
      <c r="F157" s="367"/>
      <c r="G157" s="436" t="str">
        <f t="shared" si="11"/>
        <v/>
      </c>
      <c r="H157" s="370"/>
      <c r="I157" s="426" t="str">
        <f t="shared" ca="1" si="12"/>
        <v>191-Jan-21 to 31-Dec-21</v>
      </c>
      <c r="J157" s="372" t="s">
        <v>475</v>
      </c>
      <c r="K157" s="442"/>
      <c r="L157" s="426" t="b">
        <f t="shared" si="13"/>
        <v>1</v>
      </c>
      <c r="M157" s="426" t="b">
        <f t="shared" si="14"/>
        <v>0</v>
      </c>
      <c r="N157" s="426" t="s">
        <v>902</v>
      </c>
      <c r="O157" s="51"/>
      <c r="P157" s="425"/>
      <c r="Q157" s="425"/>
      <c r="R157" s="425"/>
      <c r="S157" s="425"/>
      <c r="T157" s="425"/>
      <c r="U157" s="425"/>
      <c r="V157" s="105"/>
      <c r="W157" s="105"/>
      <c r="X157" s="186"/>
    </row>
    <row r="158" spans="1:24" ht="47.1" customHeight="1" x14ac:dyDescent="0.25">
      <c r="A158" s="120"/>
      <c r="B158" s="345">
        <v>19</v>
      </c>
      <c r="C158" s="364" t="str">
        <f t="shared" si="10"/>
        <v/>
      </c>
      <c r="D158" s="365" t="str">
        <f ca="1">TEXT(IFERROR(INDEX('Overview - Section A'!$A$37:$A$44,MATCH(J158,'Overview - Section A'!$U$37:$U$44,0)),""),"d-mmm-yy") &amp;" to " &amp; TEXT(IFERROR(INDEX('Overview - Section A'!$E$37:$E$44,MATCH(J158,'Overview - Section A'!$U$37:$U$44,0)),""),"d-mmm-yy")</f>
        <v>1-Jan-22 to 31-Dec-22</v>
      </c>
      <c r="E158" s="441"/>
      <c r="F158" s="367"/>
      <c r="G158" s="436" t="str">
        <f t="shared" si="11"/>
        <v/>
      </c>
      <c r="H158" s="370"/>
      <c r="I158" s="426" t="str">
        <f t="shared" ca="1" si="12"/>
        <v>191-Jan-22 to 31-Dec-22</v>
      </c>
      <c r="J158" s="372" t="s">
        <v>477</v>
      </c>
      <c r="K158" s="442"/>
      <c r="L158" s="426" t="b">
        <f t="shared" si="13"/>
        <v>1</v>
      </c>
      <c r="M158" s="426" t="b">
        <f t="shared" si="14"/>
        <v>0</v>
      </c>
      <c r="N158" s="426" t="s">
        <v>903</v>
      </c>
      <c r="O158" s="51"/>
      <c r="P158" s="425"/>
      <c r="Q158" s="425"/>
      <c r="R158" s="425"/>
      <c r="S158" s="425"/>
      <c r="T158" s="425"/>
      <c r="U158" s="425"/>
      <c r="V158" s="105"/>
      <c r="W158" s="105"/>
      <c r="X158" s="186"/>
    </row>
    <row r="159" spans="1:24" ht="47.1" customHeight="1" x14ac:dyDescent="0.25">
      <c r="A159" s="120"/>
      <c r="B159" s="345">
        <v>19</v>
      </c>
      <c r="C159" s="364" t="str">
        <f t="shared" si="10"/>
        <v/>
      </c>
      <c r="D159" s="365" t="str">
        <f ca="1">TEXT(IFERROR(INDEX('Overview - Section A'!$A$37:$A$44,MATCH(J159,'Overview - Section A'!$U$37:$U$44,0)),""),"d-mmm-yy") &amp;" to " &amp; TEXT(IFERROR(INDEX('Overview - Section A'!$E$37:$E$44,MATCH(J159,'Overview - Section A'!$U$37:$U$44,0)),""),"d-mmm-yy")</f>
        <v>1-Jan-23 to 31-Dec-23</v>
      </c>
      <c r="E159" s="441"/>
      <c r="F159" s="367"/>
      <c r="G159" s="436" t="str">
        <f t="shared" si="11"/>
        <v/>
      </c>
      <c r="H159" s="370"/>
      <c r="I159" s="426" t="str">
        <f t="shared" ca="1" si="12"/>
        <v>191-Jan-23 to 31-Dec-23</v>
      </c>
      <c r="J159" s="372" t="s">
        <v>479</v>
      </c>
      <c r="K159" s="442"/>
      <c r="L159" s="426" t="b">
        <f t="shared" si="13"/>
        <v>1</v>
      </c>
      <c r="M159" s="426" t="b">
        <f t="shared" si="14"/>
        <v>0</v>
      </c>
      <c r="N159" s="426" t="s">
        <v>904</v>
      </c>
      <c r="O159" s="51"/>
      <c r="P159" s="425"/>
      <c r="Q159" s="425"/>
      <c r="R159" s="425"/>
      <c r="S159" s="425"/>
      <c r="T159" s="425"/>
      <c r="U159" s="425"/>
      <c r="V159" s="105"/>
      <c r="W159" s="105"/>
      <c r="X159" s="186"/>
    </row>
    <row r="160" spans="1:24" ht="47.1" customHeight="1" x14ac:dyDescent="0.25">
      <c r="A160" s="120"/>
      <c r="B160" s="345">
        <v>20</v>
      </c>
      <c r="C160" s="364" t="str">
        <f t="shared" si="10"/>
        <v/>
      </c>
      <c r="D160" s="365" t="str">
        <f ca="1">TEXT(IFERROR(INDEX('Overview - Section A'!$A$37:$A$44,MATCH(J160,'Overview - Section A'!$U$37:$U$44,0)),""),"d-mmm-yy") &amp;" to " &amp; TEXT(IFERROR(INDEX('Overview - Section A'!$E$37:$E$44,MATCH(J160,'Overview - Section A'!$U$37:$U$44,0)),""),"d-mmm-yy")</f>
        <v>1-Jan-18 to 31-Dec-18</v>
      </c>
      <c r="E160" s="441"/>
      <c r="F160" s="367"/>
      <c r="G160" s="436" t="str">
        <f t="shared" si="11"/>
        <v/>
      </c>
      <c r="H160" s="370"/>
      <c r="I160" s="426" t="str">
        <f t="shared" ca="1" si="12"/>
        <v>201-Jan-18 to 31-Dec-18</v>
      </c>
      <c r="J160" s="372" t="s">
        <v>469</v>
      </c>
      <c r="K160" s="442"/>
      <c r="L160" s="426" t="b">
        <f t="shared" si="13"/>
        <v>1</v>
      </c>
      <c r="M160" s="426" t="b">
        <f t="shared" si="14"/>
        <v>0</v>
      </c>
      <c r="N160" s="426" t="s">
        <v>905</v>
      </c>
      <c r="O160" s="51"/>
      <c r="P160" s="425"/>
      <c r="Q160" s="425"/>
      <c r="R160" s="425"/>
      <c r="S160" s="425"/>
      <c r="T160" s="425"/>
      <c r="U160" s="425"/>
      <c r="V160" s="105"/>
      <c r="W160" s="105"/>
      <c r="X160" s="186"/>
    </row>
    <row r="161" spans="1:24" ht="47.1" customHeight="1" x14ac:dyDescent="0.25">
      <c r="A161" s="120"/>
      <c r="B161" s="345">
        <v>20</v>
      </c>
      <c r="C161" s="364" t="str">
        <f t="shared" si="10"/>
        <v/>
      </c>
      <c r="D161" s="365" t="str">
        <f ca="1">TEXT(IFERROR(INDEX('Overview - Section A'!$A$37:$A$44,MATCH(J161,'Overview - Section A'!$U$37:$U$44,0)),""),"d-mmm-yy") &amp;" to " &amp; TEXT(IFERROR(INDEX('Overview - Section A'!$E$37:$E$44,MATCH(J161,'Overview - Section A'!$U$37:$U$44,0)),""),"d-mmm-yy")</f>
        <v>1-Jan-19 to 31-Dec-19</v>
      </c>
      <c r="E161" s="441"/>
      <c r="F161" s="367"/>
      <c r="G161" s="436" t="str">
        <f t="shared" si="11"/>
        <v/>
      </c>
      <c r="H161" s="370"/>
      <c r="I161" s="426" t="str">
        <f t="shared" ca="1" si="12"/>
        <v>201-Jan-19 to 31-Dec-19</v>
      </c>
      <c r="J161" s="372" t="s">
        <v>471</v>
      </c>
      <c r="K161" s="442"/>
      <c r="L161" s="426" t="b">
        <f t="shared" si="13"/>
        <v>1</v>
      </c>
      <c r="M161" s="426" t="b">
        <f t="shared" si="14"/>
        <v>0</v>
      </c>
      <c r="N161" s="426" t="s">
        <v>906</v>
      </c>
      <c r="O161" s="51"/>
      <c r="P161" s="425"/>
      <c r="Q161" s="425"/>
      <c r="R161" s="425"/>
      <c r="S161" s="425"/>
      <c r="T161" s="425"/>
      <c r="U161" s="425"/>
      <c r="V161" s="105"/>
      <c r="W161" s="105"/>
      <c r="X161" s="186"/>
    </row>
    <row r="162" spans="1:24" ht="47.1" customHeight="1" x14ac:dyDescent="0.25">
      <c r="A162" s="120"/>
      <c r="B162" s="345">
        <v>20</v>
      </c>
      <c r="C162" s="364" t="str">
        <f t="shared" si="10"/>
        <v/>
      </c>
      <c r="D162" s="365" t="str">
        <f ca="1">TEXT(IFERROR(INDEX('Overview - Section A'!$A$37:$A$44,MATCH(J162,'Overview - Section A'!$U$37:$U$44,0)),""),"d-mmm-yy") &amp;" to " &amp; TEXT(IFERROR(INDEX('Overview - Section A'!$E$37:$E$44,MATCH(J162,'Overview - Section A'!$U$37:$U$44,0)),""),"d-mmm-yy")</f>
        <v>1-Jan-20 to 31-Dec-20</v>
      </c>
      <c r="E162" s="441"/>
      <c r="F162" s="367"/>
      <c r="G162" s="436" t="str">
        <f t="shared" si="11"/>
        <v/>
      </c>
      <c r="H162" s="370"/>
      <c r="I162" s="426" t="str">
        <f t="shared" ca="1" si="12"/>
        <v>201-Jan-20 to 31-Dec-20</v>
      </c>
      <c r="J162" s="372" t="s">
        <v>473</v>
      </c>
      <c r="K162" s="442"/>
      <c r="L162" s="426" t="b">
        <f t="shared" si="13"/>
        <v>1</v>
      </c>
      <c r="M162" s="426" t="b">
        <f t="shared" si="14"/>
        <v>0</v>
      </c>
      <c r="N162" s="426" t="s">
        <v>907</v>
      </c>
      <c r="O162" s="51"/>
      <c r="P162" s="425"/>
      <c r="Q162" s="425"/>
      <c r="R162" s="425"/>
      <c r="S162" s="425"/>
      <c r="T162" s="425"/>
      <c r="U162" s="425"/>
      <c r="V162" s="105"/>
      <c r="W162" s="105"/>
      <c r="X162" s="186"/>
    </row>
    <row r="163" spans="1:24" ht="47.1" customHeight="1" x14ac:dyDescent="0.25">
      <c r="A163" s="120"/>
      <c r="B163" s="345">
        <v>20</v>
      </c>
      <c r="C163" s="364" t="str">
        <f t="shared" si="10"/>
        <v/>
      </c>
      <c r="D163" s="365" t="str">
        <f ca="1">TEXT(IFERROR(INDEX('Overview - Section A'!$A$37:$A$44,MATCH(J163,'Overview - Section A'!$U$37:$U$44,0)),""),"d-mmm-yy") &amp;" to " &amp; TEXT(IFERROR(INDEX('Overview - Section A'!$E$37:$E$44,MATCH(J163,'Overview - Section A'!$U$37:$U$44,0)),""),"d-mmm-yy")</f>
        <v>1-Jan-21 to 31-Dec-21</v>
      </c>
      <c r="E163" s="441"/>
      <c r="F163" s="367"/>
      <c r="G163" s="436" t="str">
        <f t="shared" si="11"/>
        <v/>
      </c>
      <c r="H163" s="370"/>
      <c r="I163" s="426" t="str">
        <f t="shared" ca="1" si="12"/>
        <v>201-Jan-21 to 31-Dec-21</v>
      </c>
      <c r="J163" s="372" t="s">
        <v>475</v>
      </c>
      <c r="K163" s="442"/>
      <c r="L163" s="426" t="b">
        <f t="shared" si="13"/>
        <v>1</v>
      </c>
      <c r="M163" s="426" t="b">
        <f t="shared" si="14"/>
        <v>0</v>
      </c>
      <c r="N163" s="426" t="s">
        <v>908</v>
      </c>
      <c r="O163" s="51"/>
      <c r="P163" s="425"/>
      <c r="Q163" s="425"/>
      <c r="R163" s="425"/>
      <c r="S163" s="425"/>
      <c r="T163" s="425"/>
      <c r="U163" s="425"/>
      <c r="V163" s="105"/>
      <c r="W163" s="105"/>
      <c r="X163" s="186"/>
    </row>
    <row r="164" spans="1:24" ht="47.1" customHeight="1" x14ac:dyDescent="0.25">
      <c r="A164" s="120"/>
      <c r="B164" s="345">
        <v>20</v>
      </c>
      <c r="C164" s="364" t="str">
        <f t="shared" si="10"/>
        <v/>
      </c>
      <c r="D164" s="365" t="str">
        <f ca="1">TEXT(IFERROR(INDEX('Overview - Section A'!$A$37:$A$44,MATCH(J164,'Overview - Section A'!$U$37:$U$44,0)),""),"d-mmm-yy") &amp;" to " &amp; TEXT(IFERROR(INDEX('Overview - Section A'!$E$37:$E$44,MATCH(J164,'Overview - Section A'!$U$37:$U$44,0)),""),"d-mmm-yy")</f>
        <v>1-Jan-22 to 31-Dec-22</v>
      </c>
      <c r="E164" s="441"/>
      <c r="F164" s="367"/>
      <c r="G164" s="436" t="str">
        <f t="shared" si="11"/>
        <v/>
      </c>
      <c r="H164" s="370"/>
      <c r="I164" s="426" t="str">
        <f t="shared" ca="1" si="12"/>
        <v>201-Jan-22 to 31-Dec-22</v>
      </c>
      <c r="J164" s="372" t="s">
        <v>477</v>
      </c>
      <c r="K164" s="442"/>
      <c r="L164" s="426" t="b">
        <f t="shared" si="13"/>
        <v>1</v>
      </c>
      <c r="M164" s="426" t="b">
        <f t="shared" si="14"/>
        <v>0</v>
      </c>
      <c r="N164" s="426" t="s">
        <v>909</v>
      </c>
      <c r="O164" s="51"/>
      <c r="P164" s="425"/>
      <c r="Q164" s="425"/>
      <c r="R164" s="425"/>
      <c r="S164" s="425"/>
      <c r="T164" s="425"/>
      <c r="U164" s="425"/>
      <c r="V164" s="105"/>
      <c r="W164" s="105"/>
      <c r="X164" s="186"/>
    </row>
    <row r="165" spans="1:24" ht="47.1" customHeight="1" x14ac:dyDescent="0.25">
      <c r="A165" s="120"/>
      <c r="B165" s="345">
        <v>20</v>
      </c>
      <c r="C165" s="364" t="str">
        <f t="shared" si="10"/>
        <v/>
      </c>
      <c r="D165" s="365" t="str">
        <f ca="1">TEXT(IFERROR(INDEX('Overview - Section A'!$A$37:$A$44,MATCH(J165,'Overview - Section A'!$U$37:$U$44,0)),""),"d-mmm-yy") &amp;" to " &amp; TEXT(IFERROR(INDEX('Overview - Section A'!$E$37:$E$44,MATCH(J165,'Overview - Section A'!$U$37:$U$44,0)),""),"d-mmm-yy")</f>
        <v>1-Jan-23 to 31-Dec-23</v>
      </c>
      <c r="E165" s="441"/>
      <c r="F165" s="367"/>
      <c r="G165" s="436" t="str">
        <f t="shared" si="11"/>
        <v/>
      </c>
      <c r="H165" s="370"/>
      <c r="I165" s="426" t="str">
        <f t="shared" ca="1" si="12"/>
        <v>201-Jan-23 to 31-Dec-23</v>
      </c>
      <c r="J165" s="372" t="s">
        <v>479</v>
      </c>
      <c r="K165" s="442"/>
      <c r="L165" s="426" t="b">
        <f t="shared" si="13"/>
        <v>1</v>
      </c>
      <c r="M165" s="426" t="b">
        <f t="shared" si="14"/>
        <v>0</v>
      </c>
      <c r="N165" s="426" t="s">
        <v>910</v>
      </c>
      <c r="O165" s="51"/>
      <c r="P165" s="425"/>
      <c r="Q165" s="425"/>
      <c r="R165" s="425"/>
      <c r="S165" s="425"/>
      <c r="T165" s="425"/>
      <c r="U165" s="425"/>
      <c r="V165" s="105"/>
      <c r="W165" s="105"/>
      <c r="X165" s="186"/>
    </row>
    <row r="166" spans="1:24" ht="47.1" customHeight="1" x14ac:dyDescent="0.25">
      <c r="A166" s="120"/>
      <c r="B166" s="345">
        <v>21</v>
      </c>
      <c r="C166" s="364" t="str">
        <f t="shared" si="10"/>
        <v/>
      </c>
      <c r="D166" s="365" t="str">
        <f ca="1">TEXT(IFERROR(INDEX('Overview - Section A'!$A$37:$A$44,MATCH(J166,'Overview - Section A'!$U$37:$U$44,0)),""),"d-mmm-yy") &amp;" to " &amp; TEXT(IFERROR(INDEX('Overview - Section A'!$E$37:$E$44,MATCH(J166,'Overview - Section A'!$U$37:$U$44,0)),""),"d-mmm-yy")</f>
        <v>1-Jan-18 to 31-Dec-18</v>
      </c>
      <c r="E166" s="441"/>
      <c r="F166" s="367"/>
      <c r="G166" s="436" t="str">
        <f t="shared" si="11"/>
        <v/>
      </c>
      <c r="H166" s="370"/>
      <c r="I166" s="426" t="str">
        <f t="shared" ca="1" si="12"/>
        <v>211-Jan-18 to 31-Dec-18</v>
      </c>
      <c r="J166" s="372" t="s">
        <v>469</v>
      </c>
      <c r="K166" s="442"/>
      <c r="L166" s="426" t="b">
        <f t="shared" si="13"/>
        <v>1</v>
      </c>
      <c r="M166" s="426" t="b">
        <f t="shared" si="14"/>
        <v>0</v>
      </c>
      <c r="N166" s="426" t="s">
        <v>911</v>
      </c>
      <c r="O166" s="51"/>
      <c r="P166" s="425"/>
      <c r="Q166" s="425"/>
      <c r="R166" s="425"/>
      <c r="S166" s="425"/>
      <c r="T166" s="425"/>
      <c r="U166" s="425"/>
      <c r="V166" s="105"/>
      <c r="W166" s="105"/>
      <c r="X166" s="186"/>
    </row>
    <row r="167" spans="1:24" ht="47.1" customHeight="1" x14ac:dyDescent="0.25">
      <c r="A167" s="120"/>
      <c r="B167" s="345">
        <v>21</v>
      </c>
      <c r="C167" s="364" t="str">
        <f t="shared" si="10"/>
        <v/>
      </c>
      <c r="D167" s="365" t="str">
        <f ca="1">TEXT(IFERROR(INDEX('Overview - Section A'!$A$37:$A$44,MATCH(J167,'Overview - Section A'!$U$37:$U$44,0)),""),"d-mmm-yy") &amp;" to " &amp; TEXT(IFERROR(INDEX('Overview - Section A'!$E$37:$E$44,MATCH(J167,'Overview - Section A'!$U$37:$U$44,0)),""),"d-mmm-yy")</f>
        <v>1-Jan-19 to 31-Dec-19</v>
      </c>
      <c r="E167" s="441"/>
      <c r="F167" s="367"/>
      <c r="G167" s="436" t="str">
        <f t="shared" si="11"/>
        <v/>
      </c>
      <c r="H167" s="370"/>
      <c r="I167" s="426" t="str">
        <f t="shared" ca="1" si="12"/>
        <v>211-Jan-19 to 31-Dec-19</v>
      </c>
      <c r="J167" s="372" t="s">
        <v>471</v>
      </c>
      <c r="K167" s="442"/>
      <c r="L167" s="426" t="b">
        <f t="shared" si="13"/>
        <v>1</v>
      </c>
      <c r="M167" s="426" t="b">
        <f t="shared" si="14"/>
        <v>0</v>
      </c>
      <c r="N167" s="426" t="s">
        <v>912</v>
      </c>
      <c r="O167" s="51"/>
      <c r="P167" s="425"/>
      <c r="Q167" s="425"/>
      <c r="R167" s="425"/>
      <c r="S167" s="425"/>
      <c r="T167" s="425"/>
      <c r="U167" s="425"/>
      <c r="V167" s="105"/>
      <c r="W167" s="105"/>
      <c r="X167" s="186"/>
    </row>
    <row r="168" spans="1:24" ht="47.1" customHeight="1" x14ac:dyDescent="0.25">
      <c r="A168" s="120"/>
      <c r="B168" s="345">
        <v>21</v>
      </c>
      <c r="C168" s="364" t="str">
        <f t="shared" si="10"/>
        <v/>
      </c>
      <c r="D168" s="365" t="str">
        <f ca="1">TEXT(IFERROR(INDEX('Overview - Section A'!$A$37:$A$44,MATCH(J168,'Overview - Section A'!$U$37:$U$44,0)),""),"d-mmm-yy") &amp;" to " &amp; TEXT(IFERROR(INDEX('Overview - Section A'!$E$37:$E$44,MATCH(J168,'Overview - Section A'!$U$37:$U$44,0)),""),"d-mmm-yy")</f>
        <v>1-Jan-20 to 31-Dec-20</v>
      </c>
      <c r="E168" s="441"/>
      <c r="F168" s="367"/>
      <c r="G168" s="436" t="str">
        <f t="shared" si="11"/>
        <v/>
      </c>
      <c r="H168" s="370"/>
      <c r="I168" s="426" t="str">
        <f t="shared" ca="1" si="12"/>
        <v>211-Jan-20 to 31-Dec-20</v>
      </c>
      <c r="J168" s="372" t="s">
        <v>473</v>
      </c>
      <c r="K168" s="442"/>
      <c r="L168" s="426" t="b">
        <f t="shared" si="13"/>
        <v>1</v>
      </c>
      <c r="M168" s="426" t="b">
        <f t="shared" si="14"/>
        <v>0</v>
      </c>
      <c r="N168" s="426" t="s">
        <v>913</v>
      </c>
      <c r="O168" s="51"/>
      <c r="P168" s="425"/>
      <c r="Q168" s="425"/>
      <c r="R168" s="425"/>
      <c r="S168" s="425"/>
      <c r="T168" s="425"/>
      <c r="U168" s="425"/>
      <c r="V168" s="105"/>
      <c r="W168" s="105"/>
      <c r="X168" s="186"/>
    </row>
    <row r="169" spans="1:24" ht="47.1" customHeight="1" x14ac:dyDescent="0.25">
      <c r="A169" s="120"/>
      <c r="B169" s="345">
        <v>21</v>
      </c>
      <c r="C169" s="364" t="str">
        <f t="shared" si="10"/>
        <v/>
      </c>
      <c r="D169" s="365" t="str">
        <f ca="1">TEXT(IFERROR(INDEX('Overview - Section A'!$A$37:$A$44,MATCH(J169,'Overview - Section A'!$U$37:$U$44,0)),""),"d-mmm-yy") &amp;" to " &amp; TEXT(IFERROR(INDEX('Overview - Section A'!$E$37:$E$44,MATCH(J169,'Overview - Section A'!$U$37:$U$44,0)),""),"d-mmm-yy")</f>
        <v>1-Jan-21 to 31-Dec-21</v>
      </c>
      <c r="E169" s="441"/>
      <c r="F169" s="367"/>
      <c r="G169" s="436" t="str">
        <f t="shared" si="11"/>
        <v/>
      </c>
      <c r="H169" s="370"/>
      <c r="I169" s="426" t="str">
        <f t="shared" ca="1" si="12"/>
        <v>211-Jan-21 to 31-Dec-21</v>
      </c>
      <c r="J169" s="372" t="s">
        <v>475</v>
      </c>
      <c r="K169" s="442"/>
      <c r="L169" s="426" t="b">
        <f t="shared" si="13"/>
        <v>1</v>
      </c>
      <c r="M169" s="426" t="b">
        <f t="shared" si="14"/>
        <v>0</v>
      </c>
      <c r="N169" s="426" t="s">
        <v>914</v>
      </c>
      <c r="O169" s="51"/>
      <c r="P169" s="425"/>
      <c r="Q169" s="425"/>
      <c r="R169" s="425"/>
      <c r="S169" s="425"/>
      <c r="T169" s="425"/>
      <c r="U169" s="425"/>
      <c r="V169" s="105"/>
      <c r="W169" s="105"/>
      <c r="X169" s="186"/>
    </row>
    <row r="170" spans="1:24" ht="47.1" customHeight="1" x14ac:dyDescent="0.25">
      <c r="A170" s="120"/>
      <c r="B170" s="345">
        <v>21</v>
      </c>
      <c r="C170" s="364" t="str">
        <f t="shared" si="10"/>
        <v/>
      </c>
      <c r="D170" s="365" t="str">
        <f ca="1">TEXT(IFERROR(INDEX('Overview - Section A'!$A$37:$A$44,MATCH(J170,'Overview - Section A'!$U$37:$U$44,0)),""),"d-mmm-yy") &amp;" to " &amp; TEXT(IFERROR(INDEX('Overview - Section A'!$E$37:$E$44,MATCH(J170,'Overview - Section A'!$U$37:$U$44,0)),""),"d-mmm-yy")</f>
        <v>1-Jan-22 to 31-Dec-22</v>
      </c>
      <c r="E170" s="441"/>
      <c r="F170" s="367"/>
      <c r="G170" s="436" t="str">
        <f t="shared" si="11"/>
        <v/>
      </c>
      <c r="H170" s="370"/>
      <c r="I170" s="426" t="str">
        <f t="shared" ca="1" si="12"/>
        <v>211-Jan-22 to 31-Dec-22</v>
      </c>
      <c r="J170" s="372" t="s">
        <v>477</v>
      </c>
      <c r="K170" s="442"/>
      <c r="L170" s="426" t="b">
        <f t="shared" si="13"/>
        <v>1</v>
      </c>
      <c r="M170" s="426" t="b">
        <f t="shared" si="14"/>
        <v>0</v>
      </c>
      <c r="N170" s="426" t="s">
        <v>915</v>
      </c>
      <c r="O170" s="51"/>
      <c r="P170" s="425"/>
      <c r="Q170" s="425"/>
      <c r="R170" s="425"/>
      <c r="S170" s="425"/>
      <c r="T170" s="425"/>
      <c r="U170" s="425"/>
      <c r="V170" s="105"/>
      <c r="W170" s="105"/>
      <c r="X170" s="186"/>
    </row>
    <row r="171" spans="1:24" ht="47.1" customHeight="1" x14ac:dyDescent="0.25">
      <c r="A171" s="120"/>
      <c r="B171" s="345">
        <v>21</v>
      </c>
      <c r="C171" s="364" t="str">
        <f t="shared" si="10"/>
        <v/>
      </c>
      <c r="D171" s="365" t="str">
        <f ca="1">TEXT(IFERROR(INDEX('Overview - Section A'!$A$37:$A$44,MATCH(J171,'Overview - Section A'!$U$37:$U$44,0)),""),"d-mmm-yy") &amp;" to " &amp; TEXT(IFERROR(INDEX('Overview - Section A'!$E$37:$E$44,MATCH(J171,'Overview - Section A'!$U$37:$U$44,0)),""),"d-mmm-yy")</f>
        <v>1-Jan-23 to 31-Dec-23</v>
      </c>
      <c r="E171" s="441"/>
      <c r="F171" s="367"/>
      <c r="G171" s="436" t="str">
        <f t="shared" si="11"/>
        <v/>
      </c>
      <c r="H171" s="370"/>
      <c r="I171" s="426" t="str">
        <f t="shared" ca="1" si="12"/>
        <v>211-Jan-23 to 31-Dec-23</v>
      </c>
      <c r="J171" s="372" t="s">
        <v>479</v>
      </c>
      <c r="K171" s="442"/>
      <c r="L171" s="426" t="b">
        <f t="shared" si="13"/>
        <v>1</v>
      </c>
      <c r="M171" s="426" t="b">
        <f t="shared" si="14"/>
        <v>0</v>
      </c>
      <c r="N171" s="426" t="s">
        <v>916</v>
      </c>
      <c r="O171" s="51"/>
      <c r="P171" s="425"/>
      <c r="Q171" s="425"/>
      <c r="R171" s="425"/>
      <c r="S171" s="425"/>
      <c r="T171" s="425"/>
      <c r="U171" s="425"/>
      <c r="V171" s="105"/>
      <c r="W171" s="105"/>
      <c r="X171" s="186"/>
    </row>
    <row r="172" spans="1:24" ht="47.1" customHeight="1" x14ac:dyDescent="0.25">
      <c r="A172" s="120"/>
      <c r="B172" s="345">
        <v>22</v>
      </c>
      <c r="C172" s="364" t="str">
        <f t="shared" si="10"/>
        <v/>
      </c>
      <c r="D172" s="365" t="str">
        <f ca="1">TEXT(IFERROR(INDEX('Overview - Section A'!$A$37:$A$44,MATCH(J172,'Overview - Section A'!$U$37:$U$44,0)),""),"d-mmm-yy") &amp;" to " &amp; TEXT(IFERROR(INDEX('Overview - Section A'!$E$37:$E$44,MATCH(J172,'Overview - Section A'!$U$37:$U$44,0)),""),"d-mmm-yy")</f>
        <v>1-Jan-18 to 31-Dec-18</v>
      </c>
      <c r="E172" s="441"/>
      <c r="F172" s="367"/>
      <c r="G172" s="436" t="str">
        <f t="shared" si="11"/>
        <v/>
      </c>
      <c r="H172" s="370"/>
      <c r="I172" s="426" t="str">
        <f t="shared" ca="1" si="12"/>
        <v>221-Jan-18 to 31-Dec-18</v>
      </c>
      <c r="J172" s="372" t="s">
        <v>469</v>
      </c>
      <c r="K172" s="442"/>
      <c r="L172" s="426" t="b">
        <f t="shared" si="13"/>
        <v>1</v>
      </c>
      <c r="M172" s="426" t="b">
        <f t="shared" si="14"/>
        <v>0</v>
      </c>
      <c r="N172" s="426" t="s">
        <v>917</v>
      </c>
      <c r="O172" s="51"/>
      <c r="P172" s="425"/>
      <c r="Q172" s="425"/>
      <c r="R172" s="425"/>
      <c r="S172" s="425"/>
      <c r="T172" s="425"/>
      <c r="U172" s="425"/>
      <c r="V172" s="105"/>
      <c r="W172" s="105"/>
      <c r="X172" s="186"/>
    </row>
    <row r="173" spans="1:24" ht="47.1" customHeight="1" x14ac:dyDescent="0.25">
      <c r="A173" s="120"/>
      <c r="B173" s="345">
        <v>22</v>
      </c>
      <c r="C173" s="364" t="str">
        <f t="shared" si="10"/>
        <v/>
      </c>
      <c r="D173" s="365" t="str">
        <f ca="1">TEXT(IFERROR(INDEX('Overview - Section A'!$A$37:$A$44,MATCH(J173,'Overview - Section A'!$U$37:$U$44,0)),""),"d-mmm-yy") &amp;" to " &amp; TEXT(IFERROR(INDEX('Overview - Section A'!$E$37:$E$44,MATCH(J173,'Overview - Section A'!$U$37:$U$44,0)),""),"d-mmm-yy")</f>
        <v>1-Jan-19 to 31-Dec-19</v>
      </c>
      <c r="E173" s="441"/>
      <c r="F173" s="367"/>
      <c r="G173" s="436" t="str">
        <f t="shared" si="11"/>
        <v/>
      </c>
      <c r="H173" s="370"/>
      <c r="I173" s="426" t="str">
        <f t="shared" ca="1" si="12"/>
        <v>221-Jan-19 to 31-Dec-19</v>
      </c>
      <c r="J173" s="372" t="s">
        <v>471</v>
      </c>
      <c r="K173" s="442"/>
      <c r="L173" s="426" t="b">
        <f t="shared" si="13"/>
        <v>1</v>
      </c>
      <c r="M173" s="426" t="b">
        <f t="shared" si="14"/>
        <v>0</v>
      </c>
      <c r="N173" s="426" t="s">
        <v>918</v>
      </c>
      <c r="O173" s="51"/>
      <c r="P173" s="425"/>
      <c r="Q173" s="425"/>
      <c r="R173" s="425"/>
      <c r="S173" s="425"/>
      <c r="T173" s="425"/>
      <c r="U173" s="425"/>
      <c r="V173" s="105"/>
      <c r="W173" s="105"/>
      <c r="X173" s="186"/>
    </row>
    <row r="174" spans="1:24" ht="47.1" customHeight="1" x14ac:dyDescent="0.25">
      <c r="A174" s="120"/>
      <c r="B174" s="345">
        <v>22</v>
      </c>
      <c r="C174" s="364" t="str">
        <f t="shared" ref="C174:C225" si="15">IF(B174=B173,"",VLOOKUP(B174,$A$10:$AA$42,27,FALSE))</f>
        <v/>
      </c>
      <c r="D174" s="365" t="str">
        <f ca="1">TEXT(IFERROR(INDEX('Overview - Section A'!$A$37:$A$44,MATCH(J174,'Overview - Section A'!$U$37:$U$44,0)),""),"d-mmm-yy") &amp;" to " &amp; TEXT(IFERROR(INDEX('Overview - Section A'!$E$37:$E$44,MATCH(J174,'Overview - Section A'!$U$37:$U$44,0)),""),"d-mmm-yy")</f>
        <v>1-Jan-20 to 31-Dec-20</v>
      </c>
      <c r="E174" s="441"/>
      <c r="F174" s="367"/>
      <c r="G174" s="436" t="str">
        <f t="shared" ref="G174:G225" si="16">IF(IF(AND(E174="",F174=""),K174,IFERROR((E174/F174)*100,""))=0,"",IF(AND(E174="",F174=""),K174,IFERROR((E174/F174)*100,"")))</f>
        <v/>
      </c>
      <c r="H174" s="370"/>
      <c r="I174" s="426" t="str">
        <f t="shared" ref="I174:I225" ca="1" si="17">CONCATENATE(B174,D174)</f>
        <v>221-Jan-20 to 31-Dec-20</v>
      </c>
      <c r="J174" s="372" t="s">
        <v>473</v>
      </c>
      <c r="K174" s="442"/>
      <c r="L174" s="426" t="b">
        <f t="shared" ref="L174:L225" si="18">IFERROR(TRUE,FALSE)</f>
        <v>1</v>
      </c>
      <c r="M174" s="426" t="b">
        <f t="shared" ref="M174:M225" si="19">IFERROR(IF(VLOOKUP(B174,$A$10:$AA$42,27,FALSE)&lt;&gt;"",TRUE,FALSE),FALSE)</f>
        <v>0</v>
      </c>
      <c r="N174" s="426" t="s">
        <v>919</v>
      </c>
      <c r="O174" s="51"/>
      <c r="P174" s="425"/>
      <c r="Q174" s="425"/>
      <c r="R174" s="425"/>
      <c r="S174" s="425"/>
      <c r="T174" s="425"/>
      <c r="U174" s="425"/>
      <c r="V174" s="105"/>
      <c r="W174" s="105"/>
      <c r="X174" s="186"/>
    </row>
    <row r="175" spans="1:24" ht="47.1" customHeight="1" x14ac:dyDescent="0.25">
      <c r="A175" s="120"/>
      <c r="B175" s="345">
        <v>22</v>
      </c>
      <c r="C175" s="364" t="str">
        <f t="shared" si="15"/>
        <v/>
      </c>
      <c r="D175" s="365" t="str">
        <f ca="1">TEXT(IFERROR(INDEX('Overview - Section A'!$A$37:$A$44,MATCH(J175,'Overview - Section A'!$U$37:$U$44,0)),""),"d-mmm-yy") &amp;" to " &amp; TEXT(IFERROR(INDEX('Overview - Section A'!$E$37:$E$44,MATCH(J175,'Overview - Section A'!$U$37:$U$44,0)),""),"d-mmm-yy")</f>
        <v>1-Jan-21 to 31-Dec-21</v>
      </c>
      <c r="E175" s="441"/>
      <c r="F175" s="367"/>
      <c r="G175" s="436" t="str">
        <f t="shared" si="16"/>
        <v/>
      </c>
      <c r="H175" s="370"/>
      <c r="I175" s="426" t="str">
        <f t="shared" ca="1" si="17"/>
        <v>221-Jan-21 to 31-Dec-21</v>
      </c>
      <c r="J175" s="372" t="s">
        <v>475</v>
      </c>
      <c r="K175" s="442"/>
      <c r="L175" s="426" t="b">
        <f t="shared" si="18"/>
        <v>1</v>
      </c>
      <c r="M175" s="426" t="b">
        <f t="shared" si="19"/>
        <v>0</v>
      </c>
      <c r="N175" s="426" t="s">
        <v>920</v>
      </c>
      <c r="O175" s="51"/>
      <c r="P175" s="425"/>
      <c r="Q175" s="425"/>
      <c r="R175" s="425"/>
      <c r="S175" s="425"/>
      <c r="T175" s="425"/>
      <c r="U175" s="425"/>
      <c r="V175" s="105"/>
      <c r="W175" s="105"/>
      <c r="X175" s="186"/>
    </row>
    <row r="176" spans="1:24" ht="47.1" customHeight="1" x14ac:dyDescent="0.25">
      <c r="A176" s="120"/>
      <c r="B176" s="345">
        <v>22</v>
      </c>
      <c r="C176" s="364" t="str">
        <f t="shared" si="15"/>
        <v/>
      </c>
      <c r="D176" s="365" t="str">
        <f ca="1">TEXT(IFERROR(INDEX('Overview - Section A'!$A$37:$A$44,MATCH(J176,'Overview - Section A'!$U$37:$U$44,0)),""),"d-mmm-yy") &amp;" to " &amp; TEXT(IFERROR(INDEX('Overview - Section A'!$E$37:$E$44,MATCH(J176,'Overview - Section A'!$U$37:$U$44,0)),""),"d-mmm-yy")</f>
        <v>1-Jan-22 to 31-Dec-22</v>
      </c>
      <c r="E176" s="441"/>
      <c r="F176" s="367"/>
      <c r="G176" s="436" t="str">
        <f t="shared" si="16"/>
        <v/>
      </c>
      <c r="H176" s="370"/>
      <c r="I176" s="426" t="str">
        <f t="shared" ca="1" si="17"/>
        <v>221-Jan-22 to 31-Dec-22</v>
      </c>
      <c r="J176" s="372" t="s">
        <v>477</v>
      </c>
      <c r="K176" s="442"/>
      <c r="L176" s="426" t="b">
        <f t="shared" si="18"/>
        <v>1</v>
      </c>
      <c r="M176" s="426" t="b">
        <f t="shared" si="19"/>
        <v>0</v>
      </c>
      <c r="N176" s="426" t="s">
        <v>921</v>
      </c>
      <c r="O176" s="51"/>
      <c r="P176" s="425"/>
      <c r="Q176" s="425"/>
      <c r="R176" s="425"/>
      <c r="S176" s="425"/>
      <c r="T176" s="425"/>
      <c r="U176" s="425"/>
      <c r="V176" s="105"/>
      <c r="W176" s="105"/>
      <c r="X176" s="186"/>
    </row>
    <row r="177" spans="1:24" ht="47.1" customHeight="1" x14ac:dyDescent="0.25">
      <c r="A177" s="120"/>
      <c r="B177" s="345">
        <v>22</v>
      </c>
      <c r="C177" s="364" t="str">
        <f t="shared" si="15"/>
        <v/>
      </c>
      <c r="D177" s="365" t="str">
        <f ca="1">TEXT(IFERROR(INDEX('Overview - Section A'!$A$37:$A$44,MATCH(J177,'Overview - Section A'!$U$37:$U$44,0)),""),"d-mmm-yy") &amp;" to " &amp; TEXT(IFERROR(INDEX('Overview - Section A'!$E$37:$E$44,MATCH(J177,'Overview - Section A'!$U$37:$U$44,0)),""),"d-mmm-yy")</f>
        <v>1-Jan-23 to 31-Dec-23</v>
      </c>
      <c r="E177" s="441"/>
      <c r="F177" s="367"/>
      <c r="G177" s="436" t="str">
        <f t="shared" si="16"/>
        <v/>
      </c>
      <c r="H177" s="370"/>
      <c r="I177" s="426" t="str">
        <f t="shared" ca="1" si="17"/>
        <v>221-Jan-23 to 31-Dec-23</v>
      </c>
      <c r="J177" s="372" t="s">
        <v>479</v>
      </c>
      <c r="K177" s="442"/>
      <c r="L177" s="426" t="b">
        <f t="shared" si="18"/>
        <v>1</v>
      </c>
      <c r="M177" s="426" t="b">
        <f t="shared" si="19"/>
        <v>0</v>
      </c>
      <c r="N177" s="426" t="s">
        <v>922</v>
      </c>
      <c r="O177" s="51"/>
      <c r="P177" s="425"/>
      <c r="Q177" s="425"/>
      <c r="R177" s="425"/>
      <c r="S177" s="425"/>
      <c r="T177" s="425"/>
      <c r="U177" s="425"/>
      <c r="V177" s="105"/>
      <c r="W177" s="105"/>
      <c r="X177" s="186"/>
    </row>
    <row r="178" spans="1:24" ht="47.1" customHeight="1" x14ac:dyDescent="0.25">
      <c r="A178" s="120"/>
      <c r="B178" s="345">
        <v>23</v>
      </c>
      <c r="C178" s="364" t="str">
        <f t="shared" si="15"/>
        <v/>
      </c>
      <c r="D178" s="365" t="str">
        <f ca="1">TEXT(IFERROR(INDEX('Overview - Section A'!$A$37:$A$44,MATCH(J178,'Overview - Section A'!$U$37:$U$44,0)),""),"d-mmm-yy") &amp;" to " &amp; TEXT(IFERROR(INDEX('Overview - Section A'!$E$37:$E$44,MATCH(J178,'Overview - Section A'!$U$37:$U$44,0)),""),"d-mmm-yy")</f>
        <v>1-Jan-18 to 31-Dec-18</v>
      </c>
      <c r="E178" s="441"/>
      <c r="F178" s="367"/>
      <c r="G178" s="436" t="str">
        <f t="shared" si="16"/>
        <v/>
      </c>
      <c r="H178" s="370"/>
      <c r="I178" s="426" t="str">
        <f t="shared" ca="1" si="17"/>
        <v>231-Jan-18 to 31-Dec-18</v>
      </c>
      <c r="J178" s="372" t="s">
        <v>469</v>
      </c>
      <c r="K178" s="442"/>
      <c r="L178" s="426" t="b">
        <f t="shared" si="18"/>
        <v>1</v>
      </c>
      <c r="M178" s="426" t="b">
        <f t="shared" si="19"/>
        <v>0</v>
      </c>
      <c r="N178" s="426" t="s">
        <v>923</v>
      </c>
      <c r="O178" s="51"/>
      <c r="P178" s="425"/>
      <c r="Q178" s="425"/>
      <c r="R178" s="425"/>
      <c r="S178" s="425"/>
      <c r="T178" s="425"/>
      <c r="U178" s="425"/>
      <c r="V178" s="105"/>
      <c r="W178" s="105"/>
      <c r="X178" s="186"/>
    </row>
    <row r="179" spans="1:24" ht="47.1" customHeight="1" x14ac:dyDescent="0.25">
      <c r="A179" s="120"/>
      <c r="B179" s="345">
        <v>23</v>
      </c>
      <c r="C179" s="364" t="str">
        <f t="shared" si="15"/>
        <v/>
      </c>
      <c r="D179" s="365" t="str">
        <f ca="1">TEXT(IFERROR(INDEX('Overview - Section A'!$A$37:$A$44,MATCH(J179,'Overview - Section A'!$U$37:$U$44,0)),""),"d-mmm-yy") &amp;" to " &amp; TEXT(IFERROR(INDEX('Overview - Section A'!$E$37:$E$44,MATCH(J179,'Overview - Section A'!$U$37:$U$44,0)),""),"d-mmm-yy")</f>
        <v>1-Jan-19 to 31-Dec-19</v>
      </c>
      <c r="E179" s="441"/>
      <c r="F179" s="367"/>
      <c r="G179" s="436" t="str">
        <f t="shared" si="16"/>
        <v/>
      </c>
      <c r="H179" s="370"/>
      <c r="I179" s="426" t="str">
        <f t="shared" ca="1" si="17"/>
        <v>231-Jan-19 to 31-Dec-19</v>
      </c>
      <c r="J179" s="372" t="s">
        <v>471</v>
      </c>
      <c r="K179" s="442"/>
      <c r="L179" s="426" t="b">
        <f t="shared" si="18"/>
        <v>1</v>
      </c>
      <c r="M179" s="426" t="b">
        <f t="shared" si="19"/>
        <v>0</v>
      </c>
      <c r="N179" s="426" t="s">
        <v>924</v>
      </c>
      <c r="O179" s="51"/>
      <c r="P179" s="425"/>
      <c r="Q179" s="425"/>
      <c r="R179" s="425"/>
      <c r="S179" s="425"/>
      <c r="T179" s="425"/>
      <c r="U179" s="425"/>
      <c r="V179" s="105"/>
      <c r="W179" s="105"/>
      <c r="X179" s="186"/>
    </row>
    <row r="180" spans="1:24" ht="47.1" customHeight="1" x14ac:dyDescent="0.25">
      <c r="A180" s="120"/>
      <c r="B180" s="345">
        <v>23</v>
      </c>
      <c r="C180" s="364" t="str">
        <f t="shared" si="15"/>
        <v/>
      </c>
      <c r="D180" s="365" t="str">
        <f ca="1">TEXT(IFERROR(INDEX('Overview - Section A'!$A$37:$A$44,MATCH(J180,'Overview - Section A'!$U$37:$U$44,0)),""),"d-mmm-yy") &amp;" to " &amp; TEXT(IFERROR(INDEX('Overview - Section A'!$E$37:$E$44,MATCH(J180,'Overview - Section A'!$U$37:$U$44,0)),""),"d-mmm-yy")</f>
        <v>1-Jan-20 to 31-Dec-20</v>
      </c>
      <c r="E180" s="441"/>
      <c r="F180" s="367"/>
      <c r="G180" s="436" t="str">
        <f t="shared" si="16"/>
        <v/>
      </c>
      <c r="H180" s="370"/>
      <c r="I180" s="426" t="str">
        <f t="shared" ca="1" si="17"/>
        <v>231-Jan-20 to 31-Dec-20</v>
      </c>
      <c r="J180" s="372" t="s">
        <v>473</v>
      </c>
      <c r="K180" s="442"/>
      <c r="L180" s="426" t="b">
        <f t="shared" si="18"/>
        <v>1</v>
      </c>
      <c r="M180" s="426" t="b">
        <f t="shared" si="19"/>
        <v>0</v>
      </c>
      <c r="N180" s="426" t="s">
        <v>925</v>
      </c>
      <c r="O180" s="51"/>
      <c r="P180" s="425"/>
      <c r="Q180" s="425"/>
      <c r="R180" s="425"/>
      <c r="S180" s="425"/>
      <c r="T180" s="425"/>
      <c r="U180" s="425"/>
      <c r="V180" s="105"/>
      <c r="W180" s="105"/>
      <c r="X180" s="186"/>
    </row>
    <row r="181" spans="1:24" ht="47.1" customHeight="1" x14ac:dyDescent="0.25">
      <c r="A181" s="120"/>
      <c r="B181" s="345">
        <v>23</v>
      </c>
      <c r="C181" s="364" t="str">
        <f t="shared" si="15"/>
        <v/>
      </c>
      <c r="D181" s="365" t="str">
        <f ca="1">TEXT(IFERROR(INDEX('Overview - Section A'!$A$37:$A$44,MATCH(J181,'Overview - Section A'!$U$37:$U$44,0)),""),"d-mmm-yy") &amp;" to " &amp; TEXT(IFERROR(INDEX('Overview - Section A'!$E$37:$E$44,MATCH(J181,'Overview - Section A'!$U$37:$U$44,0)),""),"d-mmm-yy")</f>
        <v>1-Jan-21 to 31-Dec-21</v>
      </c>
      <c r="E181" s="441"/>
      <c r="F181" s="367"/>
      <c r="G181" s="436" t="str">
        <f t="shared" si="16"/>
        <v/>
      </c>
      <c r="H181" s="370"/>
      <c r="I181" s="426" t="str">
        <f t="shared" ca="1" si="17"/>
        <v>231-Jan-21 to 31-Dec-21</v>
      </c>
      <c r="J181" s="372" t="s">
        <v>475</v>
      </c>
      <c r="K181" s="442"/>
      <c r="L181" s="426" t="b">
        <f t="shared" si="18"/>
        <v>1</v>
      </c>
      <c r="M181" s="426" t="b">
        <f t="shared" si="19"/>
        <v>0</v>
      </c>
      <c r="N181" s="426" t="s">
        <v>926</v>
      </c>
      <c r="O181" s="51"/>
      <c r="P181" s="425"/>
      <c r="Q181" s="425"/>
      <c r="R181" s="425"/>
      <c r="S181" s="425"/>
      <c r="T181" s="425"/>
      <c r="U181" s="425"/>
      <c r="V181" s="105"/>
      <c r="W181" s="105"/>
      <c r="X181" s="186"/>
    </row>
    <row r="182" spans="1:24" ht="47.1" customHeight="1" x14ac:dyDescent="0.25">
      <c r="A182" s="120"/>
      <c r="B182" s="345">
        <v>23</v>
      </c>
      <c r="C182" s="364" t="str">
        <f t="shared" si="15"/>
        <v/>
      </c>
      <c r="D182" s="365" t="str">
        <f ca="1">TEXT(IFERROR(INDEX('Overview - Section A'!$A$37:$A$44,MATCH(J182,'Overview - Section A'!$U$37:$U$44,0)),""),"d-mmm-yy") &amp;" to " &amp; TEXT(IFERROR(INDEX('Overview - Section A'!$E$37:$E$44,MATCH(J182,'Overview - Section A'!$U$37:$U$44,0)),""),"d-mmm-yy")</f>
        <v>1-Jan-22 to 31-Dec-22</v>
      </c>
      <c r="E182" s="441"/>
      <c r="F182" s="367"/>
      <c r="G182" s="436" t="str">
        <f t="shared" si="16"/>
        <v/>
      </c>
      <c r="H182" s="370"/>
      <c r="I182" s="426" t="str">
        <f t="shared" ca="1" si="17"/>
        <v>231-Jan-22 to 31-Dec-22</v>
      </c>
      <c r="J182" s="372" t="s">
        <v>477</v>
      </c>
      <c r="K182" s="442"/>
      <c r="L182" s="426" t="b">
        <f t="shared" si="18"/>
        <v>1</v>
      </c>
      <c r="M182" s="426" t="b">
        <f t="shared" si="19"/>
        <v>0</v>
      </c>
      <c r="N182" s="426" t="s">
        <v>927</v>
      </c>
      <c r="O182" s="51"/>
      <c r="P182" s="425"/>
      <c r="Q182" s="425"/>
      <c r="R182" s="425"/>
      <c r="S182" s="425"/>
      <c r="T182" s="425"/>
      <c r="U182" s="425"/>
      <c r="V182" s="105"/>
      <c r="W182" s="105"/>
      <c r="X182" s="186"/>
    </row>
    <row r="183" spans="1:24" ht="47.1" customHeight="1" x14ac:dyDescent="0.25">
      <c r="A183" s="120"/>
      <c r="B183" s="345">
        <v>23</v>
      </c>
      <c r="C183" s="364" t="str">
        <f t="shared" si="15"/>
        <v/>
      </c>
      <c r="D183" s="365" t="str">
        <f ca="1">TEXT(IFERROR(INDEX('Overview - Section A'!$A$37:$A$44,MATCH(J183,'Overview - Section A'!$U$37:$U$44,0)),""),"d-mmm-yy") &amp;" to " &amp; TEXT(IFERROR(INDEX('Overview - Section A'!$E$37:$E$44,MATCH(J183,'Overview - Section A'!$U$37:$U$44,0)),""),"d-mmm-yy")</f>
        <v>1-Jan-23 to 31-Dec-23</v>
      </c>
      <c r="E183" s="441"/>
      <c r="F183" s="367"/>
      <c r="G183" s="436" t="str">
        <f t="shared" si="16"/>
        <v/>
      </c>
      <c r="H183" s="370"/>
      <c r="I183" s="426" t="str">
        <f t="shared" ca="1" si="17"/>
        <v>231-Jan-23 to 31-Dec-23</v>
      </c>
      <c r="J183" s="372" t="s">
        <v>479</v>
      </c>
      <c r="K183" s="442"/>
      <c r="L183" s="426" t="b">
        <f t="shared" si="18"/>
        <v>1</v>
      </c>
      <c r="M183" s="426" t="b">
        <f t="shared" si="19"/>
        <v>0</v>
      </c>
      <c r="N183" s="426" t="s">
        <v>928</v>
      </c>
      <c r="O183" s="51"/>
      <c r="P183" s="425"/>
      <c r="Q183" s="425"/>
      <c r="R183" s="425"/>
      <c r="S183" s="425"/>
      <c r="T183" s="425"/>
      <c r="U183" s="425"/>
      <c r="V183" s="105"/>
      <c r="W183" s="105"/>
      <c r="X183" s="186"/>
    </row>
    <row r="184" spans="1:24" ht="47.1" customHeight="1" x14ac:dyDescent="0.25">
      <c r="A184" s="120"/>
      <c r="B184" s="345">
        <v>24</v>
      </c>
      <c r="C184" s="364" t="str">
        <f t="shared" si="15"/>
        <v/>
      </c>
      <c r="D184" s="365" t="str">
        <f ca="1">TEXT(IFERROR(INDEX('Overview - Section A'!$A$37:$A$44,MATCH(J184,'Overview - Section A'!$U$37:$U$44,0)),""),"d-mmm-yy") &amp;" to " &amp; TEXT(IFERROR(INDEX('Overview - Section A'!$E$37:$E$44,MATCH(J184,'Overview - Section A'!$U$37:$U$44,0)),""),"d-mmm-yy")</f>
        <v>1-Jan-18 to 31-Dec-18</v>
      </c>
      <c r="E184" s="441"/>
      <c r="F184" s="367"/>
      <c r="G184" s="436" t="str">
        <f t="shared" si="16"/>
        <v/>
      </c>
      <c r="H184" s="370"/>
      <c r="I184" s="426" t="str">
        <f t="shared" ca="1" si="17"/>
        <v>241-Jan-18 to 31-Dec-18</v>
      </c>
      <c r="J184" s="372" t="s">
        <v>469</v>
      </c>
      <c r="K184" s="442"/>
      <c r="L184" s="426" t="b">
        <f t="shared" si="18"/>
        <v>1</v>
      </c>
      <c r="M184" s="426" t="b">
        <f t="shared" si="19"/>
        <v>0</v>
      </c>
      <c r="N184" s="426" t="s">
        <v>929</v>
      </c>
      <c r="O184" s="51"/>
      <c r="P184" s="425"/>
      <c r="Q184" s="425"/>
      <c r="R184" s="425"/>
      <c r="S184" s="425"/>
      <c r="T184" s="425"/>
      <c r="U184" s="425"/>
      <c r="V184" s="105"/>
      <c r="W184" s="105"/>
      <c r="X184" s="186"/>
    </row>
    <row r="185" spans="1:24" ht="47.1" customHeight="1" x14ac:dyDescent="0.25">
      <c r="A185" s="120"/>
      <c r="B185" s="345">
        <v>24</v>
      </c>
      <c r="C185" s="364" t="str">
        <f t="shared" si="15"/>
        <v/>
      </c>
      <c r="D185" s="365" t="str">
        <f ca="1">TEXT(IFERROR(INDEX('Overview - Section A'!$A$37:$A$44,MATCH(J185,'Overview - Section A'!$U$37:$U$44,0)),""),"d-mmm-yy") &amp;" to " &amp; TEXT(IFERROR(INDEX('Overview - Section A'!$E$37:$E$44,MATCH(J185,'Overview - Section A'!$U$37:$U$44,0)),""),"d-mmm-yy")</f>
        <v>1-Jan-19 to 31-Dec-19</v>
      </c>
      <c r="E185" s="441"/>
      <c r="F185" s="367"/>
      <c r="G185" s="436" t="str">
        <f t="shared" si="16"/>
        <v/>
      </c>
      <c r="H185" s="370"/>
      <c r="I185" s="426" t="str">
        <f t="shared" ca="1" si="17"/>
        <v>241-Jan-19 to 31-Dec-19</v>
      </c>
      <c r="J185" s="372" t="s">
        <v>471</v>
      </c>
      <c r="K185" s="442"/>
      <c r="L185" s="426" t="b">
        <f t="shared" si="18"/>
        <v>1</v>
      </c>
      <c r="M185" s="426" t="b">
        <f t="shared" si="19"/>
        <v>0</v>
      </c>
      <c r="N185" s="426" t="s">
        <v>930</v>
      </c>
      <c r="O185" s="51"/>
      <c r="P185" s="425"/>
      <c r="Q185" s="425"/>
      <c r="R185" s="425"/>
      <c r="S185" s="425"/>
      <c r="T185" s="425"/>
      <c r="U185" s="425"/>
      <c r="V185" s="105"/>
      <c r="W185" s="105"/>
      <c r="X185" s="186"/>
    </row>
    <row r="186" spans="1:24" ht="47.1" customHeight="1" x14ac:dyDescent="0.25">
      <c r="A186" s="120"/>
      <c r="B186" s="345">
        <v>24</v>
      </c>
      <c r="C186" s="364" t="str">
        <f t="shared" si="15"/>
        <v/>
      </c>
      <c r="D186" s="365" t="str">
        <f ca="1">TEXT(IFERROR(INDEX('Overview - Section A'!$A$37:$A$44,MATCH(J186,'Overview - Section A'!$U$37:$U$44,0)),""),"d-mmm-yy") &amp;" to " &amp; TEXT(IFERROR(INDEX('Overview - Section A'!$E$37:$E$44,MATCH(J186,'Overview - Section A'!$U$37:$U$44,0)),""),"d-mmm-yy")</f>
        <v>1-Jan-20 to 31-Dec-20</v>
      </c>
      <c r="E186" s="441"/>
      <c r="F186" s="367"/>
      <c r="G186" s="436" t="str">
        <f t="shared" si="16"/>
        <v/>
      </c>
      <c r="H186" s="370"/>
      <c r="I186" s="426" t="str">
        <f t="shared" ca="1" si="17"/>
        <v>241-Jan-20 to 31-Dec-20</v>
      </c>
      <c r="J186" s="372" t="s">
        <v>473</v>
      </c>
      <c r="K186" s="442"/>
      <c r="L186" s="426" t="b">
        <f t="shared" si="18"/>
        <v>1</v>
      </c>
      <c r="M186" s="426" t="b">
        <f t="shared" si="19"/>
        <v>0</v>
      </c>
      <c r="N186" s="426" t="s">
        <v>931</v>
      </c>
      <c r="O186" s="51"/>
      <c r="P186" s="425"/>
      <c r="Q186" s="425"/>
      <c r="R186" s="425"/>
      <c r="S186" s="425"/>
      <c r="T186" s="425"/>
      <c r="U186" s="425"/>
      <c r="V186" s="105"/>
      <c r="W186" s="105"/>
      <c r="X186" s="186"/>
    </row>
    <row r="187" spans="1:24" ht="47.1" customHeight="1" x14ac:dyDescent="0.25">
      <c r="A187" s="120"/>
      <c r="B187" s="345">
        <v>24</v>
      </c>
      <c r="C187" s="364" t="str">
        <f t="shared" si="15"/>
        <v/>
      </c>
      <c r="D187" s="365" t="str">
        <f ca="1">TEXT(IFERROR(INDEX('Overview - Section A'!$A$37:$A$44,MATCH(J187,'Overview - Section A'!$U$37:$U$44,0)),""),"d-mmm-yy") &amp;" to " &amp; TEXT(IFERROR(INDEX('Overview - Section A'!$E$37:$E$44,MATCH(J187,'Overview - Section A'!$U$37:$U$44,0)),""),"d-mmm-yy")</f>
        <v>1-Jan-21 to 31-Dec-21</v>
      </c>
      <c r="E187" s="441"/>
      <c r="F187" s="367"/>
      <c r="G187" s="436" t="str">
        <f t="shared" si="16"/>
        <v/>
      </c>
      <c r="H187" s="370"/>
      <c r="I187" s="426" t="str">
        <f t="shared" ca="1" si="17"/>
        <v>241-Jan-21 to 31-Dec-21</v>
      </c>
      <c r="J187" s="372" t="s">
        <v>475</v>
      </c>
      <c r="K187" s="442"/>
      <c r="L187" s="426" t="b">
        <f t="shared" si="18"/>
        <v>1</v>
      </c>
      <c r="M187" s="426" t="b">
        <f t="shared" si="19"/>
        <v>0</v>
      </c>
      <c r="N187" s="426" t="s">
        <v>932</v>
      </c>
      <c r="O187" s="51"/>
      <c r="P187" s="425"/>
      <c r="Q187" s="425"/>
      <c r="R187" s="425"/>
      <c r="S187" s="425"/>
      <c r="T187" s="425"/>
      <c r="U187" s="425"/>
      <c r="V187" s="105"/>
      <c r="W187" s="105"/>
      <c r="X187" s="186"/>
    </row>
    <row r="188" spans="1:24" ht="47.1" customHeight="1" x14ac:dyDescent="0.25">
      <c r="A188" s="120"/>
      <c r="B188" s="345">
        <v>24</v>
      </c>
      <c r="C188" s="364" t="str">
        <f t="shared" si="15"/>
        <v/>
      </c>
      <c r="D188" s="365" t="str">
        <f ca="1">TEXT(IFERROR(INDEX('Overview - Section A'!$A$37:$A$44,MATCH(J188,'Overview - Section A'!$U$37:$U$44,0)),""),"d-mmm-yy") &amp;" to " &amp; TEXT(IFERROR(INDEX('Overview - Section A'!$E$37:$E$44,MATCH(J188,'Overview - Section A'!$U$37:$U$44,0)),""),"d-mmm-yy")</f>
        <v>1-Jan-22 to 31-Dec-22</v>
      </c>
      <c r="E188" s="441"/>
      <c r="F188" s="367"/>
      <c r="G188" s="436" t="str">
        <f t="shared" si="16"/>
        <v/>
      </c>
      <c r="H188" s="370"/>
      <c r="I188" s="426" t="str">
        <f t="shared" ca="1" si="17"/>
        <v>241-Jan-22 to 31-Dec-22</v>
      </c>
      <c r="J188" s="372" t="s">
        <v>477</v>
      </c>
      <c r="K188" s="442"/>
      <c r="L188" s="426" t="b">
        <f t="shared" si="18"/>
        <v>1</v>
      </c>
      <c r="M188" s="426" t="b">
        <f t="shared" si="19"/>
        <v>0</v>
      </c>
      <c r="N188" s="426" t="s">
        <v>933</v>
      </c>
      <c r="O188" s="51"/>
      <c r="P188" s="425"/>
      <c r="Q188" s="425"/>
      <c r="R188" s="425"/>
      <c r="S188" s="425"/>
      <c r="T188" s="425"/>
      <c r="U188" s="425"/>
      <c r="V188" s="105"/>
      <c r="W188" s="105"/>
      <c r="X188" s="186"/>
    </row>
    <row r="189" spans="1:24" ht="47.1" customHeight="1" x14ac:dyDescent="0.25">
      <c r="A189" s="120"/>
      <c r="B189" s="345">
        <v>24</v>
      </c>
      <c r="C189" s="364" t="str">
        <f t="shared" si="15"/>
        <v/>
      </c>
      <c r="D189" s="365" t="str">
        <f ca="1">TEXT(IFERROR(INDEX('Overview - Section A'!$A$37:$A$44,MATCH(J189,'Overview - Section A'!$U$37:$U$44,0)),""),"d-mmm-yy") &amp;" to " &amp; TEXT(IFERROR(INDEX('Overview - Section A'!$E$37:$E$44,MATCH(J189,'Overview - Section A'!$U$37:$U$44,0)),""),"d-mmm-yy")</f>
        <v>1-Jan-23 to 31-Dec-23</v>
      </c>
      <c r="E189" s="441"/>
      <c r="F189" s="367"/>
      <c r="G189" s="436" t="str">
        <f t="shared" si="16"/>
        <v/>
      </c>
      <c r="H189" s="370"/>
      <c r="I189" s="426" t="str">
        <f t="shared" ca="1" si="17"/>
        <v>241-Jan-23 to 31-Dec-23</v>
      </c>
      <c r="J189" s="372" t="s">
        <v>479</v>
      </c>
      <c r="K189" s="442"/>
      <c r="L189" s="426" t="b">
        <f t="shared" si="18"/>
        <v>1</v>
      </c>
      <c r="M189" s="426" t="b">
        <f t="shared" si="19"/>
        <v>0</v>
      </c>
      <c r="N189" s="426" t="s">
        <v>934</v>
      </c>
      <c r="O189" s="51"/>
      <c r="P189" s="425"/>
      <c r="Q189" s="425"/>
      <c r="R189" s="425"/>
      <c r="S189" s="425"/>
      <c r="T189" s="425"/>
      <c r="U189" s="425"/>
      <c r="V189" s="105"/>
      <c r="W189" s="105"/>
      <c r="X189" s="186"/>
    </row>
    <row r="190" spans="1:24" ht="47.1" customHeight="1" x14ac:dyDescent="0.25">
      <c r="A190" s="120"/>
      <c r="B190" s="345">
        <v>25</v>
      </c>
      <c r="C190" s="364" t="str">
        <f t="shared" si="15"/>
        <v/>
      </c>
      <c r="D190" s="365" t="str">
        <f ca="1">TEXT(IFERROR(INDEX('Overview - Section A'!$A$37:$A$44,MATCH(J190,'Overview - Section A'!$U$37:$U$44,0)),""),"d-mmm-yy") &amp;" to " &amp; TEXT(IFERROR(INDEX('Overview - Section A'!$E$37:$E$44,MATCH(J190,'Overview - Section A'!$U$37:$U$44,0)),""),"d-mmm-yy")</f>
        <v>1-Jan-18 to 31-Dec-18</v>
      </c>
      <c r="E190" s="441"/>
      <c r="F190" s="367"/>
      <c r="G190" s="436" t="str">
        <f t="shared" si="16"/>
        <v/>
      </c>
      <c r="H190" s="370"/>
      <c r="I190" s="426" t="str">
        <f t="shared" ca="1" si="17"/>
        <v>251-Jan-18 to 31-Dec-18</v>
      </c>
      <c r="J190" s="372" t="s">
        <v>469</v>
      </c>
      <c r="K190" s="442"/>
      <c r="L190" s="426" t="b">
        <f t="shared" si="18"/>
        <v>1</v>
      </c>
      <c r="M190" s="426" t="b">
        <f t="shared" si="19"/>
        <v>0</v>
      </c>
      <c r="N190" s="426" t="s">
        <v>935</v>
      </c>
      <c r="O190" s="51"/>
      <c r="P190" s="425"/>
      <c r="Q190" s="425"/>
      <c r="R190" s="425"/>
      <c r="S190" s="425"/>
      <c r="T190" s="425"/>
      <c r="U190" s="425"/>
      <c r="V190" s="105"/>
      <c r="W190" s="105"/>
      <c r="X190" s="186"/>
    </row>
    <row r="191" spans="1:24" ht="47.1" customHeight="1" x14ac:dyDescent="0.25">
      <c r="A191" s="120"/>
      <c r="B191" s="345">
        <v>25</v>
      </c>
      <c r="C191" s="364" t="str">
        <f t="shared" si="15"/>
        <v/>
      </c>
      <c r="D191" s="365" t="str">
        <f ca="1">TEXT(IFERROR(INDEX('Overview - Section A'!$A$37:$A$44,MATCH(J191,'Overview - Section A'!$U$37:$U$44,0)),""),"d-mmm-yy") &amp;" to " &amp; TEXT(IFERROR(INDEX('Overview - Section A'!$E$37:$E$44,MATCH(J191,'Overview - Section A'!$U$37:$U$44,0)),""),"d-mmm-yy")</f>
        <v>1-Jan-19 to 31-Dec-19</v>
      </c>
      <c r="E191" s="441"/>
      <c r="F191" s="367"/>
      <c r="G191" s="436" t="str">
        <f t="shared" si="16"/>
        <v/>
      </c>
      <c r="H191" s="370"/>
      <c r="I191" s="426" t="str">
        <f t="shared" ca="1" si="17"/>
        <v>251-Jan-19 to 31-Dec-19</v>
      </c>
      <c r="J191" s="372" t="s">
        <v>471</v>
      </c>
      <c r="K191" s="442"/>
      <c r="L191" s="426" t="b">
        <f t="shared" si="18"/>
        <v>1</v>
      </c>
      <c r="M191" s="426" t="b">
        <f t="shared" si="19"/>
        <v>0</v>
      </c>
      <c r="N191" s="426" t="s">
        <v>936</v>
      </c>
      <c r="O191" s="51"/>
      <c r="P191" s="425"/>
      <c r="Q191" s="425"/>
      <c r="R191" s="425"/>
      <c r="S191" s="425"/>
      <c r="T191" s="425"/>
      <c r="U191" s="425"/>
      <c r="V191" s="105"/>
      <c r="W191" s="105"/>
      <c r="X191" s="186"/>
    </row>
    <row r="192" spans="1:24" ht="47.1" customHeight="1" x14ac:dyDescent="0.25">
      <c r="A192" s="120"/>
      <c r="B192" s="345">
        <v>25</v>
      </c>
      <c r="C192" s="364" t="str">
        <f t="shared" si="15"/>
        <v/>
      </c>
      <c r="D192" s="365" t="str">
        <f ca="1">TEXT(IFERROR(INDEX('Overview - Section A'!$A$37:$A$44,MATCH(J192,'Overview - Section A'!$U$37:$U$44,0)),""),"d-mmm-yy") &amp;" to " &amp; TEXT(IFERROR(INDEX('Overview - Section A'!$E$37:$E$44,MATCH(J192,'Overview - Section A'!$U$37:$U$44,0)),""),"d-mmm-yy")</f>
        <v>1-Jan-20 to 31-Dec-20</v>
      </c>
      <c r="E192" s="441"/>
      <c r="F192" s="367"/>
      <c r="G192" s="436" t="str">
        <f t="shared" si="16"/>
        <v/>
      </c>
      <c r="H192" s="370"/>
      <c r="I192" s="426" t="str">
        <f t="shared" ca="1" si="17"/>
        <v>251-Jan-20 to 31-Dec-20</v>
      </c>
      <c r="J192" s="372" t="s">
        <v>473</v>
      </c>
      <c r="K192" s="442"/>
      <c r="L192" s="426" t="b">
        <f t="shared" si="18"/>
        <v>1</v>
      </c>
      <c r="M192" s="426" t="b">
        <f t="shared" si="19"/>
        <v>0</v>
      </c>
      <c r="N192" s="426" t="s">
        <v>937</v>
      </c>
      <c r="O192" s="51"/>
      <c r="P192" s="425"/>
      <c r="Q192" s="425"/>
      <c r="R192" s="425"/>
      <c r="S192" s="425"/>
      <c r="T192" s="425"/>
      <c r="U192" s="425"/>
      <c r="V192" s="105"/>
      <c r="W192" s="105"/>
      <c r="X192" s="186"/>
    </row>
    <row r="193" spans="1:24" ht="47.1" customHeight="1" x14ac:dyDescent="0.25">
      <c r="A193" s="120"/>
      <c r="B193" s="345">
        <v>25</v>
      </c>
      <c r="C193" s="364" t="str">
        <f t="shared" si="15"/>
        <v/>
      </c>
      <c r="D193" s="365" t="str">
        <f ca="1">TEXT(IFERROR(INDEX('Overview - Section A'!$A$37:$A$44,MATCH(J193,'Overview - Section A'!$U$37:$U$44,0)),""),"d-mmm-yy") &amp;" to " &amp; TEXT(IFERROR(INDEX('Overview - Section A'!$E$37:$E$44,MATCH(J193,'Overview - Section A'!$U$37:$U$44,0)),""),"d-mmm-yy")</f>
        <v>1-Jan-21 to 31-Dec-21</v>
      </c>
      <c r="E193" s="441"/>
      <c r="F193" s="367"/>
      <c r="G193" s="436" t="str">
        <f t="shared" si="16"/>
        <v/>
      </c>
      <c r="H193" s="370"/>
      <c r="I193" s="426" t="str">
        <f t="shared" ca="1" si="17"/>
        <v>251-Jan-21 to 31-Dec-21</v>
      </c>
      <c r="J193" s="372" t="s">
        <v>475</v>
      </c>
      <c r="K193" s="442"/>
      <c r="L193" s="426" t="b">
        <f t="shared" si="18"/>
        <v>1</v>
      </c>
      <c r="M193" s="426" t="b">
        <f t="shared" si="19"/>
        <v>0</v>
      </c>
      <c r="N193" s="426" t="s">
        <v>938</v>
      </c>
      <c r="O193" s="51"/>
      <c r="P193" s="425"/>
      <c r="Q193" s="425"/>
      <c r="R193" s="425"/>
      <c r="S193" s="425"/>
      <c r="T193" s="425"/>
      <c r="U193" s="425"/>
      <c r="V193" s="105"/>
      <c r="W193" s="105"/>
      <c r="X193" s="186"/>
    </row>
    <row r="194" spans="1:24" ht="47.1" customHeight="1" x14ac:dyDescent="0.25">
      <c r="A194" s="120"/>
      <c r="B194" s="345">
        <v>25</v>
      </c>
      <c r="C194" s="364" t="str">
        <f t="shared" si="15"/>
        <v/>
      </c>
      <c r="D194" s="365" t="str">
        <f ca="1">TEXT(IFERROR(INDEX('Overview - Section A'!$A$37:$A$44,MATCH(J194,'Overview - Section A'!$U$37:$U$44,0)),""),"d-mmm-yy") &amp;" to " &amp; TEXT(IFERROR(INDEX('Overview - Section A'!$E$37:$E$44,MATCH(J194,'Overview - Section A'!$U$37:$U$44,0)),""),"d-mmm-yy")</f>
        <v>1-Jan-22 to 31-Dec-22</v>
      </c>
      <c r="E194" s="441"/>
      <c r="F194" s="367"/>
      <c r="G194" s="436" t="str">
        <f t="shared" si="16"/>
        <v/>
      </c>
      <c r="H194" s="370"/>
      <c r="I194" s="426" t="str">
        <f t="shared" ca="1" si="17"/>
        <v>251-Jan-22 to 31-Dec-22</v>
      </c>
      <c r="J194" s="372" t="s">
        <v>477</v>
      </c>
      <c r="K194" s="442"/>
      <c r="L194" s="426" t="b">
        <f t="shared" si="18"/>
        <v>1</v>
      </c>
      <c r="M194" s="426" t="b">
        <f t="shared" si="19"/>
        <v>0</v>
      </c>
      <c r="N194" s="426" t="s">
        <v>939</v>
      </c>
      <c r="O194" s="51"/>
      <c r="P194" s="425"/>
      <c r="Q194" s="425"/>
      <c r="R194" s="425"/>
      <c r="S194" s="425"/>
      <c r="T194" s="425"/>
      <c r="U194" s="425"/>
      <c r="V194" s="105"/>
      <c r="W194" s="105"/>
      <c r="X194" s="186"/>
    </row>
    <row r="195" spans="1:24" ht="47.1" customHeight="1" x14ac:dyDescent="0.25">
      <c r="A195" s="120"/>
      <c r="B195" s="345">
        <v>25</v>
      </c>
      <c r="C195" s="364" t="str">
        <f t="shared" si="15"/>
        <v/>
      </c>
      <c r="D195" s="365" t="str">
        <f ca="1">TEXT(IFERROR(INDEX('Overview - Section A'!$A$37:$A$44,MATCH(J195,'Overview - Section A'!$U$37:$U$44,0)),""),"d-mmm-yy") &amp;" to " &amp; TEXT(IFERROR(INDEX('Overview - Section A'!$E$37:$E$44,MATCH(J195,'Overview - Section A'!$U$37:$U$44,0)),""),"d-mmm-yy")</f>
        <v>1-Jan-23 to 31-Dec-23</v>
      </c>
      <c r="E195" s="441"/>
      <c r="F195" s="367"/>
      <c r="G195" s="436" t="str">
        <f t="shared" si="16"/>
        <v/>
      </c>
      <c r="H195" s="370"/>
      <c r="I195" s="426" t="str">
        <f t="shared" ca="1" si="17"/>
        <v>251-Jan-23 to 31-Dec-23</v>
      </c>
      <c r="J195" s="372" t="s">
        <v>479</v>
      </c>
      <c r="K195" s="442"/>
      <c r="L195" s="426" t="b">
        <f t="shared" si="18"/>
        <v>1</v>
      </c>
      <c r="M195" s="426" t="b">
        <f t="shared" si="19"/>
        <v>0</v>
      </c>
      <c r="N195" s="426" t="s">
        <v>940</v>
      </c>
      <c r="O195" s="51"/>
      <c r="P195" s="425"/>
      <c r="Q195" s="425"/>
      <c r="R195" s="425"/>
      <c r="S195" s="425"/>
      <c r="T195" s="425"/>
      <c r="U195" s="425"/>
      <c r="V195" s="105"/>
      <c r="W195" s="105"/>
      <c r="X195" s="186"/>
    </row>
    <row r="196" spans="1:24" ht="47.1" customHeight="1" x14ac:dyDescent="0.25">
      <c r="A196" s="120"/>
      <c r="B196" s="345">
        <v>26</v>
      </c>
      <c r="C196" s="364" t="str">
        <f t="shared" si="15"/>
        <v/>
      </c>
      <c r="D196" s="365" t="str">
        <f ca="1">TEXT(IFERROR(INDEX('Overview - Section A'!$A$37:$A$44,MATCH(J196,'Overview - Section A'!$U$37:$U$44,0)),""),"d-mmm-yy") &amp;" to " &amp; TEXT(IFERROR(INDEX('Overview - Section A'!$E$37:$E$44,MATCH(J196,'Overview - Section A'!$U$37:$U$44,0)),""),"d-mmm-yy")</f>
        <v>1-Jan-18 to 31-Dec-18</v>
      </c>
      <c r="E196" s="441"/>
      <c r="F196" s="367"/>
      <c r="G196" s="436" t="str">
        <f t="shared" si="16"/>
        <v/>
      </c>
      <c r="H196" s="370"/>
      <c r="I196" s="426" t="str">
        <f t="shared" ca="1" si="17"/>
        <v>261-Jan-18 to 31-Dec-18</v>
      </c>
      <c r="J196" s="372" t="s">
        <v>469</v>
      </c>
      <c r="K196" s="442"/>
      <c r="L196" s="426" t="b">
        <f t="shared" si="18"/>
        <v>1</v>
      </c>
      <c r="M196" s="426" t="b">
        <f t="shared" si="19"/>
        <v>0</v>
      </c>
      <c r="N196" s="426" t="s">
        <v>941</v>
      </c>
      <c r="O196" s="51"/>
      <c r="P196" s="425"/>
      <c r="Q196" s="425"/>
      <c r="R196" s="425"/>
      <c r="S196" s="425"/>
      <c r="T196" s="425"/>
      <c r="U196" s="425"/>
      <c r="V196" s="105"/>
      <c r="W196" s="105"/>
      <c r="X196" s="186"/>
    </row>
    <row r="197" spans="1:24" ht="47.1" customHeight="1" x14ac:dyDescent="0.25">
      <c r="A197" s="120"/>
      <c r="B197" s="345">
        <v>26</v>
      </c>
      <c r="C197" s="364" t="str">
        <f t="shared" si="15"/>
        <v/>
      </c>
      <c r="D197" s="365" t="str">
        <f ca="1">TEXT(IFERROR(INDEX('Overview - Section A'!$A$37:$A$44,MATCH(J197,'Overview - Section A'!$U$37:$U$44,0)),""),"d-mmm-yy") &amp;" to " &amp; TEXT(IFERROR(INDEX('Overview - Section A'!$E$37:$E$44,MATCH(J197,'Overview - Section A'!$U$37:$U$44,0)),""),"d-mmm-yy")</f>
        <v>1-Jan-19 to 31-Dec-19</v>
      </c>
      <c r="E197" s="441"/>
      <c r="F197" s="367"/>
      <c r="G197" s="436" t="str">
        <f t="shared" si="16"/>
        <v/>
      </c>
      <c r="H197" s="370"/>
      <c r="I197" s="426" t="str">
        <f t="shared" ca="1" si="17"/>
        <v>261-Jan-19 to 31-Dec-19</v>
      </c>
      <c r="J197" s="372" t="s">
        <v>471</v>
      </c>
      <c r="K197" s="442"/>
      <c r="L197" s="426" t="b">
        <f t="shared" si="18"/>
        <v>1</v>
      </c>
      <c r="M197" s="426" t="b">
        <f t="shared" si="19"/>
        <v>0</v>
      </c>
      <c r="N197" s="426" t="s">
        <v>942</v>
      </c>
      <c r="O197" s="51"/>
      <c r="P197" s="425"/>
      <c r="Q197" s="425"/>
      <c r="R197" s="425"/>
      <c r="S197" s="425"/>
      <c r="T197" s="425"/>
      <c r="U197" s="425"/>
      <c r="V197" s="105"/>
      <c r="W197" s="105"/>
      <c r="X197" s="186"/>
    </row>
    <row r="198" spans="1:24" ht="47.1" customHeight="1" x14ac:dyDescent="0.25">
      <c r="A198" s="120"/>
      <c r="B198" s="345">
        <v>26</v>
      </c>
      <c r="C198" s="364" t="str">
        <f t="shared" si="15"/>
        <v/>
      </c>
      <c r="D198" s="365" t="str">
        <f ca="1">TEXT(IFERROR(INDEX('Overview - Section A'!$A$37:$A$44,MATCH(J198,'Overview - Section A'!$U$37:$U$44,0)),""),"d-mmm-yy") &amp;" to " &amp; TEXT(IFERROR(INDEX('Overview - Section A'!$E$37:$E$44,MATCH(J198,'Overview - Section A'!$U$37:$U$44,0)),""),"d-mmm-yy")</f>
        <v>1-Jan-20 to 31-Dec-20</v>
      </c>
      <c r="E198" s="441"/>
      <c r="F198" s="367"/>
      <c r="G198" s="436" t="str">
        <f t="shared" si="16"/>
        <v/>
      </c>
      <c r="H198" s="370"/>
      <c r="I198" s="426" t="str">
        <f t="shared" ca="1" si="17"/>
        <v>261-Jan-20 to 31-Dec-20</v>
      </c>
      <c r="J198" s="372" t="s">
        <v>473</v>
      </c>
      <c r="K198" s="442"/>
      <c r="L198" s="426" t="b">
        <f t="shared" si="18"/>
        <v>1</v>
      </c>
      <c r="M198" s="426" t="b">
        <f t="shared" si="19"/>
        <v>0</v>
      </c>
      <c r="N198" s="426" t="s">
        <v>943</v>
      </c>
      <c r="O198" s="51"/>
      <c r="P198" s="425"/>
      <c r="Q198" s="425"/>
      <c r="R198" s="425"/>
      <c r="S198" s="425"/>
      <c r="T198" s="425"/>
      <c r="U198" s="425"/>
      <c r="V198" s="105"/>
      <c r="W198" s="105"/>
      <c r="X198" s="186"/>
    </row>
    <row r="199" spans="1:24" ht="47.1" customHeight="1" x14ac:dyDescent="0.25">
      <c r="A199" s="120"/>
      <c r="B199" s="345">
        <v>26</v>
      </c>
      <c r="C199" s="364" t="str">
        <f t="shared" si="15"/>
        <v/>
      </c>
      <c r="D199" s="365" t="str">
        <f ca="1">TEXT(IFERROR(INDEX('Overview - Section A'!$A$37:$A$44,MATCH(J199,'Overview - Section A'!$U$37:$U$44,0)),""),"d-mmm-yy") &amp;" to " &amp; TEXT(IFERROR(INDEX('Overview - Section A'!$E$37:$E$44,MATCH(J199,'Overview - Section A'!$U$37:$U$44,0)),""),"d-mmm-yy")</f>
        <v>1-Jan-21 to 31-Dec-21</v>
      </c>
      <c r="E199" s="441"/>
      <c r="F199" s="367"/>
      <c r="G199" s="436" t="str">
        <f t="shared" si="16"/>
        <v/>
      </c>
      <c r="H199" s="370"/>
      <c r="I199" s="426" t="str">
        <f t="shared" ca="1" si="17"/>
        <v>261-Jan-21 to 31-Dec-21</v>
      </c>
      <c r="J199" s="372" t="s">
        <v>475</v>
      </c>
      <c r="K199" s="442"/>
      <c r="L199" s="426" t="b">
        <f t="shared" si="18"/>
        <v>1</v>
      </c>
      <c r="M199" s="426" t="b">
        <f t="shared" si="19"/>
        <v>0</v>
      </c>
      <c r="N199" s="426" t="s">
        <v>944</v>
      </c>
      <c r="O199" s="51"/>
      <c r="P199" s="425"/>
      <c r="Q199" s="425"/>
      <c r="R199" s="425"/>
      <c r="S199" s="425"/>
      <c r="T199" s="425"/>
      <c r="U199" s="425"/>
      <c r="V199" s="105"/>
      <c r="W199" s="105"/>
      <c r="X199" s="186"/>
    </row>
    <row r="200" spans="1:24" ht="47.1" customHeight="1" x14ac:dyDescent="0.25">
      <c r="A200" s="120"/>
      <c r="B200" s="345">
        <v>26</v>
      </c>
      <c r="C200" s="364" t="str">
        <f t="shared" si="15"/>
        <v/>
      </c>
      <c r="D200" s="365" t="str">
        <f ca="1">TEXT(IFERROR(INDEX('Overview - Section A'!$A$37:$A$44,MATCH(J200,'Overview - Section A'!$U$37:$U$44,0)),""),"d-mmm-yy") &amp;" to " &amp; TEXT(IFERROR(INDEX('Overview - Section A'!$E$37:$E$44,MATCH(J200,'Overview - Section A'!$U$37:$U$44,0)),""),"d-mmm-yy")</f>
        <v>1-Jan-22 to 31-Dec-22</v>
      </c>
      <c r="E200" s="441"/>
      <c r="F200" s="367"/>
      <c r="G200" s="436" t="str">
        <f t="shared" si="16"/>
        <v/>
      </c>
      <c r="H200" s="370"/>
      <c r="I200" s="426" t="str">
        <f t="shared" ca="1" si="17"/>
        <v>261-Jan-22 to 31-Dec-22</v>
      </c>
      <c r="J200" s="372" t="s">
        <v>477</v>
      </c>
      <c r="K200" s="442"/>
      <c r="L200" s="426" t="b">
        <f t="shared" si="18"/>
        <v>1</v>
      </c>
      <c r="M200" s="426" t="b">
        <f t="shared" si="19"/>
        <v>0</v>
      </c>
      <c r="N200" s="426" t="s">
        <v>945</v>
      </c>
      <c r="O200" s="51"/>
      <c r="P200" s="425"/>
      <c r="Q200" s="425"/>
      <c r="R200" s="425"/>
      <c r="S200" s="425"/>
      <c r="T200" s="425"/>
      <c r="U200" s="425"/>
      <c r="V200" s="105"/>
      <c r="W200" s="105"/>
      <c r="X200" s="186"/>
    </row>
    <row r="201" spans="1:24" ht="47.1" customHeight="1" x14ac:dyDescent="0.25">
      <c r="A201" s="120"/>
      <c r="B201" s="345">
        <v>26</v>
      </c>
      <c r="C201" s="364" t="str">
        <f t="shared" si="15"/>
        <v/>
      </c>
      <c r="D201" s="365" t="str">
        <f ca="1">TEXT(IFERROR(INDEX('Overview - Section A'!$A$37:$A$44,MATCH(J201,'Overview - Section A'!$U$37:$U$44,0)),""),"d-mmm-yy") &amp;" to " &amp; TEXT(IFERROR(INDEX('Overview - Section A'!$E$37:$E$44,MATCH(J201,'Overview - Section A'!$U$37:$U$44,0)),""),"d-mmm-yy")</f>
        <v>1-Jan-23 to 31-Dec-23</v>
      </c>
      <c r="E201" s="441"/>
      <c r="F201" s="367"/>
      <c r="G201" s="436" t="str">
        <f t="shared" si="16"/>
        <v/>
      </c>
      <c r="H201" s="370"/>
      <c r="I201" s="426" t="str">
        <f t="shared" ca="1" si="17"/>
        <v>261-Jan-23 to 31-Dec-23</v>
      </c>
      <c r="J201" s="372" t="s">
        <v>479</v>
      </c>
      <c r="K201" s="442"/>
      <c r="L201" s="426" t="b">
        <f t="shared" si="18"/>
        <v>1</v>
      </c>
      <c r="M201" s="426" t="b">
        <f t="shared" si="19"/>
        <v>0</v>
      </c>
      <c r="N201" s="426" t="s">
        <v>946</v>
      </c>
      <c r="O201" s="51"/>
      <c r="P201" s="425"/>
      <c r="Q201" s="425"/>
      <c r="R201" s="425"/>
      <c r="S201" s="425"/>
      <c r="T201" s="425"/>
      <c r="U201" s="425"/>
      <c r="V201" s="105"/>
      <c r="W201" s="105"/>
      <c r="X201" s="186"/>
    </row>
    <row r="202" spans="1:24" ht="47.1" customHeight="1" x14ac:dyDescent="0.25">
      <c r="A202" s="120"/>
      <c r="B202" s="345">
        <v>27</v>
      </c>
      <c r="C202" s="364" t="str">
        <f t="shared" si="15"/>
        <v/>
      </c>
      <c r="D202" s="365" t="str">
        <f ca="1">TEXT(IFERROR(INDEX('Overview - Section A'!$A$37:$A$44,MATCH(J202,'Overview - Section A'!$U$37:$U$44,0)),""),"d-mmm-yy") &amp;" to " &amp; TEXT(IFERROR(INDEX('Overview - Section A'!$E$37:$E$44,MATCH(J202,'Overview - Section A'!$U$37:$U$44,0)),""),"d-mmm-yy")</f>
        <v>1-Jan-18 to 31-Dec-18</v>
      </c>
      <c r="E202" s="441"/>
      <c r="F202" s="367"/>
      <c r="G202" s="436" t="str">
        <f t="shared" si="16"/>
        <v/>
      </c>
      <c r="H202" s="370"/>
      <c r="I202" s="426" t="str">
        <f t="shared" ca="1" si="17"/>
        <v>271-Jan-18 to 31-Dec-18</v>
      </c>
      <c r="J202" s="372" t="s">
        <v>469</v>
      </c>
      <c r="K202" s="442"/>
      <c r="L202" s="426" t="b">
        <f t="shared" si="18"/>
        <v>1</v>
      </c>
      <c r="M202" s="426" t="b">
        <f t="shared" si="19"/>
        <v>0</v>
      </c>
      <c r="N202" s="426" t="s">
        <v>947</v>
      </c>
      <c r="O202" s="51"/>
      <c r="P202" s="425"/>
      <c r="Q202" s="425"/>
      <c r="R202" s="425"/>
      <c r="S202" s="425"/>
      <c r="T202" s="425"/>
      <c r="U202" s="425"/>
      <c r="V202" s="105"/>
      <c r="W202" s="105"/>
      <c r="X202" s="186"/>
    </row>
    <row r="203" spans="1:24" ht="47.1" customHeight="1" x14ac:dyDescent="0.25">
      <c r="A203" s="120"/>
      <c r="B203" s="345">
        <v>27</v>
      </c>
      <c r="C203" s="364" t="str">
        <f t="shared" si="15"/>
        <v/>
      </c>
      <c r="D203" s="365" t="str">
        <f ca="1">TEXT(IFERROR(INDEX('Overview - Section A'!$A$37:$A$44,MATCH(J203,'Overview - Section A'!$U$37:$U$44,0)),""),"d-mmm-yy") &amp;" to " &amp; TEXT(IFERROR(INDEX('Overview - Section A'!$E$37:$E$44,MATCH(J203,'Overview - Section A'!$U$37:$U$44,0)),""),"d-mmm-yy")</f>
        <v>1-Jan-19 to 31-Dec-19</v>
      </c>
      <c r="E203" s="441"/>
      <c r="F203" s="367"/>
      <c r="G203" s="436" t="str">
        <f t="shared" si="16"/>
        <v/>
      </c>
      <c r="H203" s="370"/>
      <c r="I203" s="426" t="str">
        <f t="shared" ca="1" si="17"/>
        <v>271-Jan-19 to 31-Dec-19</v>
      </c>
      <c r="J203" s="372" t="s">
        <v>471</v>
      </c>
      <c r="K203" s="442"/>
      <c r="L203" s="426" t="b">
        <f t="shared" si="18"/>
        <v>1</v>
      </c>
      <c r="M203" s="426" t="b">
        <f t="shared" si="19"/>
        <v>0</v>
      </c>
      <c r="N203" s="426" t="s">
        <v>948</v>
      </c>
      <c r="O203" s="51"/>
      <c r="P203" s="425"/>
      <c r="Q203" s="425"/>
      <c r="R203" s="425"/>
      <c r="S203" s="425"/>
      <c r="T203" s="425"/>
      <c r="U203" s="425"/>
      <c r="V203" s="105"/>
      <c r="W203" s="105"/>
      <c r="X203" s="186"/>
    </row>
    <row r="204" spans="1:24" ht="47.1" customHeight="1" x14ac:dyDescent="0.25">
      <c r="A204" s="120"/>
      <c r="B204" s="345">
        <v>27</v>
      </c>
      <c r="C204" s="364" t="str">
        <f t="shared" si="15"/>
        <v/>
      </c>
      <c r="D204" s="365" t="str">
        <f ca="1">TEXT(IFERROR(INDEX('Overview - Section A'!$A$37:$A$44,MATCH(J204,'Overview - Section A'!$U$37:$U$44,0)),""),"d-mmm-yy") &amp;" to " &amp; TEXT(IFERROR(INDEX('Overview - Section A'!$E$37:$E$44,MATCH(J204,'Overview - Section A'!$U$37:$U$44,0)),""),"d-mmm-yy")</f>
        <v>1-Jan-20 to 31-Dec-20</v>
      </c>
      <c r="E204" s="441"/>
      <c r="F204" s="367"/>
      <c r="G204" s="436" t="str">
        <f t="shared" si="16"/>
        <v/>
      </c>
      <c r="H204" s="370"/>
      <c r="I204" s="426" t="str">
        <f t="shared" ca="1" si="17"/>
        <v>271-Jan-20 to 31-Dec-20</v>
      </c>
      <c r="J204" s="372" t="s">
        <v>473</v>
      </c>
      <c r="K204" s="442"/>
      <c r="L204" s="426" t="b">
        <f t="shared" si="18"/>
        <v>1</v>
      </c>
      <c r="M204" s="426" t="b">
        <f t="shared" si="19"/>
        <v>0</v>
      </c>
      <c r="N204" s="426" t="s">
        <v>949</v>
      </c>
      <c r="O204" s="51"/>
      <c r="P204" s="425"/>
      <c r="Q204" s="425"/>
      <c r="R204" s="425"/>
      <c r="S204" s="425"/>
      <c r="T204" s="425"/>
      <c r="U204" s="425"/>
      <c r="V204" s="105"/>
      <c r="W204" s="105"/>
      <c r="X204" s="186"/>
    </row>
    <row r="205" spans="1:24" ht="47.1" customHeight="1" x14ac:dyDescent="0.25">
      <c r="A205" s="120"/>
      <c r="B205" s="345">
        <v>27</v>
      </c>
      <c r="C205" s="364" t="str">
        <f t="shared" si="15"/>
        <v/>
      </c>
      <c r="D205" s="365" t="str">
        <f ca="1">TEXT(IFERROR(INDEX('Overview - Section A'!$A$37:$A$44,MATCH(J205,'Overview - Section A'!$U$37:$U$44,0)),""),"d-mmm-yy") &amp;" to " &amp; TEXT(IFERROR(INDEX('Overview - Section A'!$E$37:$E$44,MATCH(J205,'Overview - Section A'!$U$37:$U$44,0)),""),"d-mmm-yy")</f>
        <v>1-Jan-21 to 31-Dec-21</v>
      </c>
      <c r="E205" s="441"/>
      <c r="F205" s="367"/>
      <c r="G205" s="436" t="str">
        <f t="shared" si="16"/>
        <v/>
      </c>
      <c r="H205" s="370"/>
      <c r="I205" s="426" t="str">
        <f t="shared" ca="1" si="17"/>
        <v>271-Jan-21 to 31-Dec-21</v>
      </c>
      <c r="J205" s="372" t="s">
        <v>475</v>
      </c>
      <c r="K205" s="442"/>
      <c r="L205" s="426" t="b">
        <f t="shared" si="18"/>
        <v>1</v>
      </c>
      <c r="M205" s="426" t="b">
        <f t="shared" si="19"/>
        <v>0</v>
      </c>
      <c r="N205" s="426" t="s">
        <v>950</v>
      </c>
      <c r="O205" s="51"/>
      <c r="P205" s="425"/>
      <c r="Q205" s="425"/>
      <c r="R205" s="425"/>
      <c r="S205" s="425"/>
      <c r="T205" s="425"/>
      <c r="U205" s="425"/>
      <c r="V205" s="105"/>
      <c r="W205" s="105"/>
      <c r="X205" s="186"/>
    </row>
    <row r="206" spans="1:24" ht="47.1" customHeight="1" x14ac:dyDescent="0.25">
      <c r="A206" s="120"/>
      <c r="B206" s="345">
        <v>27</v>
      </c>
      <c r="C206" s="364" t="str">
        <f t="shared" si="15"/>
        <v/>
      </c>
      <c r="D206" s="365" t="str">
        <f ca="1">TEXT(IFERROR(INDEX('Overview - Section A'!$A$37:$A$44,MATCH(J206,'Overview - Section A'!$U$37:$U$44,0)),""),"d-mmm-yy") &amp;" to " &amp; TEXT(IFERROR(INDEX('Overview - Section A'!$E$37:$E$44,MATCH(J206,'Overview - Section A'!$U$37:$U$44,0)),""),"d-mmm-yy")</f>
        <v>1-Jan-22 to 31-Dec-22</v>
      </c>
      <c r="E206" s="441"/>
      <c r="F206" s="367"/>
      <c r="G206" s="436" t="str">
        <f t="shared" si="16"/>
        <v/>
      </c>
      <c r="H206" s="370"/>
      <c r="I206" s="426" t="str">
        <f t="shared" ca="1" si="17"/>
        <v>271-Jan-22 to 31-Dec-22</v>
      </c>
      <c r="J206" s="372" t="s">
        <v>477</v>
      </c>
      <c r="K206" s="442"/>
      <c r="L206" s="426" t="b">
        <f t="shared" si="18"/>
        <v>1</v>
      </c>
      <c r="M206" s="426" t="b">
        <f t="shared" si="19"/>
        <v>0</v>
      </c>
      <c r="N206" s="426" t="s">
        <v>951</v>
      </c>
      <c r="O206" s="51"/>
      <c r="P206" s="425"/>
      <c r="Q206" s="425"/>
      <c r="R206" s="425"/>
      <c r="S206" s="425"/>
      <c r="T206" s="425"/>
      <c r="U206" s="425"/>
      <c r="V206" s="105"/>
      <c r="W206" s="105"/>
      <c r="X206" s="186"/>
    </row>
    <row r="207" spans="1:24" ht="47.1" customHeight="1" x14ac:dyDescent="0.25">
      <c r="A207" s="120"/>
      <c r="B207" s="345">
        <v>27</v>
      </c>
      <c r="C207" s="364" t="str">
        <f t="shared" si="15"/>
        <v/>
      </c>
      <c r="D207" s="365" t="str">
        <f ca="1">TEXT(IFERROR(INDEX('Overview - Section A'!$A$37:$A$44,MATCH(J207,'Overview - Section A'!$U$37:$U$44,0)),""),"d-mmm-yy") &amp;" to " &amp; TEXT(IFERROR(INDEX('Overview - Section A'!$E$37:$E$44,MATCH(J207,'Overview - Section A'!$U$37:$U$44,0)),""),"d-mmm-yy")</f>
        <v>1-Jan-23 to 31-Dec-23</v>
      </c>
      <c r="E207" s="441"/>
      <c r="F207" s="367"/>
      <c r="G207" s="436" t="str">
        <f t="shared" si="16"/>
        <v/>
      </c>
      <c r="H207" s="370"/>
      <c r="I207" s="426" t="str">
        <f t="shared" ca="1" si="17"/>
        <v>271-Jan-23 to 31-Dec-23</v>
      </c>
      <c r="J207" s="372" t="s">
        <v>479</v>
      </c>
      <c r="K207" s="442"/>
      <c r="L207" s="426" t="b">
        <f t="shared" si="18"/>
        <v>1</v>
      </c>
      <c r="M207" s="426" t="b">
        <f t="shared" si="19"/>
        <v>0</v>
      </c>
      <c r="N207" s="426" t="s">
        <v>952</v>
      </c>
      <c r="O207" s="51"/>
      <c r="P207" s="425"/>
      <c r="Q207" s="425"/>
      <c r="R207" s="425"/>
      <c r="S207" s="425"/>
      <c r="T207" s="425"/>
      <c r="U207" s="425"/>
      <c r="V207" s="105"/>
      <c r="W207" s="105"/>
      <c r="X207" s="186"/>
    </row>
    <row r="208" spans="1:24" ht="47.1" customHeight="1" x14ac:dyDescent="0.25">
      <c r="A208" s="120"/>
      <c r="B208" s="345">
        <v>28</v>
      </c>
      <c r="C208" s="364" t="str">
        <f t="shared" si="15"/>
        <v/>
      </c>
      <c r="D208" s="365" t="str">
        <f ca="1">TEXT(IFERROR(INDEX('Overview - Section A'!$A$37:$A$44,MATCH(J208,'Overview - Section A'!$U$37:$U$44,0)),""),"d-mmm-yy") &amp;" to " &amp; TEXT(IFERROR(INDEX('Overview - Section A'!$E$37:$E$44,MATCH(J208,'Overview - Section A'!$U$37:$U$44,0)),""),"d-mmm-yy")</f>
        <v>1-Jan-18 to 31-Dec-18</v>
      </c>
      <c r="E208" s="441"/>
      <c r="F208" s="367"/>
      <c r="G208" s="436" t="str">
        <f t="shared" si="16"/>
        <v/>
      </c>
      <c r="H208" s="370"/>
      <c r="I208" s="426" t="str">
        <f t="shared" ca="1" si="17"/>
        <v>281-Jan-18 to 31-Dec-18</v>
      </c>
      <c r="J208" s="372" t="s">
        <v>469</v>
      </c>
      <c r="K208" s="442"/>
      <c r="L208" s="426" t="b">
        <f t="shared" si="18"/>
        <v>1</v>
      </c>
      <c r="M208" s="426" t="b">
        <f t="shared" si="19"/>
        <v>0</v>
      </c>
      <c r="N208" s="426" t="s">
        <v>953</v>
      </c>
      <c r="O208" s="51"/>
      <c r="P208" s="425"/>
      <c r="Q208" s="425"/>
      <c r="R208" s="425"/>
      <c r="S208" s="425"/>
      <c r="T208" s="425"/>
      <c r="U208" s="425"/>
      <c r="V208" s="105"/>
      <c r="W208" s="105"/>
      <c r="X208" s="186"/>
    </row>
    <row r="209" spans="1:24" ht="47.1" customHeight="1" x14ac:dyDescent="0.25">
      <c r="A209" s="120"/>
      <c r="B209" s="345">
        <v>28</v>
      </c>
      <c r="C209" s="364" t="str">
        <f t="shared" si="15"/>
        <v/>
      </c>
      <c r="D209" s="365" t="str">
        <f ca="1">TEXT(IFERROR(INDEX('Overview - Section A'!$A$37:$A$44,MATCH(J209,'Overview - Section A'!$U$37:$U$44,0)),""),"d-mmm-yy") &amp;" to " &amp; TEXT(IFERROR(INDEX('Overview - Section A'!$E$37:$E$44,MATCH(J209,'Overview - Section A'!$U$37:$U$44,0)),""),"d-mmm-yy")</f>
        <v>1-Jan-19 to 31-Dec-19</v>
      </c>
      <c r="E209" s="441"/>
      <c r="F209" s="367"/>
      <c r="G209" s="436" t="str">
        <f t="shared" si="16"/>
        <v/>
      </c>
      <c r="H209" s="370"/>
      <c r="I209" s="426" t="str">
        <f t="shared" ca="1" si="17"/>
        <v>281-Jan-19 to 31-Dec-19</v>
      </c>
      <c r="J209" s="372" t="s">
        <v>471</v>
      </c>
      <c r="K209" s="442"/>
      <c r="L209" s="426" t="b">
        <f t="shared" si="18"/>
        <v>1</v>
      </c>
      <c r="M209" s="426" t="b">
        <f t="shared" si="19"/>
        <v>0</v>
      </c>
      <c r="N209" s="426" t="s">
        <v>954</v>
      </c>
      <c r="O209" s="51"/>
      <c r="P209" s="425"/>
      <c r="Q209" s="425"/>
      <c r="R209" s="425"/>
      <c r="S209" s="425"/>
      <c r="T209" s="425"/>
      <c r="U209" s="425"/>
      <c r="V209" s="105"/>
      <c r="W209" s="105"/>
      <c r="X209" s="186"/>
    </row>
    <row r="210" spans="1:24" ht="47.1" customHeight="1" x14ac:dyDescent="0.25">
      <c r="A210" s="120"/>
      <c r="B210" s="345">
        <v>28</v>
      </c>
      <c r="C210" s="364" t="str">
        <f t="shared" si="15"/>
        <v/>
      </c>
      <c r="D210" s="365" t="str">
        <f ca="1">TEXT(IFERROR(INDEX('Overview - Section A'!$A$37:$A$44,MATCH(J210,'Overview - Section A'!$U$37:$U$44,0)),""),"d-mmm-yy") &amp;" to " &amp; TEXT(IFERROR(INDEX('Overview - Section A'!$E$37:$E$44,MATCH(J210,'Overview - Section A'!$U$37:$U$44,0)),""),"d-mmm-yy")</f>
        <v>1-Jan-20 to 31-Dec-20</v>
      </c>
      <c r="E210" s="441"/>
      <c r="F210" s="367"/>
      <c r="G210" s="436" t="str">
        <f t="shared" si="16"/>
        <v/>
      </c>
      <c r="H210" s="370"/>
      <c r="I210" s="426" t="str">
        <f t="shared" ca="1" si="17"/>
        <v>281-Jan-20 to 31-Dec-20</v>
      </c>
      <c r="J210" s="372" t="s">
        <v>473</v>
      </c>
      <c r="K210" s="442"/>
      <c r="L210" s="426" t="b">
        <f t="shared" si="18"/>
        <v>1</v>
      </c>
      <c r="M210" s="426" t="b">
        <f t="shared" si="19"/>
        <v>0</v>
      </c>
      <c r="N210" s="426" t="s">
        <v>955</v>
      </c>
      <c r="O210" s="51"/>
      <c r="P210" s="425"/>
      <c r="Q210" s="425"/>
      <c r="R210" s="425"/>
      <c r="S210" s="425"/>
      <c r="T210" s="425"/>
      <c r="U210" s="425"/>
      <c r="V210" s="105"/>
      <c r="W210" s="105"/>
      <c r="X210" s="186"/>
    </row>
    <row r="211" spans="1:24" ht="47.1" customHeight="1" x14ac:dyDescent="0.25">
      <c r="A211" s="120"/>
      <c r="B211" s="345">
        <v>28</v>
      </c>
      <c r="C211" s="364" t="str">
        <f t="shared" si="15"/>
        <v/>
      </c>
      <c r="D211" s="365" t="str">
        <f ca="1">TEXT(IFERROR(INDEX('Overview - Section A'!$A$37:$A$44,MATCH(J211,'Overview - Section A'!$U$37:$U$44,0)),""),"d-mmm-yy") &amp;" to " &amp; TEXT(IFERROR(INDEX('Overview - Section A'!$E$37:$E$44,MATCH(J211,'Overview - Section A'!$U$37:$U$44,0)),""),"d-mmm-yy")</f>
        <v>1-Jan-21 to 31-Dec-21</v>
      </c>
      <c r="E211" s="441"/>
      <c r="F211" s="367"/>
      <c r="G211" s="436" t="str">
        <f t="shared" si="16"/>
        <v/>
      </c>
      <c r="H211" s="370"/>
      <c r="I211" s="426" t="str">
        <f t="shared" ca="1" si="17"/>
        <v>281-Jan-21 to 31-Dec-21</v>
      </c>
      <c r="J211" s="372" t="s">
        <v>475</v>
      </c>
      <c r="K211" s="442"/>
      <c r="L211" s="426" t="b">
        <f t="shared" si="18"/>
        <v>1</v>
      </c>
      <c r="M211" s="426" t="b">
        <f t="shared" si="19"/>
        <v>0</v>
      </c>
      <c r="N211" s="426" t="s">
        <v>956</v>
      </c>
      <c r="O211" s="51"/>
      <c r="P211" s="425"/>
      <c r="Q211" s="425"/>
      <c r="R211" s="425"/>
      <c r="S211" s="425"/>
      <c r="T211" s="425"/>
      <c r="U211" s="425"/>
      <c r="V211" s="105"/>
      <c r="W211" s="105"/>
      <c r="X211" s="186"/>
    </row>
    <row r="212" spans="1:24" ht="47.1" customHeight="1" x14ac:dyDescent="0.25">
      <c r="A212" s="120"/>
      <c r="B212" s="345">
        <v>28</v>
      </c>
      <c r="C212" s="364" t="str">
        <f t="shared" si="15"/>
        <v/>
      </c>
      <c r="D212" s="365" t="str">
        <f ca="1">TEXT(IFERROR(INDEX('Overview - Section A'!$A$37:$A$44,MATCH(J212,'Overview - Section A'!$U$37:$U$44,0)),""),"d-mmm-yy") &amp;" to " &amp; TEXT(IFERROR(INDEX('Overview - Section A'!$E$37:$E$44,MATCH(J212,'Overview - Section A'!$U$37:$U$44,0)),""),"d-mmm-yy")</f>
        <v>1-Jan-22 to 31-Dec-22</v>
      </c>
      <c r="E212" s="441"/>
      <c r="F212" s="367"/>
      <c r="G212" s="436" t="str">
        <f t="shared" si="16"/>
        <v/>
      </c>
      <c r="H212" s="370"/>
      <c r="I212" s="426" t="str">
        <f t="shared" ca="1" si="17"/>
        <v>281-Jan-22 to 31-Dec-22</v>
      </c>
      <c r="J212" s="372" t="s">
        <v>477</v>
      </c>
      <c r="K212" s="442"/>
      <c r="L212" s="426" t="b">
        <f t="shared" si="18"/>
        <v>1</v>
      </c>
      <c r="M212" s="426" t="b">
        <f t="shared" si="19"/>
        <v>0</v>
      </c>
      <c r="N212" s="426" t="s">
        <v>957</v>
      </c>
      <c r="O212" s="51"/>
      <c r="P212" s="425"/>
      <c r="Q212" s="425"/>
      <c r="R212" s="425"/>
      <c r="S212" s="425"/>
      <c r="T212" s="425"/>
      <c r="U212" s="425"/>
      <c r="V212" s="105"/>
      <c r="W212" s="105"/>
      <c r="X212" s="186"/>
    </row>
    <row r="213" spans="1:24" ht="47.1" customHeight="1" x14ac:dyDescent="0.25">
      <c r="A213" s="120"/>
      <c r="B213" s="345">
        <v>28</v>
      </c>
      <c r="C213" s="364" t="str">
        <f t="shared" si="15"/>
        <v/>
      </c>
      <c r="D213" s="365" t="str">
        <f ca="1">TEXT(IFERROR(INDEX('Overview - Section A'!$A$37:$A$44,MATCH(J213,'Overview - Section A'!$U$37:$U$44,0)),""),"d-mmm-yy") &amp;" to " &amp; TEXT(IFERROR(INDEX('Overview - Section A'!$E$37:$E$44,MATCH(J213,'Overview - Section A'!$U$37:$U$44,0)),""),"d-mmm-yy")</f>
        <v>1-Jan-23 to 31-Dec-23</v>
      </c>
      <c r="E213" s="441"/>
      <c r="F213" s="367"/>
      <c r="G213" s="436" t="str">
        <f t="shared" si="16"/>
        <v/>
      </c>
      <c r="H213" s="370"/>
      <c r="I213" s="426" t="str">
        <f t="shared" ca="1" si="17"/>
        <v>281-Jan-23 to 31-Dec-23</v>
      </c>
      <c r="J213" s="372" t="s">
        <v>479</v>
      </c>
      <c r="K213" s="442"/>
      <c r="L213" s="426" t="b">
        <f t="shared" si="18"/>
        <v>1</v>
      </c>
      <c r="M213" s="426" t="b">
        <f t="shared" si="19"/>
        <v>0</v>
      </c>
      <c r="N213" s="426" t="s">
        <v>958</v>
      </c>
      <c r="O213" s="51"/>
      <c r="P213" s="425"/>
      <c r="Q213" s="425"/>
      <c r="R213" s="425"/>
      <c r="S213" s="425"/>
      <c r="T213" s="425"/>
      <c r="U213" s="425"/>
      <c r="V213" s="105"/>
      <c r="W213" s="105"/>
      <c r="X213" s="186"/>
    </row>
    <row r="214" spans="1:24" ht="47.1" customHeight="1" x14ac:dyDescent="0.25">
      <c r="A214" s="120"/>
      <c r="B214" s="345">
        <v>29</v>
      </c>
      <c r="C214" s="364" t="str">
        <f t="shared" si="15"/>
        <v/>
      </c>
      <c r="D214" s="365" t="str">
        <f ca="1">TEXT(IFERROR(INDEX('Overview - Section A'!$A$37:$A$44,MATCH(J214,'Overview - Section A'!$U$37:$U$44,0)),""),"d-mmm-yy") &amp;" to " &amp; TEXT(IFERROR(INDEX('Overview - Section A'!$E$37:$E$44,MATCH(J214,'Overview - Section A'!$U$37:$U$44,0)),""),"d-mmm-yy")</f>
        <v>1-Jan-18 to 31-Dec-18</v>
      </c>
      <c r="E214" s="441"/>
      <c r="F214" s="367"/>
      <c r="G214" s="436" t="str">
        <f t="shared" si="16"/>
        <v/>
      </c>
      <c r="H214" s="370"/>
      <c r="I214" s="426" t="str">
        <f t="shared" ca="1" si="17"/>
        <v>291-Jan-18 to 31-Dec-18</v>
      </c>
      <c r="J214" s="372" t="s">
        <v>469</v>
      </c>
      <c r="K214" s="442"/>
      <c r="L214" s="426" t="b">
        <f t="shared" si="18"/>
        <v>1</v>
      </c>
      <c r="M214" s="426" t="b">
        <f t="shared" si="19"/>
        <v>0</v>
      </c>
      <c r="N214" s="426" t="s">
        <v>959</v>
      </c>
      <c r="O214" s="51"/>
      <c r="P214" s="425"/>
      <c r="Q214" s="425"/>
      <c r="R214" s="425"/>
      <c r="S214" s="425"/>
      <c r="T214" s="425"/>
      <c r="U214" s="425"/>
      <c r="V214" s="105"/>
      <c r="W214" s="105"/>
      <c r="X214" s="186"/>
    </row>
    <row r="215" spans="1:24" ht="47.1" customHeight="1" x14ac:dyDescent="0.25">
      <c r="A215" s="120"/>
      <c r="B215" s="345">
        <v>29</v>
      </c>
      <c r="C215" s="364" t="str">
        <f t="shared" si="15"/>
        <v/>
      </c>
      <c r="D215" s="365" t="str">
        <f ca="1">TEXT(IFERROR(INDEX('Overview - Section A'!$A$37:$A$44,MATCH(J215,'Overview - Section A'!$U$37:$U$44,0)),""),"d-mmm-yy") &amp;" to " &amp; TEXT(IFERROR(INDEX('Overview - Section A'!$E$37:$E$44,MATCH(J215,'Overview - Section A'!$U$37:$U$44,0)),""),"d-mmm-yy")</f>
        <v>1-Jan-19 to 31-Dec-19</v>
      </c>
      <c r="E215" s="441"/>
      <c r="F215" s="367"/>
      <c r="G215" s="436" t="str">
        <f t="shared" si="16"/>
        <v/>
      </c>
      <c r="H215" s="370"/>
      <c r="I215" s="426" t="str">
        <f t="shared" ca="1" si="17"/>
        <v>291-Jan-19 to 31-Dec-19</v>
      </c>
      <c r="J215" s="372" t="s">
        <v>471</v>
      </c>
      <c r="K215" s="442"/>
      <c r="L215" s="426" t="b">
        <f t="shared" si="18"/>
        <v>1</v>
      </c>
      <c r="M215" s="426" t="b">
        <f t="shared" si="19"/>
        <v>0</v>
      </c>
      <c r="N215" s="426" t="s">
        <v>960</v>
      </c>
      <c r="O215" s="51"/>
      <c r="P215" s="425"/>
      <c r="Q215" s="425"/>
      <c r="R215" s="425"/>
      <c r="S215" s="425"/>
      <c r="T215" s="425"/>
      <c r="U215" s="425"/>
      <c r="V215" s="105"/>
      <c r="W215" s="105"/>
      <c r="X215" s="186"/>
    </row>
    <row r="216" spans="1:24" ht="47.1" customHeight="1" x14ac:dyDescent="0.25">
      <c r="A216" s="120"/>
      <c r="B216" s="345">
        <v>29</v>
      </c>
      <c r="C216" s="364" t="str">
        <f t="shared" si="15"/>
        <v/>
      </c>
      <c r="D216" s="365" t="str">
        <f ca="1">TEXT(IFERROR(INDEX('Overview - Section A'!$A$37:$A$44,MATCH(J216,'Overview - Section A'!$U$37:$U$44,0)),""),"d-mmm-yy") &amp;" to " &amp; TEXT(IFERROR(INDEX('Overview - Section A'!$E$37:$E$44,MATCH(J216,'Overview - Section A'!$U$37:$U$44,0)),""),"d-mmm-yy")</f>
        <v>1-Jan-20 to 31-Dec-20</v>
      </c>
      <c r="E216" s="441"/>
      <c r="F216" s="367"/>
      <c r="G216" s="436" t="str">
        <f t="shared" si="16"/>
        <v/>
      </c>
      <c r="H216" s="370"/>
      <c r="I216" s="426" t="str">
        <f t="shared" ca="1" si="17"/>
        <v>291-Jan-20 to 31-Dec-20</v>
      </c>
      <c r="J216" s="372" t="s">
        <v>473</v>
      </c>
      <c r="K216" s="442"/>
      <c r="L216" s="426" t="b">
        <f t="shared" si="18"/>
        <v>1</v>
      </c>
      <c r="M216" s="426" t="b">
        <f t="shared" si="19"/>
        <v>0</v>
      </c>
      <c r="N216" s="426" t="s">
        <v>961</v>
      </c>
      <c r="O216" s="51"/>
      <c r="P216" s="425"/>
      <c r="Q216" s="425"/>
      <c r="R216" s="425"/>
      <c r="S216" s="425"/>
      <c r="T216" s="425"/>
      <c r="U216" s="425"/>
      <c r="V216" s="105"/>
      <c r="W216" s="105"/>
      <c r="X216" s="186"/>
    </row>
    <row r="217" spans="1:24" ht="47.1" customHeight="1" x14ac:dyDescent="0.25">
      <c r="A217" s="120"/>
      <c r="B217" s="345">
        <v>29</v>
      </c>
      <c r="C217" s="364" t="str">
        <f t="shared" si="15"/>
        <v/>
      </c>
      <c r="D217" s="365" t="str">
        <f ca="1">TEXT(IFERROR(INDEX('Overview - Section A'!$A$37:$A$44,MATCH(J217,'Overview - Section A'!$U$37:$U$44,0)),""),"d-mmm-yy") &amp;" to " &amp; TEXT(IFERROR(INDEX('Overview - Section A'!$E$37:$E$44,MATCH(J217,'Overview - Section A'!$U$37:$U$44,0)),""),"d-mmm-yy")</f>
        <v>1-Jan-21 to 31-Dec-21</v>
      </c>
      <c r="E217" s="441"/>
      <c r="F217" s="367"/>
      <c r="G217" s="436" t="str">
        <f t="shared" si="16"/>
        <v/>
      </c>
      <c r="H217" s="370"/>
      <c r="I217" s="426" t="str">
        <f t="shared" ca="1" si="17"/>
        <v>291-Jan-21 to 31-Dec-21</v>
      </c>
      <c r="J217" s="372" t="s">
        <v>475</v>
      </c>
      <c r="K217" s="442"/>
      <c r="L217" s="426" t="b">
        <f t="shared" si="18"/>
        <v>1</v>
      </c>
      <c r="M217" s="426" t="b">
        <f t="shared" si="19"/>
        <v>0</v>
      </c>
      <c r="N217" s="426" t="s">
        <v>962</v>
      </c>
      <c r="O217" s="51"/>
      <c r="P217" s="425"/>
      <c r="Q217" s="425"/>
      <c r="R217" s="425"/>
      <c r="S217" s="425"/>
      <c r="T217" s="425"/>
      <c r="U217" s="425"/>
      <c r="V217" s="105"/>
      <c r="W217" s="105"/>
      <c r="X217" s="186"/>
    </row>
    <row r="218" spans="1:24" ht="47.1" customHeight="1" x14ac:dyDescent="0.25">
      <c r="A218" s="120"/>
      <c r="B218" s="345">
        <v>29</v>
      </c>
      <c r="C218" s="364" t="str">
        <f t="shared" si="15"/>
        <v/>
      </c>
      <c r="D218" s="365" t="str">
        <f ca="1">TEXT(IFERROR(INDEX('Overview - Section A'!$A$37:$A$44,MATCH(J218,'Overview - Section A'!$U$37:$U$44,0)),""),"d-mmm-yy") &amp;" to " &amp; TEXT(IFERROR(INDEX('Overview - Section A'!$E$37:$E$44,MATCH(J218,'Overview - Section A'!$U$37:$U$44,0)),""),"d-mmm-yy")</f>
        <v>1-Jan-22 to 31-Dec-22</v>
      </c>
      <c r="E218" s="441"/>
      <c r="F218" s="367"/>
      <c r="G218" s="436" t="str">
        <f t="shared" si="16"/>
        <v/>
      </c>
      <c r="H218" s="370"/>
      <c r="I218" s="426" t="str">
        <f t="shared" ca="1" si="17"/>
        <v>291-Jan-22 to 31-Dec-22</v>
      </c>
      <c r="J218" s="372" t="s">
        <v>477</v>
      </c>
      <c r="K218" s="442"/>
      <c r="L218" s="426" t="b">
        <f t="shared" si="18"/>
        <v>1</v>
      </c>
      <c r="M218" s="426" t="b">
        <f t="shared" si="19"/>
        <v>0</v>
      </c>
      <c r="N218" s="426" t="s">
        <v>963</v>
      </c>
      <c r="O218" s="51"/>
      <c r="P218" s="425"/>
      <c r="Q218" s="425"/>
      <c r="R218" s="425"/>
      <c r="S218" s="425"/>
      <c r="T218" s="425"/>
      <c r="U218" s="425"/>
      <c r="V218" s="105"/>
      <c r="W218" s="105"/>
      <c r="X218" s="186"/>
    </row>
    <row r="219" spans="1:24" ht="47.1" customHeight="1" x14ac:dyDescent="0.25">
      <c r="A219" s="120"/>
      <c r="B219" s="345">
        <v>29</v>
      </c>
      <c r="C219" s="364" t="str">
        <f t="shared" si="15"/>
        <v/>
      </c>
      <c r="D219" s="365" t="str">
        <f ca="1">TEXT(IFERROR(INDEX('Overview - Section A'!$A$37:$A$44,MATCH(J219,'Overview - Section A'!$U$37:$U$44,0)),""),"d-mmm-yy") &amp;" to " &amp; TEXT(IFERROR(INDEX('Overview - Section A'!$E$37:$E$44,MATCH(J219,'Overview - Section A'!$U$37:$U$44,0)),""),"d-mmm-yy")</f>
        <v>1-Jan-23 to 31-Dec-23</v>
      </c>
      <c r="E219" s="441"/>
      <c r="F219" s="367"/>
      <c r="G219" s="436" t="str">
        <f t="shared" si="16"/>
        <v/>
      </c>
      <c r="H219" s="370"/>
      <c r="I219" s="426" t="str">
        <f t="shared" ca="1" si="17"/>
        <v>291-Jan-23 to 31-Dec-23</v>
      </c>
      <c r="J219" s="372" t="s">
        <v>479</v>
      </c>
      <c r="K219" s="442"/>
      <c r="L219" s="426" t="b">
        <f t="shared" si="18"/>
        <v>1</v>
      </c>
      <c r="M219" s="426" t="b">
        <f t="shared" si="19"/>
        <v>0</v>
      </c>
      <c r="N219" s="426" t="s">
        <v>964</v>
      </c>
      <c r="O219" s="51"/>
      <c r="P219" s="425"/>
      <c r="Q219" s="425"/>
      <c r="R219" s="425"/>
      <c r="S219" s="425"/>
      <c r="T219" s="425"/>
      <c r="U219" s="425"/>
      <c r="V219" s="105"/>
      <c r="W219" s="105"/>
      <c r="X219" s="186"/>
    </row>
    <row r="220" spans="1:24" ht="47.1" customHeight="1" x14ac:dyDescent="0.25">
      <c r="A220" s="120"/>
      <c r="B220" s="345">
        <v>30</v>
      </c>
      <c r="C220" s="364" t="str">
        <f t="shared" si="15"/>
        <v/>
      </c>
      <c r="D220" s="365" t="str">
        <f ca="1">TEXT(IFERROR(INDEX('Overview - Section A'!$A$37:$A$44,MATCH(J220,'Overview - Section A'!$U$37:$U$44,0)),""),"d-mmm-yy") &amp;" to " &amp; TEXT(IFERROR(INDEX('Overview - Section A'!$E$37:$E$44,MATCH(J220,'Overview - Section A'!$U$37:$U$44,0)),""),"d-mmm-yy")</f>
        <v>1-Jan-18 to 31-Dec-18</v>
      </c>
      <c r="E220" s="441"/>
      <c r="F220" s="367"/>
      <c r="G220" s="436" t="str">
        <f t="shared" si="16"/>
        <v/>
      </c>
      <c r="H220" s="370"/>
      <c r="I220" s="426" t="str">
        <f t="shared" ca="1" si="17"/>
        <v>301-Jan-18 to 31-Dec-18</v>
      </c>
      <c r="J220" s="372" t="s">
        <v>469</v>
      </c>
      <c r="K220" s="442"/>
      <c r="L220" s="426" t="b">
        <f t="shared" si="18"/>
        <v>1</v>
      </c>
      <c r="M220" s="426" t="b">
        <f t="shared" si="19"/>
        <v>0</v>
      </c>
      <c r="N220" s="426" t="s">
        <v>965</v>
      </c>
      <c r="O220" s="51"/>
      <c r="P220" s="425"/>
      <c r="Q220" s="425"/>
      <c r="R220" s="425"/>
      <c r="S220" s="425"/>
      <c r="T220" s="425"/>
      <c r="U220" s="425"/>
      <c r="V220" s="105"/>
      <c r="W220" s="105"/>
      <c r="X220" s="186"/>
    </row>
    <row r="221" spans="1:24" ht="47.1" customHeight="1" x14ac:dyDescent="0.25">
      <c r="A221" s="120"/>
      <c r="B221" s="345">
        <v>30</v>
      </c>
      <c r="C221" s="364" t="str">
        <f t="shared" si="15"/>
        <v/>
      </c>
      <c r="D221" s="365" t="str">
        <f ca="1">TEXT(IFERROR(INDEX('Overview - Section A'!$A$37:$A$44,MATCH(J221,'Overview - Section A'!$U$37:$U$44,0)),""),"d-mmm-yy") &amp;" to " &amp; TEXT(IFERROR(INDEX('Overview - Section A'!$E$37:$E$44,MATCH(J221,'Overview - Section A'!$U$37:$U$44,0)),""),"d-mmm-yy")</f>
        <v>1-Jan-19 to 31-Dec-19</v>
      </c>
      <c r="E221" s="441"/>
      <c r="F221" s="367"/>
      <c r="G221" s="436" t="str">
        <f t="shared" si="16"/>
        <v/>
      </c>
      <c r="H221" s="370"/>
      <c r="I221" s="426" t="str">
        <f t="shared" ca="1" si="17"/>
        <v>301-Jan-19 to 31-Dec-19</v>
      </c>
      <c r="J221" s="372" t="s">
        <v>471</v>
      </c>
      <c r="K221" s="442"/>
      <c r="L221" s="426" t="b">
        <f t="shared" si="18"/>
        <v>1</v>
      </c>
      <c r="M221" s="426" t="b">
        <f t="shared" si="19"/>
        <v>0</v>
      </c>
      <c r="N221" s="426" t="s">
        <v>966</v>
      </c>
      <c r="O221" s="51"/>
      <c r="P221" s="425"/>
      <c r="Q221" s="425"/>
      <c r="R221" s="425"/>
      <c r="S221" s="425"/>
      <c r="T221" s="425"/>
      <c r="U221" s="425"/>
      <c r="V221" s="105"/>
      <c r="W221" s="105"/>
      <c r="X221" s="186"/>
    </row>
    <row r="222" spans="1:24" ht="47.1" customHeight="1" x14ac:dyDescent="0.25">
      <c r="A222" s="120"/>
      <c r="B222" s="345">
        <v>30</v>
      </c>
      <c r="C222" s="364" t="str">
        <f t="shared" si="15"/>
        <v/>
      </c>
      <c r="D222" s="365" t="str">
        <f ca="1">TEXT(IFERROR(INDEX('Overview - Section A'!$A$37:$A$44,MATCH(J222,'Overview - Section A'!$U$37:$U$44,0)),""),"d-mmm-yy") &amp;" to " &amp; TEXT(IFERROR(INDEX('Overview - Section A'!$E$37:$E$44,MATCH(J222,'Overview - Section A'!$U$37:$U$44,0)),""),"d-mmm-yy")</f>
        <v>1-Jan-20 to 31-Dec-20</v>
      </c>
      <c r="E222" s="441"/>
      <c r="F222" s="367"/>
      <c r="G222" s="436" t="str">
        <f t="shared" si="16"/>
        <v/>
      </c>
      <c r="H222" s="370"/>
      <c r="I222" s="426" t="str">
        <f t="shared" ca="1" si="17"/>
        <v>301-Jan-20 to 31-Dec-20</v>
      </c>
      <c r="J222" s="372" t="s">
        <v>473</v>
      </c>
      <c r="K222" s="442"/>
      <c r="L222" s="426" t="b">
        <f t="shared" si="18"/>
        <v>1</v>
      </c>
      <c r="M222" s="426" t="b">
        <f t="shared" si="19"/>
        <v>0</v>
      </c>
      <c r="N222" s="426" t="s">
        <v>967</v>
      </c>
      <c r="O222" s="51"/>
      <c r="P222" s="425"/>
      <c r="Q222" s="425"/>
      <c r="R222" s="425"/>
      <c r="S222" s="425"/>
      <c r="T222" s="425"/>
      <c r="U222" s="425"/>
      <c r="V222" s="105"/>
      <c r="W222" s="105"/>
      <c r="X222" s="186"/>
    </row>
    <row r="223" spans="1:24" ht="47.1" customHeight="1" x14ac:dyDescent="0.25">
      <c r="A223" s="120"/>
      <c r="B223" s="345">
        <v>30</v>
      </c>
      <c r="C223" s="364" t="str">
        <f t="shared" si="15"/>
        <v/>
      </c>
      <c r="D223" s="365" t="str">
        <f ca="1">TEXT(IFERROR(INDEX('Overview - Section A'!$A$37:$A$44,MATCH(J223,'Overview - Section A'!$U$37:$U$44,0)),""),"d-mmm-yy") &amp;" to " &amp; TEXT(IFERROR(INDEX('Overview - Section A'!$E$37:$E$44,MATCH(J223,'Overview - Section A'!$U$37:$U$44,0)),""),"d-mmm-yy")</f>
        <v>1-Jan-21 to 31-Dec-21</v>
      </c>
      <c r="E223" s="441"/>
      <c r="F223" s="367"/>
      <c r="G223" s="436" t="str">
        <f t="shared" si="16"/>
        <v/>
      </c>
      <c r="H223" s="370"/>
      <c r="I223" s="426" t="str">
        <f t="shared" ca="1" si="17"/>
        <v>301-Jan-21 to 31-Dec-21</v>
      </c>
      <c r="J223" s="372" t="s">
        <v>475</v>
      </c>
      <c r="K223" s="442"/>
      <c r="L223" s="426" t="b">
        <f t="shared" si="18"/>
        <v>1</v>
      </c>
      <c r="M223" s="426" t="b">
        <f t="shared" si="19"/>
        <v>0</v>
      </c>
      <c r="N223" s="426" t="s">
        <v>968</v>
      </c>
      <c r="O223" s="51"/>
      <c r="P223" s="425"/>
      <c r="Q223" s="425"/>
      <c r="R223" s="425"/>
      <c r="S223" s="425"/>
      <c r="T223" s="425"/>
      <c r="U223" s="425"/>
      <c r="V223" s="105"/>
      <c r="W223" s="105"/>
      <c r="X223" s="186"/>
    </row>
    <row r="224" spans="1:24" ht="47.1" customHeight="1" x14ac:dyDescent="0.25">
      <c r="A224" s="120"/>
      <c r="B224" s="345">
        <v>30</v>
      </c>
      <c r="C224" s="364" t="str">
        <f t="shared" si="15"/>
        <v/>
      </c>
      <c r="D224" s="365" t="str">
        <f ca="1">TEXT(IFERROR(INDEX('Overview - Section A'!$A$37:$A$44,MATCH(J224,'Overview - Section A'!$U$37:$U$44,0)),""),"d-mmm-yy") &amp;" to " &amp; TEXT(IFERROR(INDEX('Overview - Section A'!$E$37:$E$44,MATCH(J224,'Overview - Section A'!$U$37:$U$44,0)),""),"d-mmm-yy")</f>
        <v>1-Jan-22 to 31-Dec-22</v>
      </c>
      <c r="E224" s="441"/>
      <c r="F224" s="367"/>
      <c r="G224" s="436" t="str">
        <f t="shared" si="16"/>
        <v/>
      </c>
      <c r="H224" s="370"/>
      <c r="I224" s="426" t="str">
        <f t="shared" ca="1" si="17"/>
        <v>301-Jan-22 to 31-Dec-22</v>
      </c>
      <c r="J224" s="372" t="s">
        <v>477</v>
      </c>
      <c r="K224" s="442"/>
      <c r="L224" s="426" t="b">
        <f t="shared" si="18"/>
        <v>1</v>
      </c>
      <c r="M224" s="426" t="b">
        <f t="shared" si="19"/>
        <v>0</v>
      </c>
      <c r="N224" s="426" t="s">
        <v>969</v>
      </c>
      <c r="O224" s="51"/>
      <c r="P224" s="425"/>
      <c r="Q224" s="425"/>
      <c r="R224" s="425"/>
      <c r="S224" s="425"/>
      <c r="T224" s="425"/>
      <c r="U224" s="425"/>
      <c r="V224" s="105"/>
      <c r="W224" s="105"/>
      <c r="X224" s="186"/>
    </row>
    <row r="225" spans="1:24" ht="47.1" customHeight="1" x14ac:dyDescent="0.25">
      <c r="A225" s="120"/>
      <c r="B225" s="345">
        <v>30</v>
      </c>
      <c r="C225" s="364" t="str">
        <f t="shared" si="15"/>
        <v/>
      </c>
      <c r="D225" s="365" t="str">
        <f ca="1">TEXT(IFERROR(INDEX('Overview - Section A'!$A$37:$A$44,MATCH(J225,'Overview - Section A'!$U$37:$U$44,0)),""),"d-mmm-yy") &amp;" to " &amp; TEXT(IFERROR(INDEX('Overview - Section A'!$E$37:$E$44,MATCH(J225,'Overview - Section A'!$U$37:$U$44,0)),""),"d-mmm-yy")</f>
        <v>1-Jan-23 to 31-Dec-23</v>
      </c>
      <c r="E225" s="441"/>
      <c r="F225" s="367"/>
      <c r="G225" s="436" t="str">
        <f t="shared" si="16"/>
        <v/>
      </c>
      <c r="H225" s="370"/>
      <c r="I225" s="426" t="str">
        <f t="shared" ca="1" si="17"/>
        <v>301-Jan-23 to 31-Dec-23</v>
      </c>
      <c r="J225" s="372" t="s">
        <v>479</v>
      </c>
      <c r="K225" s="442"/>
      <c r="L225" s="426" t="b">
        <f t="shared" si="18"/>
        <v>1</v>
      </c>
      <c r="M225" s="426" t="b">
        <f t="shared" si="19"/>
        <v>0</v>
      </c>
      <c r="N225" s="426" t="s">
        <v>970</v>
      </c>
      <c r="O225" s="51"/>
      <c r="P225" s="425"/>
      <c r="Q225" s="425"/>
      <c r="R225" s="425"/>
      <c r="S225" s="425"/>
      <c r="T225" s="425"/>
      <c r="U225" s="425"/>
      <c r="V225" s="105"/>
      <c r="W225" s="105"/>
      <c r="X225" s="186"/>
    </row>
    <row r="226" spans="1:24" ht="1.9" customHeight="1" thickBot="1" x14ac:dyDescent="0.3">
      <c r="B226" s="66"/>
      <c r="C226" s="67"/>
      <c r="D226" s="67"/>
      <c r="E226" s="67"/>
      <c r="F226" s="67"/>
      <c r="G226" s="67"/>
      <c r="H226" s="67"/>
      <c r="I226" s="67"/>
      <c r="J226" s="67"/>
      <c r="K226" s="67"/>
      <c r="L226" s="67"/>
      <c r="M226" s="67"/>
      <c r="N226" s="67"/>
      <c r="O226" s="61"/>
      <c r="P226" s="137"/>
      <c r="Q226" s="136"/>
      <c r="T226" s="105"/>
      <c r="U226" s="105"/>
      <c r="V226" s="105"/>
      <c r="W226" s="105"/>
      <c r="X226" s="186"/>
    </row>
    <row r="227" spans="1:24" x14ac:dyDescent="0.25">
      <c r="P227" s="136"/>
      <c r="Q227" s="136"/>
      <c r="T227" s="165"/>
      <c r="U227" s="129"/>
      <c r="V227" s="129"/>
      <c r="W227" s="129"/>
      <c r="X227" s="186"/>
    </row>
    <row r="228" spans="1:24" x14ac:dyDescent="0.25">
      <c r="P228" s="136"/>
      <c r="Q228" s="136"/>
      <c r="T228" s="105"/>
      <c r="U228" s="105"/>
      <c r="V228" s="105"/>
      <c r="W228" s="105"/>
      <c r="X228" s="186"/>
    </row>
    <row r="229" spans="1:24" x14ac:dyDescent="0.25">
      <c r="T229" s="105"/>
      <c r="U229" s="105"/>
      <c r="V229" s="105"/>
      <c r="W229" s="105"/>
      <c r="X229" s="186"/>
    </row>
    <row r="230" spans="1:24" x14ac:dyDescent="0.25">
      <c r="T230" s="105"/>
      <c r="U230" s="105"/>
      <c r="V230" s="105"/>
      <c r="W230" s="105"/>
      <c r="X230" s="186"/>
    </row>
    <row r="231" spans="1:24" x14ac:dyDescent="0.25">
      <c r="T231" s="105"/>
      <c r="U231" s="105"/>
      <c r="V231" s="105"/>
      <c r="W231" s="105"/>
      <c r="X231" s="186"/>
    </row>
    <row r="234" spans="1:24" x14ac:dyDescent="0.25">
      <c r="A234" s="68" t="s">
        <v>86</v>
      </c>
    </row>
  </sheetData>
  <sheetProtection algorithmName="SHA-512" hashValue="SEcVKnwLndDL9iwNSZRzbr13sdVYzV3+7igxA0yOrdMpXzRgA+MQcqI2r3PFwDpNi79tTU4CegfXyG0GUBN4qw==" saltValue="dybS3ARXX0Aq7JxjfzRM7Q==" spinCount="100000" sheet="1" objects="1" scenarios="1" formatCells="0" formatRows="0" sort="0" autoFilter="0"/>
  <mergeCells count="9">
    <mergeCell ref="A1:V2"/>
    <mergeCell ref="P44:Q44"/>
    <mergeCell ref="R44:S44"/>
    <mergeCell ref="T44:U44"/>
    <mergeCell ref="P45:Q45"/>
    <mergeCell ref="R45:S45"/>
    <mergeCell ref="T45:U45"/>
    <mergeCell ref="B43:H43"/>
    <mergeCell ref="A8:AO8"/>
  </mergeCells>
  <conditionalFormatting sqref="B45:D225">
    <cfRule type="expression" dxfId="65" priority="20">
      <formula>MOD($B45,2)=0</formula>
    </cfRule>
    <cfRule type="expression" dxfId="64" priority="21">
      <formula>MOD($B45,2)=1</formula>
    </cfRule>
  </conditionalFormatting>
  <conditionalFormatting sqref="C10:D40">
    <cfRule type="expression" dxfId="63" priority="18">
      <formula>AND($D10&lt;&gt;"",$C10&lt;&gt;"")</formula>
    </cfRule>
  </conditionalFormatting>
  <conditionalFormatting sqref="E45:H225">
    <cfRule type="expression" dxfId="62" priority="13">
      <formula>AND(INDEX($AO$10:$AO$10,MATCH($A45,$A$10:$A$10,0))="Deactivate")</formula>
    </cfRule>
  </conditionalFormatting>
  <conditionalFormatting sqref="E10:W40">
    <cfRule type="expression" dxfId="61" priority="12">
      <formula>$AO$8="Deactivate"</formula>
    </cfRule>
  </conditionalFormatting>
  <conditionalFormatting sqref="A10:AO14 P15">
    <cfRule type="expression" dxfId="60" priority="11">
      <formula>$AF10:$AF41="[Record ID]"</formula>
    </cfRule>
  </conditionalFormatting>
  <conditionalFormatting sqref="B45:U225">
    <cfRule type="expression" dxfId="59" priority="10">
      <formula>$N45:$N226="[Record ID]"</formula>
    </cfRule>
  </conditionalFormatting>
  <conditionalFormatting sqref="A15:AO40">
    <cfRule type="expression" dxfId="58" priority="46">
      <formula>$AF15:$AF226="[Record ID]"</formula>
    </cfRule>
  </conditionalFormatting>
  <dataValidations count="22">
    <dataValidation type="list" allowBlank="1" showInputMessage="1" showErrorMessage="1" sqref="R10:R40">
      <formula1>Subset</formula1>
    </dataValidation>
    <dataValidation type="custom" allowBlank="1" showInputMessage="1" showErrorMessage="1" errorTitle="Coverage Indicators" error="Cannot have a Standard Indicator and Custom Indicator on same line" sqref="D10:D40">
      <formula1>C10=""</formula1>
    </dataValidation>
    <dataValidation type="list" allowBlank="1" showInputMessage="1" showErrorMessage="1" sqref="B10:B40">
      <formula1>Coverage_Module</formula1>
    </dataValidation>
    <dataValidation type="list" allowBlank="1" showInputMessage="1" showErrorMessage="1" sqref="C10:C40">
      <formula1>OFFSET(CoverageStart,MATCH(X10,CoverageColumn,0)-1,2,COUNTIF(CoverageColumn,X10),1)</formula1>
    </dataValidation>
    <dataValidation type="list" allowBlank="1" showInputMessage="1" showErrorMessage="1" sqref="S10:S40">
      <formula1>ResponsiblePR</formula1>
    </dataValidation>
    <dataValidation type="list" allowBlank="1" showInputMessage="1" showErrorMessage="1" sqref="T10:T40">
      <formula1>Country</formula1>
    </dataValidation>
    <dataValidation type="textLength" allowBlank="1" showInputMessage="1" showErrorMessage="1" errorTitle="Entered information is too long" error="Information entered here is limited to 4000 characters. Please capture further details in Comments." sqref="P10:P40">
      <formula1>0</formula1>
      <formula2>4000</formula2>
    </dataValidation>
    <dataValidation type="textLength" allowBlank="1" showInputMessage="1" showErrorMessage="1" errorTitle="Entered information is too long" error="Information entered here is limited to 32768 characters. Please capture further details in Comments." sqref="W10:W40">
      <formula1>0</formula1>
      <formula2>32768</formula2>
    </dataValidation>
    <dataValidation type="decimal" allowBlank="1" showInputMessage="1" showErrorMessage="1" errorTitle="X-Author for Excel" error="Please enter a valid numeric value. Valid range for Coverage Indicator Number is -1E+18 to 1E+18." promptTitle="X-Author for Excel" sqref="A10:A40 B45:B225">
      <formula1>-1000000000000000000</formula1>
      <formula2>1000000000000000000</formula2>
    </dataValidation>
    <dataValidation type="decimal" allowBlank="1" showInputMessage="1" showErrorMessage="1" errorTitle="X-Author for Excel" error="Please enter a valid numeric value. Valid range for Baseline N# is -10000000000 to 10000000000." promptTitle="X-Author for Excel" sqref="E10:E40">
      <formula1>-10000000000</formula1>
      <formula2>10000000000</formula2>
    </dataValidation>
    <dataValidation type="decimal" allowBlank="1" showInputMessage="1" showErrorMessage="1" errorTitle="X-Author for Excel" error="Please enter a valid numeric value. Valid range for Baseline D# is -10000000000 to 10000000000." promptTitle="X-Author for Excel" sqref="F10:F40">
      <formula1>-10000000000</formula1>
      <formula2>10000000000</formula2>
    </dataValidation>
    <dataValidation type="list" allowBlank="1" showInputMessage="1" showErrorMessage="1" errorTitle="X-Author for Excel" error="Please select a value from the drop-down." promptTitle="X-Author for Excel" sqref="H10:H40">
      <formula1>IF(IFERROR(ROWS(INDIRECT(SUBSTITUTE("AIM_Coverage_Indicator__c.AIM_Year__c"," ","_"))),-1) &lt; 0, XAuthorInvalidPicklistData,INDIRECT(SUBSTITUTE("AIM_Coverage_Indicator__c.AIM_Year__c"," ","_")))</formula1>
    </dataValidation>
    <dataValidation type="list" allowBlank="1" showInputMessage="1" showErrorMessage="1" errorTitle="X-Author for Excel" error="Please select a value from the drop-down." promptTitle="X-Author for Excel" sqref="U10:U40">
      <formula1>IF(IFERROR(ROWS(INDIRECT(SUBSTITUTE("AIM_Coverage_Indicator__c.AIM_Geographic_Coverage__c"," ","_"))),-1) &lt; 0, XAuthorInvalidPicklistData,INDIRECT(SUBSTITUTE("AIM_Coverage_Indicator__c.AIM_Geographic_Coverage__c"," ","_")))</formula1>
    </dataValidation>
    <dataValidation type="list" allowBlank="1" showInputMessage="1" showErrorMessage="1" errorTitle="X-Author for Excel" error="Please select a value from the drop-down." promptTitle="X-Author for Excel" sqref="V10:V40">
      <formula1>IF(IFERROR(ROWS(INDIRECT(SUBSTITUTE("AIM_Coverage_Indicator__c.AIM_Rating_Cumulation_Type__c"," ","_"))),-1) &lt; 0, XAuthorInvalidPicklistData,INDIRECT(SUBSTITUTE("AIM_Coverage_Indicator__c.AIM_Rating_Cumulation_Type__c"," ","_")))</formula1>
    </dataValidation>
    <dataValidation type="list" allowBlank="1" showInputMessage="1" showErrorMessage="1" errorTitle="X-Author for Excel" error="Please select either TRUE or FALSE from the dropdown." promptTitle="X-Author for Excel" sqref="AC10:AC40 L45:M225">
      <formula1>"TRUE,FALSE"</formula1>
    </dataValidation>
    <dataValidation type="custom" allowBlank="1" showInputMessage="1" showErrorMessage="1" errorTitle="X-Author for Excel" error="Id and Lookup fields are not editable." promptTitle="X-Author for Excel" sqref="AN10:AN40 AE10:AH40 N45:N225 J45:J225">
      <formula1>""</formula1>
    </dataValidation>
    <dataValidation type="decimal" allowBlank="1" showInputMessage="1" showErrorMessage="1" errorTitle="X-Author for Excel" error="Please enter a valid numeric value. Valid range for Baseline % is -99999.99 to 99999.99." promptTitle="X-Author for Excel" sqref="AL10:AL40">
      <formula1>-99999.99</formula1>
      <formula2>99999.99</formula2>
    </dataValidation>
    <dataValidation type="list" allowBlank="1" showInputMessage="1" showErrorMessage="1" errorTitle="X-Author for Excel" error="Please select a value from the drop-down." promptTitle="X-Author for Excel" sqref="AO10:AO40">
      <formula1>IF(IFERROR(ROWS(INDIRECT(SUBSTITUTE("AIM_Coverage_Indicator__c.AIM_Deactivate_Indicator__c"," ","_"))),-1) &lt; 0, XAuthorInvalidPicklistData,INDIRECT(SUBSTITUTE("AIM_Coverage_Indicator__c.AIM_Deactivate_Indicator__c"," ","_")))</formula1>
    </dataValidation>
    <dataValidation type="decimal" allowBlank="1" showInputMessage="1" showErrorMessage="1" errorTitle="X-Author for Excel" error="Please enter a valid numeric value. Valid range for Target N# is -10000000000 to 10000000000." promptTitle="X-Author for Excel" sqref="E45:E225">
      <formula1>-10000000000</formula1>
      <formula2>10000000000</formula2>
    </dataValidation>
    <dataValidation type="decimal" allowBlank="1" showInputMessage="1" showErrorMessage="1" errorTitle="X-Author for Excel" error="Please enter a valid numeric value. Valid range for Target D# is -10000000000 to 10000000000." promptTitle="X-Author for Excel" sqref="F45:F225">
      <formula1>-10000000000</formula1>
      <formula2>10000000000</formula2>
    </dataValidation>
    <dataValidation type="list" allowBlank="1" showInputMessage="1" showErrorMessage="1" errorTitle="X-Author for Excel" error="Please select a value from the drop-down." promptTitle="X-Author for Excel" sqref="H45:H225">
      <formula1>IF(IFERROR(ROWS(INDIRECT(SUBSTITUTE("AIM_Coverage_Indicator_Targets_Results__c.AIM_Mark_if_target_is_TBD__c"," ","_"))),-1) &lt; 0, XAuthorInvalidPicklistData,INDIRECT(SUBSTITUTE("AIM_Coverage_Indicator_Targets_Results__c.AIM_Mark_if_target_is_TBD__c"," ","_")))</formula1>
    </dataValidation>
    <dataValidation type="decimal" allowBlank="1" showInputMessage="1" showErrorMessage="1" errorTitle="X-Author for Excel" error="Please enter a valid numeric value. Valid range for Target % is -99999.9 to 99999.9." promptTitle="X-Author for Excel" sqref="K45:K225">
      <formula1>-99999.9</formula1>
      <formula2>99999.9</formula2>
    </dataValidation>
  </dataValidations>
  <hyperlinks>
    <hyperlink ref="B4" location="_fba43122_7879_4bc6_ab59_ece879d4dafd" display="Coverage Indicators"/>
    <hyperlink ref="C4" location="_779b0207_1267_4760_b2e2_850e0608884a" display="Coverage Indicator Targets"/>
    <hyperlink ref="A234" location="'Coverage Indicators - Section D'!A4" display="'Coverage Indicators - Section D'!A4"/>
  </hyperlinks>
  <pageMargins left="0.7" right="0.7" top="0.75" bottom="0.75" header="0.3" footer="0.3"/>
  <pageSetup paperSize="8" scale="32" fitToHeight="0" orientation="landscape" r:id="rId1"/>
  <colBreaks count="1" manualBreakCount="1">
    <brk id="25" max="1048575" man="1"/>
  </colBreaks>
  <extLst>
    <ext xmlns:x14="http://schemas.microsoft.com/office/spreadsheetml/2009/9/main" uri="{78C0D931-6437-407d-A8EE-F0AAD7539E65}">
      <x14:conditionalFormattings>
        <x14:conditionalFormatting xmlns:xm="http://schemas.microsoft.com/office/excel/2006/main">
          <x14:cfRule type="expression" priority="19" id="{0B2CCBC0-1F1D-4D86-B497-1C748EC8E20D}">
            <xm:f>INDEX('Overview - Section A'!$E$37:$E$45,MATCH($J45,'Overview - Section A'!$U$37:$U$45,0))&gt;'Overview - Section A'!$E$8</xm:f>
            <x14:dxf>
              <font>
                <color theme="4" tint="0.79998168889431442"/>
              </font>
              <fill>
                <patternFill patternType="solid">
                  <fgColor theme="1" tint="0.499984740745262"/>
                  <bgColor rgb="FFDAEEF3"/>
                </patternFill>
              </fill>
            </x14:dxf>
          </x14:cfRule>
          <xm:sqref>B45:U225</xm:sqref>
        </x14:conditionalFormatting>
        <x14:conditionalFormatting xmlns:xm="http://schemas.microsoft.com/office/excel/2006/main">
          <x14:cfRule type="expression" priority="15" id="{04AAFA15-D3CA-41BE-98A9-8DA47183B4D4}">
            <xm:f>OR('Overview - Section A'!$AN$5="Grant Making", 'Overview - Section A'!$AN$5="Grant Revision")</xm:f>
            <x14:dxf>
              <font>
                <color theme="4" tint="0.79998168889431442"/>
              </font>
              <fill>
                <patternFill patternType="solid">
                  <fgColor theme="1" tint="0.499984740745262"/>
                  <bgColor rgb="FFDAEEF3"/>
                </patternFill>
              </fill>
              <border>
                <left/>
                <right/>
                <top/>
                <bottom/>
              </border>
            </x14:dxf>
          </x14:cfRule>
          <xm:sqref>S10:S40</xm:sqref>
        </x14:conditionalFormatting>
        <x14:conditionalFormatting xmlns:xm="http://schemas.microsoft.com/office/excel/2006/main">
          <x14:cfRule type="expression" priority="14" id="{6B7042EF-54D9-4958-97C7-2B9275BAFDB4}">
            <xm:f>OR('Overview - Section A'!$AN$5="Grant Making", 'Overview - Section A'!$AN$5="Funding Request")</xm:f>
            <x14:dxf>
              <font>
                <color theme="4" tint="0.79998168889431442"/>
              </font>
              <fill>
                <patternFill patternType="solid">
                  <fgColor theme="1" tint="0.499984740745262"/>
                  <bgColor rgb="FFDAEEF3"/>
                </patternFill>
              </fill>
            </x14:dxf>
          </x14:cfRule>
          <xm:sqref>AO10:AO40</xm:sqref>
        </x14:conditionalFormatting>
        <x14:conditionalFormatting xmlns:xm="http://schemas.microsoft.com/office/excel/2006/main">
          <x14:cfRule type="expression" priority="1" id="{1423E595-2F51-426C-A608-D173169BD25E}">
            <xm:f>OR('Overview - Section A'!$AN$5="Grant Making", 'Overview - Section A'!$AN$5="Funding Request")</xm:f>
            <x14:dxf>
              <font>
                <color rgb="FF8DB4E2"/>
              </font>
              <fill>
                <patternFill>
                  <bgColor rgb="FF8DB4E2"/>
                </patternFill>
              </fill>
            </x14:dxf>
          </x14:cfRule>
          <xm:sqref>AO9</xm:sqref>
        </x14:conditionalFormatting>
        <x14:conditionalFormatting xmlns:xm="http://schemas.microsoft.com/office/excel/2006/main">
          <x14:cfRule type="expression" priority="2" id="{6F9F2360-5BFC-47B3-9140-0C0DBFFEA243}">
            <xm:f>OR('Overview - Section A'!$AN$5="Grant Making", 'Overview - Section A'!$AN$5="Grant Revision")</xm:f>
            <x14:dxf>
              <font>
                <color rgb="FF8DB4E2"/>
              </font>
              <fill>
                <patternFill>
                  <bgColor rgb="FF8DB4E2"/>
                </patternFill>
              </fill>
            </x14:dxf>
          </x14:cfRule>
          <x14:cfRule type="expression" priority="9" id="{D8DFA6BC-34C5-41C8-B20E-29ADBEA51CB5}">
            <xm:f>OR('Overview - Section A'!$AN$5="Grant Making", 'Overview - Section A'!$AN$5="Grant Revision")</xm:f>
            <x14:dxf>
              <font>
                <color rgb="FFDAEEF3"/>
              </font>
              <fill>
                <patternFill>
                  <bgColor rgb="FFDAEEF3"/>
                </patternFill>
              </fill>
            </x14:dxf>
          </x14:cfRule>
          <xm:sqref>S9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AR631"/>
  <sheetViews>
    <sheetView showGridLines="0" view="pageBreakPreview" topLeftCell="A39" zoomScale="80" zoomScaleNormal="50" zoomScaleSheetLayoutView="80" workbookViewId="0">
      <selection activeCell="A49" sqref="A49"/>
    </sheetView>
  </sheetViews>
  <sheetFormatPr defaultColWidth="11" defaultRowHeight="15.75" x14ac:dyDescent="0.25"/>
  <cols>
    <col min="1" max="1" width="16.25" style="6" customWidth="1"/>
    <col min="2" max="2" width="30.625" style="6" customWidth="1"/>
    <col min="3" max="4" width="20.625" style="6" customWidth="1"/>
    <col min="5" max="6" width="12.125" style="6" customWidth="1"/>
    <col min="7" max="7" width="20.625" style="6" customWidth="1"/>
    <col min="8" max="8" width="56.25" style="6" customWidth="1"/>
    <col min="9" max="9" width="26.75" style="6" hidden="1" customWidth="1"/>
    <col min="10" max="11" width="31.125" style="6" hidden="1" customWidth="1"/>
    <col min="12" max="12" width="21.75" style="6" hidden="1" customWidth="1"/>
    <col min="13" max="13" width="22.125" style="6" hidden="1" customWidth="1"/>
    <col min="14" max="14" width="10.625" style="6" hidden="1" customWidth="1"/>
    <col min="15" max="15" width="8.125" style="6" hidden="1" customWidth="1"/>
    <col min="16" max="16" width="0.125" style="6" customWidth="1"/>
    <col min="17" max="17" width="0.25" style="6" customWidth="1"/>
    <col min="18" max="18" width="24.75" style="6" hidden="1" customWidth="1"/>
    <col min="19" max="19" width="26.75" style="6" hidden="1" customWidth="1"/>
    <col min="20" max="20" width="11.25" style="6" hidden="1" customWidth="1"/>
    <col min="21" max="21" width="22.875" style="6" customWidth="1"/>
    <col min="22" max="22" width="56.25" style="6" customWidth="1"/>
    <col min="23" max="30" width="19.625" style="6" hidden="1" customWidth="1"/>
    <col min="31" max="31" width="22.25" style="6" hidden="1" customWidth="1"/>
    <col min="32" max="32" width="27.5" style="6" customWidth="1"/>
    <col min="33" max="33" width="88.625" style="6" customWidth="1"/>
    <col min="34" max="34" width="26.625" style="6" customWidth="1"/>
    <col min="35" max="35" width="20.25" style="6" customWidth="1"/>
    <col min="36" max="36" width="10.25" style="6" customWidth="1"/>
    <col min="37" max="37" width="4" style="6" customWidth="1"/>
    <col min="38" max="38" width="11" style="9" customWidth="1"/>
    <col min="39" max="39" width="28.625" style="9" customWidth="1"/>
    <col min="40" max="44" width="11" style="9"/>
    <col min="45" max="16384" width="11" style="6"/>
  </cols>
  <sheetData>
    <row r="1" spans="1:39" ht="21.75" thickBot="1" x14ac:dyDescent="0.3">
      <c r="A1" s="525" t="s">
        <v>180</v>
      </c>
      <c r="B1" s="526"/>
      <c r="C1" s="526"/>
      <c r="D1" s="526"/>
      <c r="E1" s="526"/>
      <c r="F1" s="526"/>
      <c r="G1" s="526"/>
      <c r="H1" s="527"/>
      <c r="W1" s="174"/>
      <c r="X1" s="174"/>
      <c r="Y1" s="174"/>
      <c r="Z1" s="174"/>
      <c r="AA1" s="174"/>
      <c r="AB1" s="174"/>
      <c r="AC1" s="176"/>
      <c r="AD1" s="217"/>
    </row>
    <row r="2" spans="1:39" ht="21.75" thickBot="1" x14ac:dyDescent="0.4">
      <c r="A2" s="528"/>
      <c r="B2" s="529"/>
      <c r="C2" s="529"/>
      <c r="D2" s="529"/>
      <c r="E2" s="529"/>
      <c r="F2" s="529"/>
      <c r="G2" s="529"/>
      <c r="H2" s="530"/>
      <c r="I2" s="242"/>
      <c r="J2" s="242"/>
      <c r="K2" s="242"/>
      <c r="L2" s="242"/>
      <c r="M2" s="242"/>
      <c r="N2" s="242"/>
      <c r="O2" s="242"/>
      <c r="P2" s="242"/>
      <c r="R2" s="127"/>
      <c r="S2" s="127"/>
      <c r="T2" s="127"/>
      <c r="U2" s="127"/>
      <c r="V2" s="127"/>
      <c r="W2" s="127"/>
      <c r="X2" s="127"/>
      <c r="Y2" s="127"/>
      <c r="Z2" s="127"/>
      <c r="AA2" s="127"/>
      <c r="AB2" s="127"/>
      <c r="AC2" s="127"/>
      <c r="AD2" s="127"/>
    </row>
    <row r="3" spans="1:39" ht="16.5" thickBot="1" x14ac:dyDescent="0.3"/>
    <row r="4" spans="1:39" ht="44.25" customHeight="1" thickBot="1" x14ac:dyDescent="0.3">
      <c r="A4" s="43" t="s">
        <v>37</v>
      </c>
      <c r="B4" s="33" t="s">
        <v>34</v>
      </c>
      <c r="C4" s="33" t="s">
        <v>35</v>
      </c>
      <c r="D4" s="33" t="s">
        <v>36</v>
      </c>
    </row>
    <row r="5" spans="1:39" ht="35.25" customHeight="1" thickBot="1" x14ac:dyDescent="0.3"/>
    <row r="6" spans="1:39" ht="30.75" customHeight="1" thickBot="1" x14ac:dyDescent="0.3">
      <c r="A6" s="538" t="s">
        <v>28</v>
      </c>
      <c r="B6" s="539"/>
      <c r="C6" s="539"/>
      <c r="D6" s="539"/>
      <c r="E6" s="539"/>
      <c r="F6" s="539"/>
      <c r="G6" s="539"/>
      <c r="H6" s="539"/>
      <c r="I6" s="121"/>
      <c r="J6" s="121"/>
      <c r="K6" s="121"/>
      <c r="L6" s="121"/>
      <c r="M6" s="121"/>
      <c r="N6" s="121"/>
      <c r="O6" s="109"/>
      <c r="P6" s="177"/>
      <c r="Q6" s="178"/>
    </row>
    <row r="7" spans="1:39" ht="49.5" customHeight="1" x14ac:dyDescent="0.25">
      <c r="A7" s="417" t="s">
        <v>21</v>
      </c>
      <c r="B7" s="417" t="s">
        <v>124</v>
      </c>
      <c r="C7" s="417" t="s">
        <v>41</v>
      </c>
      <c r="D7" s="417" t="s">
        <v>31</v>
      </c>
      <c r="E7" s="417" t="s">
        <v>32</v>
      </c>
      <c r="F7" s="417" t="s">
        <v>33</v>
      </c>
      <c r="G7" s="417" t="s">
        <v>18</v>
      </c>
      <c r="H7" s="417" t="s">
        <v>9</v>
      </c>
      <c r="I7" s="363" t="s">
        <v>238</v>
      </c>
      <c r="J7" s="363" t="s">
        <v>277</v>
      </c>
      <c r="K7" s="463">
        <v>0</v>
      </c>
      <c r="L7" s="463" t="s">
        <v>110</v>
      </c>
      <c r="M7" s="363" t="s">
        <v>218</v>
      </c>
      <c r="N7" s="363" t="s">
        <v>60</v>
      </c>
      <c r="O7" s="363" t="s">
        <v>62</v>
      </c>
      <c r="P7" s="122"/>
      <c r="Q7" s="245"/>
      <c r="AM7" s="123"/>
    </row>
    <row r="8" spans="1:39" ht="37.5" hidden="1" customHeight="1" x14ac:dyDescent="0.25">
      <c r="A8" s="345" t="s">
        <v>82</v>
      </c>
      <c r="B8" s="364" t="str">
        <f>IFERROR(VLOOKUP(A8,'Impact Indicators - Section B'!$A$9:$S$27,19,FALSE),"")</f>
        <v/>
      </c>
      <c r="C8" s="464" t="str">
        <f t="array" ref="C8">IFERROR(IF(INDEX('Disaggregation Records'!$E$3:$E$56,MATCH(RIGHT(L8,255),RIGHT('Disaggregation Records'!$D$3:$D$56,255),0))=0,"",INDEX('Disaggregation Records'!$E$3:$E$56,MATCH(RIGHT(L8,255),RIGHT('Disaggregation Records'!$D$3:$D$56,255),0))),"")</f>
        <v/>
      </c>
      <c r="D8" s="464" t="str">
        <f t="array" ref="D8">IFERROR(IF(INDEX('Disaggregation Records'!$F$3:$F$56,MATCH(RIGHT(L8,255),RIGHT('Disaggregation Records'!$D$3:$D$56,255),0))=0,"",INDEX('Disaggregation Records'!$F$3:$F$56,MATCH(RIGHT(L8,255),RIGHT('Disaggregation Records'!$D$3:$D$56,255),0))),"")</f>
        <v/>
      </c>
      <c r="E8" s="348" t="str">
        <f t="array" ref="E8">IFERROR(IF(INDEX('Disaggregation Data'!$K$3:$K$154,MATCH(RIGHT(M8,255),RIGHT('Disaggregation Data'!$J$3:$J$154,255),0))=0,"",INDEX('Disaggregation Data'!$K$3:$K$154,MATCH(RIGHT(M8,255),RIGHT('Disaggregation Data'!$J$3:$J$154,255),0))),"")</f>
        <v/>
      </c>
      <c r="F8" s="348" t="str">
        <f t="array" ref="F8">IFERROR(IF(INDEX('Disaggregation Data'!$L$3:$L$154,MATCH(RIGHT(M8,255),RIGHT('Disaggregation Data'!$J$3:$J$154,255),0))=0,"",INDEX('Disaggregation Data'!$L$3:$L$154,MATCH(RIGHT(M8,255),RIGHT('Disaggregation Data'!$J$3:$J$154,255),0))),"")</f>
        <v/>
      </c>
      <c r="G8" s="348" t="str">
        <f t="array" ref="G8">IFERROR(IF(INDEX('Disaggregation Data'!$M$3:$M$154,MATCH(RIGHT(M8,255),RIGHT('Disaggregation Data'!$J$3:$J$154,255),0))=0,"",INDEX('Disaggregation Data'!$M$3:$M$154,MATCH(RIGHT(M8,255),RIGHT('Disaggregation Data'!$J$3:$J$154,255),0))),"")</f>
        <v/>
      </c>
      <c r="H8" s="347" t="str">
        <f t="array" ref="H8">IFERROR(IF(INDEX('Disaggregation Data'!$N$3:$N$154,MATCH(RIGHT(M8,255),RIGHT('Disaggregation Data'!$J$3:$J$154,255),0))=0,"",INDEX('Disaggregation Data'!$N$3:$N$154,MATCH(RIGHT(M8,255),RIGHT('Disaggregation Data'!$J$3:$J$154,255),0))),"")</f>
        <v/>
      </c>
      <c r="I8" s="465" t="str">
        <f t="array" ref="I8">IFERROR(IF(INDEX('Disaggregation Records'!$G$3:$G$56,MATCH(LEFT(L8,255),LEFT('Disaggregation Records'!$D$3:$D$56,255),0))=0,"",INDEX('Disaggregation Records'!$G$3:$G$56,MATCH(LEFT(L8,255),LEFT('Disaggregation Records'!$D$3:$D$56,255),0))),"")</f>
        <v/>
      </c>
      <c r="J8" s="465" t="s">
        <v>61</v>
      </c>
      <c r="K8" s="465">
        <f>IF(B8=B7,K7+1,0)</f>
        <v>0</v>
      </c>
      <c r="L8" s="465" t="str">
        <f>IF(B8&lt;&gt;"",B8&amp;"-"&amp;K8,"")</f>
        <v/>
      </c>
      <c r="M8" s="465" t="str">
        <f>IF(B8&lt;&gt;"",B8&amp;C8&amp;D8,"")</f>
        <v/>
      </c>
      <c r="N8" s="426" t="b">
        <f>IFERROR(IF(B8&lt;&gt;"",TRUE,FALSE),"")</f>
        <v>0</v>
      </c>
      <c r="O8" s="430" t="s">
        <v>61</v>
      </c>
      <c r="P8" s="246"/>
      <c r="Q8" s="245"/>
    </row>
    <row r="9" spans="1:39" ht="50.25" customHeight="1" x14ac:dyDescent="0.25">
      <c r="A9" s="345">
        <v>1</v>
      </c>
      <c r="B9" s="364" t="str">
        <f>IFERROR(VLOOKUP(A9,'Impact Indicators - Section B'!$A$9:$S$27,19,FALSE),"")</f>
        <v>HIV I-10(M): Percentage of sex workers who are living with HIV</v>
      </c>
      <c r="C9" s="464" t="str">
        <f t="array" ref="C9">IFERROR(IF(INDEX('Disaggregation Records'!$E$3:$E$56,MATCH(RIGHT(L9,255),RIGHT('Disaggregation Records'!$D$3:$D$56,255),0))=0,"",INDEX('Disaggregation Records'!$E$3:$E$56,MATCH(RIGHT(L9,255),RIGHT('Disaggregation Records'!$D$3:$D$56,255),0))),"")</f>
        <v>Age</v>
      </c>
      <c r="D9" s="464" t="str">
        <f t="array" ref="D9">IFERROR(IF(INDEX('Disaggregation Records'!$F$3:$F$56,MATCH(RIGHT(L9,255),RIGHT('Disaggregation Records'!$D$3:$D$56,255),0))=0,"",INDEX('Disaggregation Records'!$F$3:$F$56,MATCH(RIGHT(L9,255),RIGHT('Disaggregation Records'!$D$3:$D$56,255),0))),"")</f>
        <v>U25</v>
      </c>
      <c r="E9" s="348" t="str">
        <f t="array" ref="E9">IFERROR(IF(INDEX('Disaggregation Data'!$K$3:$K$154,MATCH(RIGHT(M9,255),RIGHT('Disaggregation Data'!$J$3:$J$154,255),0))=0,"",INDEX('Disaggregation Data'!$K$3:$K$154,MATCH(RIGHT(M9,255),RIGHT('Disaggregation Data'!$J$3:$J$154,255),0))),"")</f>
        <v/>
      </c>
      <c r="F9" s="348" t="str">
        <f t="array" ref="F9">IFERROR(IF(INDEX('Disaggregation Data'!$L$3:$L$154,MATCH(RIGHT(M9,255),RIGHT('Disaggregation Data'!$J$3:$J$154,255),0))=0,"",INDEX('Disaggregation Data'!$L$3:$L$154,MATCH(RIGHT(M9,255),RIGHT('Disaggregation Data'!$J$3:$J$154,255),0))),"")</f>
        <v/>
      </c>
      <c r="G9" s="348" t="str">
        <f t="array" ref="G9">IFERROR(IF(INDEX('Disaggregation Data'!$M$3:$M$154,MATCH(RIGHT(M9,255),RIGHT('Disaggregation Data'!$J$3:$J$154,255),0))=0,"",INDEX('Disaggregation Data'!$M$3:$M$154,MATCH(RIGHT(M9,255),RIGHT('Disaggregation Data'!$J$3:$J$154,255),0))),"")</f>
        <v/>
      </c>
      <c r="H9" s="347" t="str">
        <f t="array" ref="H9">IFERROR(IF(INDEX('Disaggregation Data'!$N$3:$N$154,MATCH(RIGHT(M9,255),RIGHT('Disaggregation Data'!$J$3:$J$154,255),0))=0,"",INDEX('Disaggregation Data'!$N$3:$N$154,MATCH(RIGHT(M9,255),RIGHT('Disaggregation Data'!$J$3:$J$154,255),0))),"")</f>
        <v/>
      </c>
      <c r="I9" s="465" t="str">
        <f t="array" ref="I9">IFERROR(IF(INDEX('Disaggregation Records'!$G$3:$G$56,MATCH(LEFT(L9,255),LEFT('Disaggregation Records'!$D$3:$D$56,255),0))=0,"",INDEX('Disaggregation Records'!$G$3:$G$56,MATCH(LEFT(L9,255),LEFT('Disaggregation Records'!$D$3:$D$56,255),0))),"")</f>
        <v>a1L36000002Nzj2EAC</v>
      </c>
      <c r="J9" s="465" t="s">
        <v>454</v>
      </c>
      <c r="K9" s="465">
        <f t="shared" ref="K9:K72" si="0">IF(B9=B8,K8+1,0)</f>
        <v>0</v>
      </c>
      <c r="L9" s="465" t="str">
        <f t="shared" ref="L9:L72" si="1">IF(B9&lt;&gt;"",B9&amp;"-"&amp;K9,"")</f>
        <v>HIV I-10(M): Percentage of sex workers who are living with HIV-0</v>
      </c>
      <c r="M9" s="465" t="str">
        <f t="shared" ref="M9:M72" si="2">IF(B9&lt;&gt;"",B9&amp;C9&amp;D9,"")</f>
        <v>HIV I-10(M): Percentage of sex workers who are living with HIVAgeU25</v>
      </c>
      <c r="N9" s="426" t="b">
        <f t="shared" ref="N9:N72" si="3">IFERROR(IF(B9&lt;&gt;"",TRUE,FALSE),"")</f>
        <v>1</v>
      </c>
      <c r="O9" s="430" t="s">
        <v>1531</v>
      </c>
      <c r="P9" s="246"/>
      <c r="Q9" s="245"/>
    </row>
    <row r="10" spans="1:39" ht="59.25" customHeight="1" x14ac:dyDescent="0.25">
      <c r="A10" s="345">
        <v>1</v>
      </c>
      <c r="B10" s="364" t="str">
        <f>IFERROR(VLOOKUP(A10,'Impact Indicators - Section B'!$A$9:$S$27,19,FALSE),"")</f>
        <v>HIV I-10(M): Percentage of sex workers who are living with HIV</v>
      </c>
      <c r="C10" s="464" t="str">
        <f t="array" ref="C10">IFERROR(IF(INDEX('Disaggregation Records'!$E$3:$E$56,MATCH(RIGHT(L10,255),RIGHT('Disaggregation Records'!$D$3:$D$56,255),0))=0,"",INDEX('Disaggregation Records'!$E$3:$E$56,MATCH(RIGHT(L10,255),RIGHT('Disaggregation Records'!$D$3:$D$56,255),0))),"")</f>
        <v>Age</v>
      </c>
      <c r="D10" s="464" t="str">
        <f t="array" ref="D10">IFERROR(IF(INDEX('Disaggregation Records'!$F$3:$F$56,MATCH(RIGHT(L10,255),RIGHT('Disaggregation Records'!$D$3:$D$56,255),0))=0,"",INDEX('Disaggregation Records'!$F$3:$F$56,MATCH(RIGHT(L10,255),RIGHT('Disaggregation Records'!$D$3:$D$56,255),0))),"")</f>
        <v>25+</v>
      </c>
      <c r="E10" s="348" t="str">
        <f t="array" ref="E10">IFERROR(IF(INDEX('Disaggregation Data'!$K$3:$K$154,MATCH(RIGHT(M10,255),RIGHT('Disaggregation Data'!$J$3:$J$154,255),0))=0,"",INDEX('Disaggregation Data'!$K$3:$K$154,MATCH(RIGHT(M10,255),RIGHT('Disaggregation Data'!$J$3:$J$154,255),0))),"")</f>
        <v/>
      </c>
      <c r="F10" s="348" t="str">
        <f t="array" ref="F10">IFERROR(IF(INDEX('Disaggregation Data'!$L$3:$L$154,MATCH(RIGHT(M10,255),RIGHT('Disaggregation Data'!$J$3:$J$154,255),0))=0,"",INDEX('Disaggregation Data'!$L$3:$L$154,MATCH(RIGHT(M10,255),RIGHT('Disaggregation Data'!$J$3:$J$154,255),0))),"")</f>
        <v/>
      </c>
      <c r="G10" s="348" t="str">
        <f t="array" ref="G10">IFERROR(IF(INDEX('Disaggregation Data'!$M$3:$M$154,MATCH(RIGHT(M10,255),RIGHT('Disaggregation Data'!$J$3:$J$154,255),0))=0,"",INDEX('Disaggregation Data'!$M$3:$M$154,MATCH(RIGHT(M10,255),RIGHT('Disaggregation Data'!$J$3:$J$154,255),0))),"")</f>
        <v/>
      </c>
      <c r="H10" s="347" t="str">
        <f t="array" ref="H10">IFERROR(IF(INDEX('Disaggregation Data'!$N$3:$N$154,MATCH(RIGHT(M10,255),RIGHT('Disaggregation Data'!$J$3:$J$154,255),0))=0,"",INDEX('Disaggregation Data'!$N$3:$N$154,MATCH(RIGHT(M10,255),RIGHT('Disaggregation Data'!$J$3:$J$154,255),0))),"")</f>
        <v/>
      </c>
      <c r="I10" s="465" t="str">
        <f t="array" ref="I10">IFERROR(IF(INDEX('Disaggregation Records'!$G$3:$G$56,MATCH(LEFT(L10,255),LEFT('Disaggregation Records'!$D$3:$D$56,255),0))=0,"",INDEX('Disaggregation Records'!$G$3:$G$56,MATCH(LEFT(L10,255),LEFT('Disaggregation Records'!$D$3:$D$56,255),0))),"")</f>
        <v>a1L36000002Nzj3EAC</v>
      </c>
      <c r="J10" s="465" t="s">
        <v>454</v>
      </c>
      <c r="K10" s="465">
        <f t="shared" si="0"/>
        <v>1</v>
      </c>
      <c r="L10" s="465" t="str">
        <f t="shared" si="1"/>
        <v>HIV I-10(M): Percentage of sex workers who are living with HIV-1</v>
      </c>
      <c r="M10" s="465" t="str">
        <f t="shared" si="2"/>
        <v>HIV I-10(M): Percentage of sex workers who are living with HIVAge25+</v>
      </c>
      <c r="N10" s="426" t="b">
        <f t="shared" si="3"/>
        <v>1</v>
      </c>
      <c r="O10" s="430" t="s">
        <v>1532</v>
      </c>
      <c r="P10" s="246"/>
      <c r="Q10" s="245"/>
    </row>
    <row r="11" spans="1:39" ht="37.5" customHeight="1" x14ac:dyDescent="0.25">
      <c r="A11" s="345">
        <v>1</v>
      </c>
      <c r="B11" s="364" t="str">
        <f>IFERROR(VLOOKUP(A11,'Impact Indicators - Section B'!$A$9:$S$27,19,FALSE),"")</f>
        <v>HIV I-10(M): Percentage of sex workers who are living with HIV</v>
      </c>
      <c r="C11" s="464" t="str">
        <f t="array" ref="C11">IFERROR(IF(INDEX('Disaggregation Records'!$E$3:$E$56,MATCH(RIGHT(L11,255),RIGHT('Disaggregation Records'!$D$3:$D$56,255),0))=0,"",INDEX('Disaggregation Records'!$E$3:$E$56,MATCH(RIGHT(L11,255),RIGHT('Disaggregation Records'!$D$3:$D$56,255),0))),"")</f>
        <v/>
      </c>
      <c r="D11" s="464" t="str">
        <f t="array" ref="D11">IFERROR(IF(INDEX('Disaggregation Records'!$F$3:$F$56,MATCH(RIGHT(L11,255),RIGHT('Disaggregation Records'!$D$3:$D$56,255),0))=0,"",INDEX('Disaggregation Records'!$F$3:$F$56,MATCH(RIGHT(L11,255),RIGHT('Disaggregation Records'!$D$3:$D$56,255),0))),"")</f>
        <v/>
      </c>
      <c r="E11" s="348" t="str">
        <f t="array" ref="E11">IFERROR(IF(INDEX('Disaggregation Data'!$K$3:$K$154,MATCH(RIGHT(M11,255),RIGHT('Disaggregation Data'!$J$3:$J$154,255),0))=0,"",INDEX('Disaggregation Data'!$K$3:$K$154,MATCH(RIGHT(M11,255),RIGHT('Disaggregation Data'!$J$3:$J$154,255),0))),"")</f>
        <v/>
      </c>
      <c r="F11" s="348" t="str">
        <f t="array" ref="F11">IFERROR(IF(INDEX('Disaggregation Data'!$L$3:$L$154,MATCH(RIGHT(M11,255),RIGHT('Disaggregation Data'!$J$3:$J$154,255),0))=0,"",INDEX('Disaggregation Data'!$L$3:$L$154,MATCH(RIGHT(M11,255),RIGHT('Disaggregation Data'!$J$3:$J$154,255),0))),"")</f>
        <v/>
      </c>
      <c r="G11" s="348" t="str">
        <f t="array" ref="G11">IFERROR(IF(INDEX('Disaggregation Data'!$M$3:$M$154,MATCH(RIGHT(M11,255),RIGHT('Disaggregation Data'!$J$3:$J$154,255),0))=0,"",INDEX('Disaggregation Data'!$M$3:$M$154,MATCH(RIGHT(M11,255),RIGHT('Disaggregation Data'!$J$3:$J$154,255),0))),"")</f>
        <v/>
      </c>
      <c r="H11" s="347" t="str">
        <f t="array" ref="H11">IFERROR(IF(INDEX('Disaggregation Data'!$N$3:$N$154,MATCH(RIGHT(M11,255),RIGHT('Disaggregation Data'!$J$3:$J$154,255),0))=0,"",INDEX('Disaggregation Data'!$N$3:$N$154,MATCH(RIGHT(M11,255),RIGHT('Disaggregation Data'!$J$3:$J$154,255),0))),"")</f>
        <v/>
      </c>
      <c r="I11" s="465" t="str">
        <f t="array" ref="I11">IFERROR(IF(INDEX('Disaggregation Records'!$G$3:$G$56,MATCH(LEFT(L11,255),LEFT('Disaggregation Records'!$D$3:$D$56,255),0))=0,"",INDEX('Disaggregation Records'!$G$3:$G$56,MATCH(LEFT(L11,255),LEFT('Disaggregation Records'!$D$3:$D$56,255),0))),"")</f>
        <v/>
      </c>
      <c r="J11" s="465" t="s">
        <v>454</v>
      </c>
      <c r="K11" s="465">
        <f t="shared" si="0"/>
        <v>2</v>
      </c>
      <c r="L11" s="465" t="str">
        <f t="shared" si="1"/>
        <v>HIV I-10(M): Percentage of sex workers who are living with HIV-2</v>
      </c>
      <c r="M11" s="465" t="str">
        <f t="shared" si="2"/>
        <v>HIV I-10(M): Percentage of sex workers who are living with HIV</v>
      </c>
      <c r="N11" s="426" t="b">
        <f t="shared" si="3"/>
        <v>1</v>
      </c>
      <c r="O11" s="430" t="s">
        <v>1533</v>
      </c>
      <c r="P11" s="246"/>
      <c r="Q11" s="245"/>
    </row>
    <row r="12" spans="1:39" ht="37.5" customHeight="1" x14ac:dyDescent="0.25">
      <c r="A12" s="345">
        <v>1</v>
      </c>
      <c r="B12" s="364" t="str">
        <f>IFERROR(VLOOKUP(A12,'Impact Indicators - Section B'!$A$9:$S$27,19,FALSE),"")</f>
        <v>HIV I-10(M): Percentage of sex workers who are living with HIV</v>
      </c>
      <c r="C12" s="464" t="str">
        <f t="array" ref="C12">IFERROR(IF(INDEX('Disaggregation Records'!$E$3:$E$56,MATCH(RIGHT(L12,255),RIGHT('Disaggregation Records'!$D$3:$D$56,255),0))=0,"",INDEX('Disaggregation Records'!$E$3:$E$56,MATCH(RIGHT(L12,255),RIGHT('Disaggregation Records'!$D$3:$D$56,255),0))),"")</f>
        <v/>
      </c>
      <c r="D12" s="464" t="str">
        <f t="array" ref="D12">IFERROR(IF(INDEX('Disaggregation Records'!$F$3:$F$56,MATCH(RIGHT(L12,255),RIGHT('Disaggregation Records'!$D$3:$D$56,255),0))=0,"",INDEX('Disaggregation Records'!$F$3:$F$56,MATCH(RIGHT(L12,255),RIGHT('Disaggregation Records'!$D$3:$D$56,255),0))),"")</f>
        <v/>
      </c>
      <c r="E12" s="348" t="str">
        <f t="array" ref="E12">IFERROR(IF(INDEX('Disaggregation Data'!$K$3:$K$154,MATCH(RIGHT(M12,255),RIGHT('Disaggregation Data'!$J$3:$J$154,255),0))=0,"",INDEX('Disaggregation Data'!$K$3:$K$154,MATCH(RIGHT(M12,255),RIGHT('Disaggregation Data'!$J$3:$J$154,255),0))),"")</f>
        <v/>
      </c>
      <c r="F12" s="348" t="str">
        <f t="array" ref="F12">IFERROR(IF(INDEX('Disaggregation Data'!$L$3:$L$154,MATCH(RIGHT(M12,255),RIGHT('Disaggregation Data'!$J$3:$J$154,255),0))=0,"",INDEX('Disaggregation Data'!$L$3:$L$154,MATCH(RIGHT(M12,255),RIGHT('Disaggregation Data'!$J$3:$J$154,255),0))),"")</f>
        <v/>
      </c>
      <c r="G12" s="348" t="str">
        <f t="array" ref="G12">IFERROR(IF(INDEX('Disaggregation Data'!$M$3:$M$154,MATCH(RIGHT(M12,255),RIGHT('Disaggregation Data'!$J$3:$J$154,255),0))=0,"",INDEX('Disaggregation Data'!$M$3:$M$154,MATCH(RIGHT(M12,255),RIGHT('Disaggregation Data'!$J$3:$J$154,255),0))),"")</f>
        <v/>
      </c>
      <c r="H12" s="347" t="str">
        <f t="array" ref="H12">IFERROR(IF(INDEX('Disaggregation Data'!$N$3:$N$154,MATCH(RIGHT(M12,255),RIGHT('Disaggregation Data'!$J$3:$J$154,255),0))=0,"",INDEX('Disaggregation Data'!$N$3:$N$154,MATCH(RIGHT(M12,255),RIGHT('Disaggregation Data'!$J$3:$J$154,255),0))),"")</f>
        <v/>
      </c>
      <c r="I12" s="465" t="str">
        <f t="array" ref="I12">IFERROR(IF(INDEX('Disaggregation Records'!$G$3:$G$56,MATCH(LEFT(L12,255),LEFT('Disaggregation Records'!$D$3:$D$56,255),0))=0,"",INDEX('Disaggregation Records'!$G$3:$G$56,MATCH(LEFT(L12,255),LEFT('Disaggregation Records'!$D$3:$D$56,255),0))),"")</f>
        <v/>
      </c>
      <c r="J12" s="465" t="s">
        <v>454</v>
      </c>
      <c r="K12" s="465">
        <f t="shared" si="0"/>
        <v>3</v>
      </c>
      <c r="L12" s="465" t="str">
        <f t="shared" si="1"/>
        <v>HIV I-10(M): Percentage of sex workers who are living with HIV-3</v>
      </c>
      <c r="M12" s="465" t="str">
        <f t="shared" si="2"/>
        <v>HIV I-10(M): Percentage of sex workers who are living with HIV</v>
      </c>
      <c r="N12" s="426" t="b">
        <f t="shared" si="3"/>
        <v>1</v>
      </c>
      <c r="O12" s="430" t="s">
        <v>1534</v>
      </c>
      <c r="P12" s="246"/>
      <c r="Q12" s="245"/>
    </row>
    <row r="13" spans="1:39" ht="37.5" customHeight="1" x14ac:dyDescent="0.25">
      <c r="A13" s="345">
        <v>1</v>
      </c>
      <c r="B13" s="364" t="str">
        <f>IFERROR(VLOOKUP(A13,'Impact Indicators - Section B'!$A$9:$S$27,19,FALSE),"")</f>
        <v>HIV I-10(M): Percentage of sex workers who are living with HIV</v>
      </c>
      <c r="C13" s="464" t="str">
        <f t="array" ref="C13">IFERROR(IF(INDEX('Disaggregation Records'!$E$3:$E$56,MATCH(RIGHT(L13,255),RIGHT('Disaggregation Records'!$D$3:$D$56,255),0))=0,"",INDEX('Disaggregation Records'!$E$3:$E$56,MATCH(RIGHT(L13,255),RIGHT('Disaggregation Records'!$D$3:$D$56,255),0))),"")</f>
        <v/>
      </c>
      <c r="D13" s="464" t="str">
        <f t="array" ref="D13">IFERROR(IF(INDEX('Disaggregation Records'!$F$3:$F$56,MATCH(RIGHT(L13,255),RIGHT('Disaggregation Records'!$D$3:$D$56,255),0))=0,"",INDEX('Disaggregation Records'!$F$3:$F$56,MATCH(RIGHT(L13,255),RIGHT('Disaggregation Records'!$D$3:$D$56,255),0))),"")</f>
        <v/>
      </c>
      <c r="E13" s="348" t="str">
        <f t="array" ref="E13">IFERROR(IF(INDEX('Disaggregation Data'!$K$3:$K$154,MATCH(RIGHT(M13,255),RIGHT('Disaggregation Data'!$J$3:$J$154,255),0))=0,"",INDEX('Disaggregation Data'!$K$3:$K$154,MATCH(RIGHT(M13,255),RIGHT('Disaggregation Data'!$J$3:$J$154,255),0))),"")</f>
        <v/>
      </c>
      <c r="F13" s="348" t="str">
        <f t="array" ref="F13">IFERROR(IF(INDEX('Disaggregation Data'!$L$3:$L$154,MATCH(RIGHT(M13,255),RIGHT('Disaggregation Data'!$J$3:$J$154,255),0))=0,"",INDEX('Disaggregation Data'!$L$3:$L$154,MATCH(RIGHT(M13,255),RIGHT('Disaggregation Data'!$J$3:$J$154,255),0))),"")</f>
        <v/>
      </c>
      <c r="G13" s="348" t="str">
        <f t="array" ref="G13">IFERROR(IF(INDEX('Disaggregation Data'!$M$3:$M$154,MATCH(RIGHT(M13,255),RIGHT('Disaggregation Data'!$J$3:$J$154,255),0))=0,"",INDEX('Disaggregation Data'!$M$3:$M$154,MATCH(RIGHT(M13,255),RIGHT('Disaggregation Data'!$J$3:$J$154,255),0))),"")</f>
        <v/>
      </c>
      <c r="H13" s="347" t="str">
        <f t="array" ref="H13">IFERROR(IF(INDEX('Disaggregation Data'!$N$3:$N$154,MATCH(RIGHT(M13,255),RIGHT('Disaggregation Data'!$J$3:$J$154,255),0))=0,"",INDEX('Disaggregation Data'!$N$3:$N$154,MATCH(RIGHT(M13,255),RIGHT('Disaggregation Data'!$J$3:$J$154,255),0))),"")</f>
        <v/>
      </c>
      <c r="I13" s="465" t="str">
        <f t="array" ref="I13">IFERROR(IF(INDEX('Disaggregation Records'!$G$3:$G$56,MATCH(LEFT(L13,255),LEFT('Disaggregation Records'!$D$3:$D$56,255),0))=0,"",INDEX('Disaggregation Records'!$G$3:$G$56,MATCH(LEFT(L13,255),LEFT('Disaggregation Records'!$D$3:$D$56,255),0))),"")</f>
        <v/>
      </c>
      <c r="J13" s="465" t="s">
        <v>454</v>
      </c>
      <c r="K13" s="465">
        <f t="shared" si="0"/>
        <v>4</v>
      </c>
      <c r="L13" s="465" t="str">
        <f t="shared" si="1"/>
        <v>HIV I-10(M): Percentage of sex workers who are living with HIV-4</v>
      </c>
      <c r="M13" s="465" t="str">
        <f t="shared" si="2"/>
        <v>HIV I-10(M): Percentage of sex workers who are living with HIV</v>
      </c>
      <c r="N13" s="426" t="b">
        <f t="shared" si="3"/>
        <v>1</v>
      </c>
      <c r="O13" s="430" t="s">
        <v>1535</v>
      </c>
      <c r="P13" s="246"/>
      <c r="Q13" s="245"/>
    </row>
    <row r="14" spans="1:39" ht="37.5" customHeight="1" x14ac:dyDescent="0.25">
      <c r="A14" s="345">
        <v>1</v>
      </c>
      <c r="B14" s="364" t="str">
        <f>IFERROR(VLOOKUP(A14,'Impact Indicators - Section B'!$A$9:$S$27,19,FALSE),"")</f>
        <v>HIV I-10(M): Percentage of sex workers who are living with HIV</v>
      </c>
      <c r="C14" s="464" t="str">
        <f t="array" ref="C14">IFERROR(IF(INDEX('Disaggregation Records'!$E$3:$E$56,MATCH(RIGHT(L14,255),RIGHT('Disaggregation Records'!$D$3:$D$56,255),0))=0,"",INDEX('Disaggregation Records'!$E$3:$E$56,MATCH(RIGHT(L14,255),RIGHT('Disaggregation Records'!$D$3:$D$56,255),0))),"")</f>
        <v/>
      </c>
      <c r="D14" s="464" t="str">
        <f t="array" ref="D14">IFERROR(IF(INDEX('Disaggregation Records'!$F$3:$F$56,MATCH(RIGHT(L14,255),RIGHT('Disaggregation Records'!$D$3:$D$56,255),0))=0,"",INDEX('Disaggregation Records'!$F$3:$F$56,MATCH(RIGHT(L14,255),RIGHT('Disaggregation Records'!$D$3:$D$56,255),0))),"")</f>
        <v/>
      </c>
      <c r="E14" s="348" t="str">
        <f t="array" ref="E14">IFERROR(IF(INDEX('Disaggregation Data'!$K$3:$K$154,MATCH(RIGHT(M14,255),RIGHT('Disaggregation Data'!$J$3:$J$154,255),0))=0,"",INDEX('Disaggregation Data'!$K$3:$K$154,MATCH(RIGHT(M14,255),RIGHT('Disaggregation Data'!$J$3:$J$154,255),0))),"")</f>
        <v/>
      </c>
      <c r="F14" s="348" t="str">
        <f t="array" ref="F14">IFERROR(IF(INDEX('Disaggregation Data'!$L$3:$L$154,MATCH(RIGHT(M14,255),RIGHT('Disaggregation Data'!$J$3:$J$154,255),0))=0,"",INDEX('Disaggregation Data'!$L$3:$L$154,MATCH(RIGHT(M14,255),RIGHT('Disaggregation Data'!$J$3:$J$154,255),0))),"")</f>
        <v/>
      </c>
      <c r="G14" s="348" t="str">
        <f t="array" ref="G14">IFERROR(IF(INDEX('Disaggregation Data'!$M$3:$M$154,MATCH(RIGHT(M14,255),RIGHT('Disaggregation Data'!$J$3:$J$154,255),0))=0,"",INDEX('Disaggregation Data'!$M$3:$M$154,MATCH(RIGHT(M14,255),RIGHT('Disaggregation Data'!$J$3:$J$154,255),0))),"")</f>
        <v/>
      </c>
      <c r="H14" s="347" t="str">
        <f t="array" ref="H14">IFERROR(IF(INDEX('Disaggregation Data'!$N$3:$N$154,MATCH(RIGHT(M14,255),RIGHT('Disaggregation Data'!$J$3:$J$154,255),0))=0,"",INDEX('Disaggregation Data'!$N$3:$N$154,MATCH(RIGHT(M14,255),RIGHT('Disaggregation Data'!$J$3:$J$154,255),0))),"")</f>
        <v/>
      </c>
      <c r="I14" s="465" t="str">
        <f t="array" ref="I14">IFERROR(IF(INDEX('Disaggregation Records'!$G$3:$G$56,MATCH(LEFT(L14,255),LEFT('Disaggregation Records'!$D$3:$D$56,255),0))=0,"",INDEX('Disaggregation Records'!$G$3:$G$56,MATCH(LEFT(L14,255),LEFT('Disaggregation Records'!$D$3:$D$56,255),0))),"")</f>
        <v/>
      </c>
      <c r="J14" s="465" t="s">
        <v>454</v>
      </c>
      <c r="K14" s="465">
        <f t="shared" si="0"/>
        <v>5</v>
      </c>
      <c r="L14" s="465" t="str">
        <f t="shared" si="1"/>
        <v>HIV I-10(M): Percentage of sex workers who are living with HIV-5</v>
      </c>
      <c r="M14" s="465" t="str">
        <f t="shared" si="2"/>
        <v>HIV I-10(M): Percentage of sex workers who are living with HIV</v>
      </c>
      <c r="N14" s="426" t="b">
        <f t="shared" si="3"/>
        <v>1</v>
      </c>
      <c r="O14" s="430" t="s">
        <v>1536</v>
      </c>
      <c r="P14" s="246"/>
      <c r="Q14" s="245"/>
    </row>
    <row r="15" spans="1:39" ht="37.5" customHeight="1" x14ac:dyDescent="0.25">
      <c r="A15" s="345">
        <v>1</v>
      </c>
      <c r="B15" s="364" t="str">
        <f>IFERROR(VLOOKUP(A15,'Impact Indicators - Section B'!$A$9:$S$27,19,FALSE),"")</f>
        <v>HIV I-10(M): Percentage of sex workers who are living with HIV</v>
      </c>
      <c r="C15" s="464" t="str">
        <f t="array" ref="C15">IFERROR(IF(INDEX('Disaggregation Records'!$E$3:$E$56,MATCH(RIGHT(L15,255),RIGHT('Disaggregation Records'!$D$3:$D$56,255),0))=0,"",INDEX('Disaggregation Records'!$E$3:$E$56,MATCH(RIGHT(L15,255),RIGHT('Disaggregation Records'!$D$3:$D$56,255),0))),"")</f>
        <v/>
      </c>
      <c r="D15" s="464" t="str">
        <f t="array" ref="D15">IFERROR(IF(INDEX('Disaggregation Records'!$F$3:$F$56,MATCH(RIGHT(L15,255),RIGHT('Disaggregation Records'!$D$3:$D$56,255),0))=0,"",INDEX('Disaggregation Records'!$F$3:$F$56,MATCH(RIGHT(L15,255),RIGHT('Disaggregation Records'!$D$3:$D$56,255),0))),"")</f>
        <v/>
      </c>
      <c r="E15" s="348" t="str">
        <f t="array" ref="E15">IFERROR(IF(INDEX('Disaggregation Data'!$K$3:$K$154,MATCH(RIGHT(M15,255),RIGHT('Disaggregation Data'!$J$3:$J$154,255),0))=0,"",INDEX('Disaggregation Data'!$K$3:$K$154,MATCH(RIGHT(M15,255),RIGHT('Disaggregation Data'!$J$3:$J$154,255),0))),"")</f>
        <v/>
      </c>
      <c r="F15" s="348" t="str">
        <f t="array" ref="F15">IFERROR(IF(INDEX('Disaggregation Data'!$L$3:$L$154,MATCH(RIGHT(M15,255),RIGHT('Disaggregation Data'!$J$3:$J$154,255),0))=0,"",INDEX('Disaggregation Data'!$L$3:$L$154,MATCH(RIGHT(M15,255),RIGHT('Disaggregation Data'!$J$3:$J$154,255),0))),"")</f>
        <v/>
      </c>
      <c r="G15" s="348" t="str">
        <f t="array" ref="G15">IFERROR(IF(INDEX('Disaggregation Data'!$M$3:$M$154,MATCH(RIGHT(M15,255),RIGHT('Disaggregation Data'!$J$3:$J$154,255),0))=0,"",INDEX('Disaggregation Data'!$M$3:$M$154,MATCH(RIGHT(M15,255),RIGHT('Disaggregation Data'!$J$3:$J$154,255),0))),"")</f>
        <v/>
      </c>
      <c r="H15" s="347" t="str">
        <f t="array" ref="H15">IFERROR(IF(INDEX('Disaggregation Data'!$N$3:$N$154,MATCH(RIGHT(M15,255),RIGHT('Disaggregation Data'!$J$3:$J$154,255),0))=0,"",INDEX('Disaggregation Data'!$N$3:$N$154,MATCH(RIGHT(M15,255),RIGHT('Disaggregation Data'!$J$3:$J$154,255),0))),"")</f>
        <v/>
      </c>
      <c r="I15" s="465" t="str">
        <f t="array" ref="I15">IFERROR(IF(INDEX('Disaggregation Records'!$G$3:$G$56,MATCH(LEFT(L15,255),LEFT('Disaggregation Records'!$D$3:$D$56,255),0))=0,"",INDEX('Disaggregation Records'!$G$3:$G$56,MATCH(LEFT(L15,255),LEFT('Disaggregation Records'!$D$3:$D$56,255),0))),"")</f>
        <v/>
      </c>
      <c r="J15" s="465" t="s">
        <v>454</v>
      </c>
      <c r="K15" s="465">
        <f t="shared" si="0"/>
        <v>6</v>
      </c>
      <c r="L15" s="465" t="str">
        <f t="shared" si="1"/>
        <v>HIV I-10(M): Percentage of sex workers who are living with HIV-6</v>
      </c>
      <c r="M15" s="465" t="str">
        <f t="shared" si="2"/>
        <v>HIV I-10(M): Percentage of sex workers who are living with HIV</v>
      </c>
      <c r="N15" s="426" t="b">
        <f t="shared" si="3"/>
        <v>1</v>
      </c>
      <c r="O15" s="430" t="s">
        <v>1537</v>
      </c>
      <c r="P15" s="246"/>
      <c r="Q15" s="245"/>
    </row>
    <row r="16" spans="1:39" ht="37.5" customHeight="1" x14ac:dyDescent="0.25">
      <c r="A16" s="345">
        <v>1</v>
      </c>
      <c r="B16" s="364" t="str">
        <f>IFERROR(VLOOKUP(A16,'Impact Indicators - Section B'!$A$9:$S$27,19,FALSE),"")</f>
        <v>HIV I-10(M): Percentage of sex workers who are living with HIV</v>
      </c>
      <c r="C16" s="464" t="str">
        <f t="array" ref="C16">IFERROR(IF(INDEX('Disaggregation Records'!$E$3:$E$56,MATCH(RIGHT(L16,255),RIGHT('Disaggregation Records'!$D$3:$D$56,255),0))=0,"",INDEX('Disaggregation Records'!$E$3:$E$56,MATCH(RIGHT(L16,255),RIGHT('Disaggregation Records'!$D$3:$D$56,255),0))),"")</f>
        <v/>
      </c>
      <c r="D16" s="464" t="str">
        <f t="array" ref="D16">IFERROR(IF(INDEX('Disaggregation Records'!$F$3:$F$56,MATCH(RIGHT(L16,255),RIGHT('Disaggregation Records'!$D$3:$D$56,255),0))=0,"",INDEX('Disaggregation Records'!$F$3:$F$56,MATCH(RIGHT(L16,255),RIGHT('Disaggregation Records'!$D$3:$D$56,255),0))),"")</f>
        <v/>
      </c>
      <c r="E16" s="348" t="str">
        <f t="array" ref="E16">IFERROR(IF(INDEX('Disaggregation Data'!$K$3:$K$154,MATCH(RIGHT(M16,255),RIGHT('Disaggregation Data'!$J$3:$J$154,255),0))=0,"",INDEX('Disaggregation Data'!$K$3:$K$154,MATCH(RIGHT(M16,255),RIGHT('Disaggregation Data'!$J$3:$J$154,255),0))),"")</f>
        <v/>
      </c>
      <c r="F16" s="348" t="str">
        <f t="array" ref="F16">IFERROR(IF(INDEX('Disaggregation Data'!$L$3:$L$154,MATCH(RIGHT(M16,255),RIGHT('Disaggregation Data'!$J$3:$J$154,255),0))=0,"",INDEX('Disaggregation Data'!$L$3:$L$154,MATCH(RIGHT(M16,255),RIGHT('Disaggregation Data'!$J$3:$J$154,255),0))),"")</f>
        <v/>
      </c>
      <c r="G16" s="348" t="str">
        <f t="array" ref="G16">IFERROR(IF(INDEX('Disaggregation Data'!$M$3:$M$154,MATCH(RIGHT(M16,255),RIGHT('Disaggregation Data'!$J$3:$J$154,255),0))=0,"",INDEX('Disaggregation Data'!$M$3:$M$154,MATCH(RIGHT(M16,255),RIGHT('Disaggregation Data'!$J$3:$J$154,255),0))),"")</f>
        <v/>
      </c>
      <c r="H16" s="347" t="str">
        <f t="array" ref="H16">IFERROR(IF(INDEX('Disaggregation Data'!$N$3:$N$154,MATCH(RIGHT(M16,255),RIGHT('Disaggregation Data'!$J$3:$J$154,255),0))=0,"",INDEX('Disaggregation Data'!$N$3:$N$154,MATCH(RIGHT(M16,255),RIGHT('Disaggregation Data'!$J$3:$J$154,255),0))),"")</f>
        <v/>
      </c>
      <c r="I16" s="465" t="str">
        <f t="array" ref="I16">IFERROR(IF(INDEX('Disaggregation Records'!$G$3:$G$56,MATCH(LEFT(L16,255),LEFT('Disaggregation Records'!$D$3:$D$56,255),0))=0,"",INDEX('Disaggregation Records'!$G$3:$G$56,MATCH(LEFT(L16,255),LEFT('Disaggregation Records'!$D$3:$D$56,255),0))),"")</f>
        <v/>
      </c>
      <c r="J16" s="465" t="s">
        <v>454</v>
      </c>
      <c r="K16" s="465">
        <f t="shared" si="0"/>
        <v>7</v>
      </c>
      <c r="L16" s="465" t="str">
        <f t="shared" si="1"/>
        <v>HIV I-10(M): Percentage of sex workers who are living with HIV-7</v>
      </c>
      <c r="M16" s="465" t="str">
        <f t="shared" si="2"/>
        <v>HIV I-10(M): Percentage of sex workers who are living with HIV</v>
      </c>
      <c r="N16" s="426" t="b">
        <f t="shared" si="3"/>
        <v>1</v>
      </c>
      <c r="O16" s="430" t="s">
        <v>1538</v>
      </c>
      <c r="P16" s="246"/>
      <c r="Q16" s="245"/>
    </row>
    <row r="17" spans="1:17" ht="37.5" customHeight="1" x14ac:dyDescent="0.25">
      <c r="A17" s="345">
        <v>1</v>
      </c>
      <c r="B17" s="364" t="str">
        <f>IFERROR(VLOOKUP(A17,'Impact Indicators - Section B'!$A$9:$S$27,19,FALSE),"")</f>
        <v>HIV I-10(M): Percentage of sex workers who are living with HIV</v>
      </c>
      <c r="C17" s="464" t="str">
        <f t="array" ref="C17">IFERROR(IF(INDEX('Disaggregation Records'!$E$3:$E$56,MATCH(RIGHT(L17,255),RIGHT('Disaggregation Records'!$D$3:$D$56,255),0))=0,"",INDEX('Disaggregation Records'!$E$3:$E$56,MATCH(RIGHT(L17,255),RIGHT('Disaggregation Records'!$D$3:$D$56,255),0))),"")</f>
        <v/>
      </c>
      <c r="D17" s="464" t="str">
        <f t="array" ref="D17">IFERROR(IF(INDEX('Disaggregation Records'!$F$3:$F$56,MATCH(RIGHT(L17,255),RIGHT('Disaggregation Records'!$D$3:$D$56,255),0))=0,"",INDEX('Disaggregation Records'!$F$3:$F$56,MATCH(RIGHT(L17,255),RIGHT('Disaggregation Records'!$D$3:$D$56,255),0))),"")</f>
        <v/>
      </c>
      <c r="E17" s="348" t="str">
        <f t="array" ref="E17">IFERROR(IF(INDEX('Disaggregation Data'!$K$3:$K$154,MATCH(RIGHT(M17,255),RIGHT('Disaggregation Data'!$J$3:$J$154,255),0))=0,"",INDEX('Disaggregation Data'!$K$3:$K$154,MATCH(RIGHT(M17,255),RIGHT('Disaggregation Data'!$J$3:$J$154,255),0))),"")</f>
        <v/>
      </c>
      <c r="F17" s="348" t="str">
        <f t="array" ref="F17">IFERROR(IF(INDEX('Disaggregation Data'!$L$3:$L$154,MATCH(RIGHT(M17,255),RIGHT('Disaggregation Data'!$J$3:$J$154,255),0))=0,"",INDEX('Disaggregation Data'!$L$3:$L$154,MATCH(RIGHT(M17,255),RIGHT('Disaggregation Data'!$J$3:$J$154,255),0))),"")</f>
        <v/>
      </c>
      <c r="G17" s="348" t="str">
        <f t="array" ref="G17">IFERROR(IF(INDEX('Disaggregation Data'!$M$3:$M$154,MATCH(RIGHT(M17,255),RIGHT('Disaggregation Data'!$J$3:$J$154,255),0))=0,"",INDEX('Disaggregation Data'!$M$3:$M$154,MATCH(RIGHT(M17,255),RIGHT('Disaggregation Data'!$J$3:$J$154,255),0))),"")</f>
        <v/>
      </c>
      <c r="H17" s="347" t="str">
        <f t="array" ref="H17">IFERROR(IF(INDEX('Disaggregation Data'!$N$3:$N$154,MATCH(RIGHT(M17,255),RIGHT('Disaggregation Data'!$J$3:$J$154,255),0))=0,"",INDEX('Disaggregation Data'!$N$3:$N$154,MATCH(RIGHT(M17,255),RIGHT('Disaggregation Data'!$J$3:$J$154,255),0))),"")</f>
        <v/>
      </c>
      <c r="I17" s="465" t="str">
        <f t="array" ref="I17">IFERROR(IF(INDEX('Disaggregation Records'!$G$3:$G$56,MATCH(LEFT(L17,255),LEFT('Disaggregation Records'!$D$3:$D$56,255),0))=0,"",INDEX('Disaggregation Records'!$G$3:$G$56,MATCH(LEFT(L17,255),LEFT('Disaggregation Records'!$D$3:$D$56,255),0))),"")</f>
        <v/>
      </c>
      <c r="J17" s="465" t="s">
        <v>454</v>
      </c>
      <c r="K17" s="465">
        <f t="shared" si="0"/>
        <v>8</v>
      </c>
      <c r="L17" s="465" t="str">
        <f t="shared" si="1"/>
        <v>HIV I-10(M): Percentage of sex workers who are living with HIV-8</v>
      </c>
      <c r="M17" s="465" t="str">
        <f t="shared" si="2"/>
        <v>HIV I-10(M): Percentage of sex workers who are living with HIV</v>
      </c>
      <c r="N17" s="426" t="b">
        <f t="shared" si="3"/>
        <v>1</v>
      </c>
      <c r="O17" s="430" t="s">
        <v>1539</v>
      </c>
      <c r="P17" s="246"/>
      <c r="Q17" s="245"/>
    </row>
    <row r="18" spans="1:17" ht="37.5" customHeight="1" x14ac:dyDescent="0.25">
      <c r="A18" s="345">
        <v>1</v>
      </c>
      <c r="B18" s="364" t="str">
        <f>IFERROR(VLOOKUP(A18,'Impact Indicators - Section B'!$A$9:$S$27,19,FALSE),"")</f>
        <v>HIV I-10(M): Percentage of sex workers who are living with HIV</v>
      </c>
      <c r="C18" s="464" t="str">
        <f t="array" ref="C18">IFERROR(IF(INDEX('Disaggregation Records'!$E$3:$E$56,MATCH(RIGHT(L18,255),RIGHT('Disaggregation Records'!$D$3:$D$56,255),0))=0,"",INDEX('Disaggregation Records'!$E$3:$E$56,MATCH(RIGHT(L18,255),RIGHT('Disaggregation Records'!$D$3:$D$56,255),0))),"")</f>
        <v/>
      </c>
      <c r="D18" s="464" t="str">
        <f t="array" ref="D18">IFERROR(IF(INDEX('Disaggregation Records'!$F$3:$F$56,MATCH(RIGHT(L18,255),RIGHT('Disaggregation Records'!$D$3:$D$56,255),0))=0,"",INDEX('Disaggregation Records'!$F$3:$F$56,MATCH(RIGHT(L18,255),RIGHT('Disaggregation Records'!$D$3:$D$56,255),0))),"")</f>
        <v/>
      </c>
      <c r="E18" s="348" t="str">
        <f t="array" ref="E18">IFERROR(IF(INDEX('Disaggregation Data'!$K$3:$K$154,MATCH(RIGHT(M18,255),RIGHT('Disaggregation Data'!$J$3:$J$154,255),0))=0,"",INDEX('Disaggregation Data'!$K$3:$K$154,MATCH(RIGHT(M18,255),RIGHT('Disaggregation Data'!$J$3:$J$154,255),0))),"")</f>
        <v/>
      </c>
      <c r="F18" s="348" t="str">
        <f t="array" ref="F18">IFERROR(IF(INDEX('Disaggregation Data'!$L$3:$L$154,MATCH(RIGHT(M18,255),RIGHT('Disaggregation Data'!$J$3:$J$154,255),0))=0,"",INDEX('Disaggregation Data'!$L$3:$L$154,MATCH(RIGHT(M18,255),RIGHT('Disaggregation Data'!$J$3:$J$154,255),0))),"")</f>
        <v/>
      </c>
      <c r="G18" s="348" t="str">
        <f t="array" ref="G18">IFERROR(IF(INDEX('Disaggregation Data'!$M$3:$M$154,MATCH(RIGHT(M18,255),RIGHT('Disaggregation Data'!$J$3:$J$154,255),0))=0,"",INDEX('Disaggregation Data'!$M$3:$M$154,MATCH(RIGHT(M18,255),RIGHT('Disaggregation Data'!$J$3:$J$154,255),0))),"")</f>
        <v/>
      </c>
      <c r="H18" s="347" t="str">
        <f t="array" ref="H18">IFERROR(IF(INDEX('Disaggregation Data'!$N$3:$N$154,MATCH(RIGHT(M18,255),RIGHT('Disaggregation Data'!$J$3:$J$154,255),0))=0,"",INDEX('Disaggregation Data'!$N$3:$N$154,MATCH(RIGHT(M18,255),RIGHT('Disaggregation Data'!$J$3:$J$154,255),0))),"")</f>
        <v/>
      </c>
      <c r="I18" s="465" t="str">
        <f t="array" ref="I18">IFERROR(IF(INDEX('Disaggregation Records'!$G$3:$G$56,MATCH(LEFT(L18,255),LEFT('Disaggregation Records'!$D$3:$D$56,255),0))=0,"",INDEX('Disaggregation Records'!$G$3:$G$56,MATCH(LEFT(L18,255),LEFT('Disaggregation Records'!$D$3:$D$56,255),0))),"")</f>
        <v/>
      </c>
      <c r="J18" s="465" t="s">
        <v>454</v>
      </c>
      <c r="K18" s="465">
        <f t="shared" si="0"/>
        <v>9</v>
      </c>
      <c r="L18" s="465" t="str">
        <f t="shared" si="1"/>
        <v>HIV I-10(M): Percentage of sex workers who are living with HIV-9</v>
      </c>
      <c r="M18" s="465" t="str">
        <f t="shared" si="2"/>
        <v>HIV I-10(M): Percentage of sex workers who are living with HIV</v>
      </c>
      <c r="N18" s="426" t="b">
        <f t="shared" si="3"/>
        <v>1</v>
      </c>
      <c r="O18" s="430" t="s">
        <v>1540</v>
      </c>
      <c r="P18" s="246"/>
      <c r="Q18" s="245"/>
    </row>
    <row r="19" spans="1:17" ht="80.25" customHeight="1" x14ac:dyDescent="0.25">
      <c r="A19" s="345">
        <v>2</v>
      </c>
      <c r="B19" s="364" t="str">
        <f>IFERROR(VLOOKUP(A19,'Impact Indicators - Section B'!$A$9:$S$27,19,FALSE),"")</f>
        <v>HIV I-9a(M): Percentage of men who have sex with men who are living with HIV</v>
      </c>
      <c r="C19" s="464" t="str">
        <f t="array" ref="C19">IFERROR(IF(INDEX('Disaggregation Records'!$E$3:$E$56,MATCH(RIGHT(L19,255),RIGHT('Disaggregation Records'!$D$3:$D$56,255),0))=0,"",INDEX('Disaggregation Records'!$E$3:$E$56,MATCH(RIGHT(L19,255),RIGHT('Disaggregation Records'!$D$3:$D$56,255),0))),"")</f>
        <v>Age</v>
      </c>
      <c r="D19" s="464" t="str">
        <f t="array" ref="D19">IFERROR(IF(INDEX('Disaggregation Records'!$F$3:$F$56,MATCH(RIGHT(L19,255),RIGHT('Disaggregation Records'!$D$3:$D$56,255),0))=0,"",INDEX('Disaggregation Records'!$F$3:$F$56,MATCH(RIGHT(L19,255),RIGHT('Disaggregation Records'!$D$3:$D$56,255),0))),"")</f>
        <v>U25</v>
      </c>
      <c r="E19" s="348" t="str">
        <f t="array" ref="E19">IFERROR(IF(INDEX('Disaggregation Data'!$K$3:$K$154,MATCH(RIGHT(M19,255),RIGHT('Disaggregation Data'!$J$3:$J$154,255),0))=0,"",INDEX('Disaggregation Data'!$K$3:$K$154,MATCH(RIGHT(M19,255),RIGHT('Disaggregation Data'!$J$3:$J$154,255),0))),"")</f>
        <v/>
      </c>
      <c r="F19" s="348" t="str">
        <f t="array" ref="F19">IFERROR(IF(INDEX('Disaggregation Data'!$L$3:$L$154,MATCH(RIGHT(M19,255),RIGHT('Disaggregation Data'!$J$3:$J$154,255),0))=0,"",INDEX('Disaggregation Data'!$L$3:$L$154,MATCH(RIGHT(M19,255),RIGHT('Disaggregation Data'!$J$3:$J$154,255),0))),"")</f>
        <v/>
      </c>
      <c r="G19" s="348" t="str">
        <f t="array" ref="G19">IFERROR(IF(INDEX('Disaggregation Data'!$M$3:$M$154,MATCH(RIGHT(M19,255),RIGHT('Disaggregation Data'!$J$3:$J$154,255),0))=0,"",INDEX('Disaggregation Data'!$M$3:$M$154,MATCH(RIGHT(M19,255),RIGHT('Disaggregation Data'!$J$3:$J$154,255),0))),"")</f>
        <v/>
      </c>
      <c r="H19" s="347" t="str">
        <f t="array" ref="H19">IFERROR(IF(INDEX('Disaggregation Data'!$N$3:$N$154,MATCH(RIGHT(M19,255),RIGHT('Disaggregation Data'!$J$3:$J$154,255),0))=0,"",INDEX('Disaggregation Data'!$N$3:$N$154,MATCH(RIGHT(M19,255),RIGHT('Disaggregation Data'!$J$3:$J$154,255),0))),"")</f>
        <v/>
      </c>
      <c r="I19" s="465" t="str">
        <f t="array" ref="I19">IFERROR(IF(INDEX('Disaggregation Records'!$G$3:$G$56,MATCH(LEFT(L19,255),LEFT('Disaggregation Records'!$D$3:$D$56,255),0))=0,"",INDEX('Disaggregation Records'!$G$3:$G$56,MATCH(LEFT(L19,255),LEFT('Disaggregation Records'!$D$3:$D$56,255),0))),"")</f>
        <v>a1L36000000zoLcEAI</v>
      </c>
      <c r="J19" s="465" t="s">
        <v>455</v>
      </c>
      <c r="K19" s="465">
        <f t="shared" si="0"/>
        <v>0</v>
      </c>
      <c r="L19" s="465" t="str">
        <f t="shared" si="1"/>
        <v>HIV I-9a(M): Percentage of men who have sex with men who are living with HIV-0</v>
      </c>
      <c r="M19" s="465" t="str">
        <f t="shared" si="2"/>
        <v>HIV I-9a(M): Percentage of men who have sex with men who are living with HIVAgeU25</v>
      </c>
      <c r="N19" s="426" t="b">
        <f t="shared" si="3"/>
        <v>1</v>
      </c>
      <c r="O19" s="430" t="s">
        <v>1541</v>
      </c>
      <c r="P19" s="246"/>
      <c r="Q19" s="245"/>
    </row>
    <row r="20" spans="1:17" ht="92.25" customHeight="1" x14ac:dyDescent="0.25">
      <c r="A20" s="345">
        <v>2</v>
      </c>
      <c r="B20" s="364" t="str">
        <f>IFERROR(VLOOKUP(A20,'Impact Indicators - Section B'!$A$9:$S$27,19,FALSE),"")</f>
        <v>HIV I-9a(M): Percentage of men who have sex with men who are living with HIV</v>
      </c>
      <c r="C20" s="464" t="str">
        <f t="array" ref="C20">IFERROR(IF(INDEX('Disaggregation Records'!$E$3:$E$56,MATCH(RIGHT(L20,255),RIGHT('Disaggregation Records'!$D$3:$D$56,255),0))=0,"",INDEX('Disaggregation Records'!$E$3:$E$56,MATCH(RIGHT(L20,255),RIGHT('Disaggregation Records'!$D$3:$D$56,255),0))),"")</f>
        <v>Age</v>
      </c>
      <c r="D20" s="464" t="str">
        <f t="array" ref="D20">IFERROR(IF(INDEX('Disaggregation Records'!$F$3:$F$56,MATCH(RIGHT(L20,255),RIGHT('Disaggregation Records'!$D$3:$D$56,255),0))=0,"",INDEX('Disaggregation Records'!$F$3:$F$56,MATCH(RIGHT(L20,255),RIGHT('Disaggregation Records'!$D$3:$D$56,255),0))),"")</f>
        <v>25+</v>
      </c>
      <c r="E20" s="348" t="str">
        <f t="array" ref="E20">IFERROR(IF(INDEX('Disaggregation Data'!$K$3:$K$154,MATCH(RIGHT(M20,255),RIGHT('Disaggregation Data'!$J$3:$J$154,255),0))=0,"",INDEX('Disaggregation Data'!$K$3:$K$154,MATCH(RIGHT(M20,255),RIGHT('Disaggregation Data'!$J$3:$J$154,255),0))),"")</f>
        <v/>
      </c>
      <c r="F20" s="348" t="str">
        <f t="array" ref="F20">IFERROR(IF(INDEX('Disaggregation Data'!$L$3:$L$154,MATCH(RIGHT(M20,255),RIGHT('Disaggregation Data'!$J$3:$J$154,255),0))=0,"",INDEX('Disaggregation Data'!$L$3:$L$154,MATCH(RIGHT(M20,255),RIGHT('Disaggregation Data'!$J$3:$J$154,255),0))),"")</f>
        <v/>
      </c>
      <c r="G20" s="348" t="str">
        <f t="array" ref="G20">IFERROR(IF(INDEX('Disaggregation Data'!$M$3:$M$154,MATCH(RIGHT(M20,255),RIGHT('Disaggregation Data'!$J$3:$J$154,255),0))=0,"",INDEX('Disaggregation Data'!$M$3:$M$154,MATCH(RIGHT(M20,255),RIGHT('Disaggregation Data'!$J$3:$J$154,255),0))),"")</f>
        <v/>
      </c>
      <c r="H20" s="347" t="str">
        <f t="array" ref="H20">IFERROR(IF(INDEX('Disaggregation Data'!$N$3:$N$154,MATCH(RIGHT(M20,255),RIGHT('Disaggregation Data'!$J$3:$J$154,255),0))=0,"",INDEX('Disaggregation Data'!$N$3:$N$154,MATCH(RIGHT(M20,255),RIGHT('Disaggregation Data'!$J$3:$J$154,255),0))),"")</f>
        <v/>
      </c>
      <c r="I20" s="465" t="str">
        <f t="array" ref="I20">IFERROR(IF(INDEX('Disaggregation Records'!$G$3:$G$56,MATCH(LEFT(L20,255),LEFT('Disaggregation Records'!$D$3:$D$56,255),0))=0,"",INDEX('Disaggregation Records'!$G$3:$G$56,MATCH(LEFT(L20,255),LEFT('Disaggregation Records'!$D$3:$D$56,255),0))),"")</f>
        <v>a1L36000000zoLdEAI</v>
      </c>
      <c r="J20" s="465" t="s">
        <v>455</v>
      </c>
      <c r="K20" s="465">
        <f t="shared" si="0"/>
        <v>1</v>
      </c>
      <c r="L20" s="465" t="str">
        <f t="shared" si="1"/>
        <v>HIV I-9a(M): Percentage of men who have sex with men who are living with HIV-1</v>
      </c>
      <c r="M20" s="465" t="str">
        <f t="shared" si="2"/>
        <v>HIV I-9a(M): Percentage of men who have sex with men who are living with HIVAge25+</v>
      </c>
      <c r="N20" s="426" t="b">
        <f t="shared" si="3"/>
        <v>1</v>
      </c>
      <c r="O20" s="430" t="s">
        <v>1542</v>
      </c>
      <c r="P20" s="246"/>
      <c r="Q20" s="245"/>
    </row>
    <row r="21" spans="1:17" ht="37.5" customHeight="1" x14ac:dyDescent="0.25">
      <c r="A21" s="345">
        <v>2</v>
      </c>
      <c r="B21" s="364" t="str">
        <f>IFERROR(VLOOKUP(A21,'Impact Indicators - Section B'!$A$9:$S$27,19,FALSE),"")</f>
        <v>HIV I-9a(M): Percentage of men who have sex with men who are living with HIV</v>
      </c>
      <c r="C21" s="464" t="str">
        <f t="array" ref="C21">IFERROR(IF(INDEX('Disaggregation Records'!$E$3:$E$56,MATCH(RIGHT(L21,255),RIGHT('Disaggregation Records'!$D$3:$D$56,255),0))=0,"",INDEX('Disaggregation Records'!$E$3:$E$56,MATCH(RIGHT(L21,255),RIGHT('Disaggregation Records'!$D$3:$D$56,255),0))),"")</f>
        <v/>
      </c>
      <c r="D21" s="464" t="str">
        <f t="array" ref="D21">IFERROR(IF(INDEX('Disaggregation Records'!$F$3:$F$56,MATCH(RIGHT(L21,255),RIGHT('Disaggregation Records'!$D$3:$D$56,255),0))=0,"",INDEX('Disaggregation Records'!$F$3:$F$56,MATCH(RIGHT(L21,255),RIGHT('Disaggregation Records'!$D$3:$D$56,255),0))),"")</f>
        <v/>
      </c>
      <c r="E21" s="348" t="str">
        <f t="array" ref="E21">IFERROR(IF(INDEX('Disaggregation Data'!$K$3:$K$154,MATCH(RIGHT(M21,255),RIGHT('Disaggregation Data'!$J$3:$J$154,255),0))=0,"",INDEX('Disaggregation Data'!$K$3:$K$154,MATCH(RIGHT(M21,255),RIGHT('Disaggregation Data'!$J$3:$J$154,255),0))),"")</f>
        <v/>
      </c>
      <c r="F21" s="348" t="str">
        <f t="array" ref="F21">IFERROR(IF(INDEX('Disaggregation Data'!$L$3:$L$154,MATCH(RIGHT(M21,255),RIGHT('Disaggregation Data'!$J$3:$J$154,255),0))=0,"",INDEX('Disaggregation Data'!$L$3:$L$154,MATCH(RIGHT(M21,255),RIGHT('Disaggregation Data'!$J$3:$J$154,255),0))),"")</f>
        <v/>
      </c>
      <c r="G21" s="348" t="str">
        <f t="array" ref="G21">IFERROR(IF(INDEX('Disaggregation Data'!$M$3:$M$154,MATCH(RIGHT(M21,255),RIGHT('Disaggregation Data'!$J$3:$J$154,255),0))=0,"",INDEX('Disaggregation Data'!$M$3:$M$154,MATCH(RIGHT(M21,255),RIGHT('Disaggregation Data'!$J$3:$J$154,255),0))),"")</f>
        <v/>
      </c>
      <c r="H21" s="347" t="str">
        <f t="array" ref="H21">IFERROR(IF(INDEX('Disaggregation Data'!$N$3:$N$154,MATCH(RIGHT(M21,255),RIGHT('Disaggregation Data'!$J$3:$J$154,255),0))=0,"",INDEX('Disaggregation Data'!$N$3:$N$154,MATCH(RIGHT(M21,255),RIGHT('Disaggregation Data'!$J$3:$J$154,255),0))),"")</f>
        <v/>
      </c>
      <c r="I21" s="465" t="str">
        <f t="array" ref="I21">IFERROR(IF(INDEX('Disaggregation Records'!$G$3:$G$56,MATCH(LEFT(L21,255),LEFT('Disaggregation Records'!$D$3:$D$56,255),0))=0,"",INDEX('Disaggregation Records'!$G$3:$G$56,MATCH(LEFT(L21,255),LEFT('Disaggregation Records'!$D$3:$D$56,255),0))),"")</f>
        <v/>
      </c>
      <c r="J21" s="465" t="s">
        <v>455</v>
      </c>
      <c r="K21" s="465">
        <f t="shared" si="0"/>
        <v>2</v>
      </c>
      <c r="L21" s="465" t="str">
        <f t="shared" si="1"/>
        <v>HIV I-9a(M): Percentage of men who have sex with men who are living with HIV-2</v>
      </c>
      <c r="M21" s="465" t="str">
        <f t="shared" si="2"/>
        <v>HIV I-9a(M): Percentage of men who have sex with men who are living with HIV</v>
      </c>
      <c r="N21" s="426" t="b">
        <f t="shared" si="3"/>
        <v>1</v>
      </c>
      <c r="O21" s="430" t="s">
        <v>1543</v>
      </c>
      <c r="P21" s="246"/>
      <c r="Q21" s="245"/>
    </row>
    <row r="22" spans="1:17" ht="37.5" customHeight="1" x14ac:dyDescent="0.25">
      <c r="A22" s="345">
        <v>2</v>
      </c>
      <c r="B22" s="364" t="str">
        <f>IFERROR(VLOOKUP(A22,'Impact Indicators - Section B'!$A$9:$S$27,19,FALSE),"")</f>
        <v>HIV I-9a(M): Percentage of men who have sex with men who are living with HIV</v>
      </c>
      <c r="C22" s="464" t="str">
        <f t="array" ref="C22">IFERROR(IF(INDEX('Disaggregation Records'!$E$3:$E$56,MATCH(RIGHT(L22,255),RIGHT('Disaggregation Records'!$D$3:$D$56,255),0))=0,"",INDEX('Disaggregation Records'!$E$3:$E$56,MATCH(RIGHT(L22,255),RIGHT('Disaggregation Records'!$D$3:$D$56,255),0))),"")</f>
        <v/>
      </c>
      <c r="D22" s="464" t="str">
        <f t="array" ref="D22">IFERROR(IF(INDEX('Disaggregation Records'!$F$3:$F$56,MATCH(RIGHT(L22,255),RIGHT('Disaggregation Records'!$D$3:$D$56,255),0))=0,"",INDEX('Disaggregation Records'!$F$3:$F$56,MATCH(RIGHT(L22,255),RIGHT('Disaggregation Records'!$D$3:$D$56,255),0))),"")</f>
        <v/>
      </c>
      <c r="E22" s="348" t="str">
        <f t="array" ref="E22">IFERROR(IF(INDEX('Disaggregation Data'!$K$3:$K$154,MATCH(RIGHT(M22,255),RIGHT('Disaggregation Data'!$J$3:$J$154,255),0))=0,"",INDEX('Disaggregation Data'!$K$3:$K$154,MATCH(RIGHT(M22,255),RIGHT('Disaggregation Data'!$J$3:$J$154,255),0))),"")</f>
        <v/>
      </c>
      <c r="F22" s="348" t="str">
        <f t="array" ref="F22">IFERROR(IF(INDEX('Disaggregation Data'!$L$3:$L$154,MATCH(RIGHT(M22,255),RIGHT('Disaggregation Data'!$J$3:$J$154,255),0))=0,"",INDEX('Disaggregation Data'!$L$3:$L$154,MATCH(RIGHT(M22,255),RIGHT('Disaggregation Data'!$J$3:$J$154,255),0))),"")</f>
        <v/>
      </c>
      <c r="G22" s="348" t="str">
        <f t="array" ref="G22">IFERROR(IF(INDEX('Disaggregation Data'!$M$3:$M$154,MATCH(RIGHT(M22,255),RIGHT('Disaggregation Data'!$J$3:$J$154,255),0))=0,"",INDEX('Disaggregation Data'!$M$3:$M$154,MATCH(RIGHT(M22,255),RIGHT('Disaggregation Data'!$J$3:$J$154,255),0))),"")</f>
        <v/>
      </c>
      <c r="H22" s="347" t="str">
        <f t="array" ref="H22">IFERROR(IF(INDEX('Disaggregation Data'!$N$3:$N$154,MATCH(RIGHT(M22,255),RIGHT('Disaggregation Data'!$J$3:$J$154,255),0))=0,"",INDEX('Disaggregation Data'!$N$3:$N$154,MATCH(RIGHT(M22,255),RIGHT('Disaggregation Data'!$J$3:$J$154,255),0))),"")</f>
        <v/>
      </c>
      <c r="I22" s="465" t="str">
        <f t="array" ref="I22">IFERROR(IF(INDEX('Disaggregation Records'!$G$3:$G$56,MATCH(LEFT(L22,255),LEFT('Disaggregation Records'!$D$3:$D$56,255),0))=0,"",INDEX('Disaggregation Records'!$G$3:$G$56,MATCH(LEFT(L22,255),LEFT('Disaggregation Records'!$D$3:$D$56,255),0))),"")</f>
        <v/>
      </c>
      <c r="J22" s="465" t="s">
        <v>455</v>
      </c>
      <c r="K22" s="465">
        <f t="shared" si="0"/>
        <v>3</v>
      </c>
      <c r="L22" s="465" t="str">
        <f t="shared" si="1"/>
        <v>HIV I-9a(M): Percentage of men who have sex with men who are living with HIV-3</v>
      </c>
      <c r="M22" s="465" t="str">
        <f t="shared" si="2"/>
        <v>HIV I-9a(M): Percentage of men who have sex with men who are living with HIV</v>
      </c>
      <c r="N22" s="426" t="b">
        <f t="shared" si="3"/>
        <v>1</v>
      </c>
      <c r="O22" s="430" t="s">
        <v>1544</v>
      </c>
      <c r="P22" s="246"/>
      <c r="Q22" s="245"/>
    </row>
    <row r="23" spans="1:17" ht="37.5" customHeight="1" x14ac:dyDescent="0.25">
      <c r="A23" s="345">
        <v>2</v>
      </c>
      <c r="B23" s="364" t="str">
        <f>IFERROR(VLOOKUP(A23,'Impact Indicators - Section B'!$A$9:$S$27,19,FALSE),"")</f>
        <v>HIV I-9a(M): Percentage of men who have sex with men who are living with HIV</v>
      </c>
      <c r="C23" s="464" t="str">
        <f t="array" ref="C23">IFERROR(IF(INDEX('Disaggregation Records'!$E$3:$E$56,MATCH(RIGHT(L23,255),RIGHT('Disaggregation Records'!$D$3:$D$56,255),0))=0,"",INDEX('Disaggregation Records'!$E$3:$E$56,MATCH(RIGHT(L23,255),RIGHT('Disaggregation Records'!$D$3:$D$56,255),0))),"")</f>
        <v/>
      </c>
      <c r="D23" s="464" t="str">
        <f t="array" ref="D23">IFERROR(IF(INDEX('Disaggregation Records'!$F$3:$F$56,MATCH(RIGHT(L23,255),RIGHT('Disaggregation Records'!$D$3:$D$56,255),0))=0,"",INDEX('Disaggregation Records'!$F$3:$F$56,MATCH(RIGHT(L23,255),RIGHT('Disaggregation Records'!$D$3:$D$56,255),0))),"")</f>
        <v/>
      </c>
      <c r="E23" s="348" t="str">
        <f t="array" ref="E23">IFERROR(IF(INDEX('Disaggregation Data'!$K$3:$K$154,MATCH(RIGHT(M23,255),RIGHT('Disaggregation Data'!$J$3:$J$154,255),0))=0,"",INDEX('Disaggregation Data'!$K$3:$K$154,MATCH(RIGHT(M23,255),RIGHT('Disaggregation Data'!$J$3:$J$154,255),0))),"")</f>
        <v/>
      </c>
      <c r="F23" s="348" t="str">
        <f t="array" ref="F23">IFERROR(IF(INDEX('Disaggregation Data'!$L$3:$L$154,MATCH(RIGHT(M23,255),RIGHT('Disaggregation Data'!$J$3:$J$154,255),0))=0,"",INDEX('Disaggregation Data'!$L$3:$L$154,MATCH(RIGHT(M23,255),RIGHT('Disaggregation Data'!$J$3:$J$154,255),0))),"")</f>
        <v/>
      </c>
      <c r="G23" s="348" t="str">
        <f t="array" ref="G23">IFERROR(IF(INDEX('Disaggregation Data'!$M$3:$M$154,MATCH(RIGHT(M23,255),RIGHT('Disaggregation Data'!$J$3:$J$154,255),0))=0,"",INDEX('Disaggregation Data'!$M$3:$M$154,MATCH(RIGHT(M23,255),RIGHT('Disaggregation Data'!$J$3:$J$154,255),0))),"")</f>
        <v/>
      </c>
      <c r="H23" s="347" t="str">
        <f t="array" ref="H23">IFERROR(IF(INDEX('Disaggregation Data'!$N$3:$N$154,MATCH(RIGHT(M23,255),RIGHT('Disaggregation Data'!$J$3:$J$154,255),0))=0,"",INDEX('Disaggregation Data'!$N$3:$N$154,MATCH(RIGHT(M23,255),RIGHT('Disaggregation Data'!$J$3:$J$154,255),0))),"")</f>
        <v/>
      </c>
      <c r="I23" s="465" t="str">
        <f t="array" ref="I23">IFERROR(IF(INDEX('Disaggregation Records'!$G$3:$G$56,MATCH(LEFT(L23,255),LEFT('Disaggregation Records'!$D$3:$D$56,255),0))=0,"",INDEX('Disaggregation Records'!$G$3:$G$56,MATCH(LEFT(L23,255),LEFT('Disaggregation Records'!$D$3:$D$56,255),0))),"")</f>
        <v/>
      </c>
      <c r="J23" s="465" t="s">
        <v>455</v>
      </c>
      <c r="K23" s="465">
        <f t="shared" si="0"/>
        <v>4</v>
      </c>
      <c r="L23" s="465" t="str">
        <f t="shared" si="1"/>
        <v>HIV I-9a(M): Percentage of men who have sex with men who are living with HIV-4</v>
      </c>
      <c r="M23" s="465" t="str">
        <f t="shared" si="2"/>
        <v>HIV I-9a(M): Percentage of men who have sex with men who are living with HIV</v>
      </c>
      <c r="N23" s="426" t="b">
        <f t="shared" si="3"/>
        <v>1</v>
      </c>
      <c r="O23" s="430" t="s">
        <v>1545</v>
      </c>
      <c r="P23" s="246"/>
      <c r="Q23" s="245"/>
    </row>
    <row r="24" spans="1:17" ht="37.5" customHeight="1" x14ac:dyDescent="0.25">
      <c r="A24" s="345">
        <v>2</v>
      </c>
      <c r="B24" s="364" t="str">
        <f>IFERROR(VLOOKUP(A24,'Impact Indicators - Section B'!$A$9:$S$27,19,FALSE),"")</f>
        <v>HIV I-9a(M): Percentage of men who have sex with men who are living with HIV</v>
      </c>
      <c r="C24" s="464" t="str">
        <f t="array" ref="C24">IFERROR(IF(INDEX('Disaggregation Records'!$E$3:$E$56,MATCH(RIGHT(L24,255),RIGHT('Disaggregation Records'!$D$3:$D$56,255),0))=0,"",INDEX('Disaggregation Records'!$E$3:$E$56,MATCH(RIGHT(L24,255),RIGHT('Disaggregation Records'!$D$3:$D$56,255),0))),"")</f>
        <v/>
      </c>
      <c r="D24" s="464" t="str">
        <f t="array" ref="D24">IFERROR(IF(INDEX('Disaggregation Records'!$F$3:$F$56,MATCH(RIGHT(L24,255),RIGHT('Disaggregation Records'!$D$3:$D$56,255),0))=0,"",INDEX('Disaggregation Records'!$F$3:$F$56,MATCH(RIGHT(L24,255),RIGHT('Disaggregation Records'!$D$3:$D$56,255),0))),"")</f>
        <v/>
      </c>
      <c r="E24" s="348" t="str">
        <f t="array" ref="E24">IFERROR(IF(INDEX('Disaggregation Data'!$K$3:$K$154,MATCH(RIGHT(M24,255),RIGHT('Disaggregation Data'!$J$3:$J$154,255),0))=0,"",INDEX('Disaggregation Data'!$K$3:$K$154,MATCH(RIGHT(M24,255),RIGHT('Disaggregation Data'!$J$3:$J$154,255),0))),"")</f>
        <v/>
      </c>
      <c r="F24" s="348" t="str">
        <f t="array" ref="F24">IFERROR(IF(INDEX('Disaggregation Data'!$L$3:$L$154,MATCH(RIGHT(M24,255),RIGHT('Disaggregation Data'!$J$3:$J$154,255),0))=0,"",INDEX('Disaggregation Data'!$L$3:$L$154,MATCH(RIGHT(M24,255),RIGHT('Disaggregation Data'!$J$3:$J$154,255),0))),"")</f>
        <v/>
      </c>
      <c r="G24" s="348" t="str">
        <f t="array" ref="G24">IFERROR(IF(INDEX('Disaggregation Data'!$M$3:$M$154,MATCH(RIGHT(M24,255),RIGHT('Disaggregation Data'!$J$3:$J$154,255),0))=0,"",INDEX('Disaggregation Data'!$M$3:$M$154,MATCH(RIGHT(M24,255),RIGHT('Disaggregation Data'!$J$3:$J$154,255),0))),"")</f>
        <v/>
      </c>
      <c r="H24" s="347" t="str">
        <f t="array" ref="H24">IFERROR(IF(INDEX('Disaggregation Data'!$N$3:$N$154,MATCH(RIGHT(M24,255),RIGHT('Disaggregation Data'!$J$3:$J$154,255),0))=0,"",INDEX('Disaggregation Data'!$N$3:$N$154,MATCH(RIGHT(M24,255),RIGHT('Disaggregation Data'!$J$3:$J$154,255),0))),"")</f>
        <v/>
      </c>
      <c r="I24" s="465" t="str">
        <f t="array" ref="I24">IFERROR(IF(INDEX('Disaggregation Records'!$G$3:$G$56,MATCH(LEFT(L24,255),LEFT('Disaggregation Records'!$D$3:$D$56,255),0))=0,"",INDEX('Disaggregation Records'!$G$3:$G$56,MATCH(LEFT(L24,255),LEFT('Disaggregation Records'!$D$3:$D$56,255),0))),"")</f>
        <v/>
      </c>
      <c r="J24" s="465" t="s">
        <v>455</v>
      </c>
      <c r="K24" s="465">
        <f t="shared" si="0"/>
        <v>5</v>
      </c>
      <c r="L24" s="465" t="str">
        <f t="shared" si="1"/>
        <v>HIV I-9a(M): Percentage of men who have sex with men who are living with HIV-5</v>
      </c>
      <c r="M24" s="465" t="str">
        <f t="shared" si="2"/>
        <v>HIV I-9a(M): Percentage of men who have sex with men who are living with HIV</v>
      </c>
      <c r="N24" s="426" t="b">
        <f t="shared" si="3"/>
        <v>1</v>
      </c>
      <c r="O24" s="430" t="s">
        <v>1546</v>
      </c>
      <c r="P24" s="246"/>
      <c r="Q24" s="245"/>
    </row>
    <row r="25" spans="1:17" ht="37.5" customHeight="1" x14ac:dyDescent="0.25">
      <c r="A25" s="345">
        <v>2</v>
      </c>
      <c r="B25" s="364" t="str">
        <f>IFERROR(VLOOKUP(A25,'Impact Indicators - Section B'!$A$9:$S$27,19,FALSE),"")</f>
        <v>HIV I-9a(M): Percentage of men who have sex with men who are living with HIV</v>
      </c>
      <c r="C25" s="464" t="str">
        <f t="array" ref="C25">IFERROR(IF(INDEX('Disaggregation Records'!$E$3:$E$56,MATCH(RIGHT(L25,255),RIGHT('Disaggregation Records'!$D$3:$D$56,255),0))=0,"",INDEX('Disaggregation Records'!$E$3:$E$56,MATCH(RIGHT(L25,255),RIGHT('Disaggregation Records'!$D$3:$D$56,255),0))),"")</f>
        <v/>
      </c>
      <c r="D25" s="464" t="str">
        <f t="array" ref="D25">IFERROR(IF(INDEX('Disaggregation Records'!$F$3:$F$56,MATCH(RIGHT(L25,255),RIGHT('Disaggregation Records'!$D$3:$D$56,255),0))=0,"",INDEX('Disaggregation Records'!$F$3:$F$56,MATCH(RIGHT(L25,255),RIGHT('Disaggregation Records'!$D$3:$D$56,255),0))),"")</f>
        <v/>
      </c>
      <c r="E25" s="348" t="str">
        <f t="array" ref="E25">IFERROR(IF(INDEX('Disaggregation Data'!$K$3:$K$154,MATCH(RIGHT(M25,255),RIGHT('Disaggregation Data'!$J$3:$J$154,255),0))=0,"",INDEX('Disaggregation Data'!$K$3:$K$154,MATCH(RIGHT(M25,255),RIGHT('Disaggregation Data'!$J$3:$J$154,255),0))),"")</f>
        <v/>
      </c>
      <c r="F25" s="348" t="str">
        <f t="array" ref="F25">IFERROR(IF(INDEX('Disaggregation Data'!$L$3:$L$154,MATCH(RIGHT(M25,255),RIGHT('Disaggregation Data'!$J$3:$J$154,255),0))=0,"",INDEX('Disaggregation Data'!$L$3:$L$154,MATCH(RIGHT(M25,255),RIGHT('Disaggregation Data'!$J$3:$J$154,255),0))),"")</f>
        <v/>
      </c>
      <c r="G25" s="348" t="str">
        <f t="array" ref="G25">IFERROR(IF(INDEX('Disaggregation Data'!$M$3:$M$154,MATCH(RIGHT(M25,255),RIGHT('Disaggregation Data'!$J$3:$J$154,255),0))=0,"",INDEX('Disaggregation Data'!$M$3:$M$154,MATCH(RIGHT(M25,255),RIGHT('Disaggregation Data'!$J$3:$J$154,255),0))),"")</f>
        <v/>
      </c>
      <c r="H25" s="347" t="str">
        <f t="array" ref="H25">IFERROR(IF(INDEX('Disaggregation Data'!$N$3:$N$154,MATCH(RIGHT(M25,255),RIGHT('Disaggregation Data'!$J$3:$J$154,255),0))=0,"",INDEX('Disaggregation Data'!$N$3:$N$154,MATCH(RIGHT(M25,255),RIGHT('Disaggregation Data'!$J$3:$J$154,255),0))),"")</f>
        <v/>
      </c>
      <c r="I25" s="465" t="str">
        <f t="array" ref="I25">IFERROR(IF(INDEX('Disaggregation Records'!$G$3:$G$56,MATCH(LEFT(L25,255),LEFT('Disaggregation Records'!$D$3:$D$56,255),0))=0,"",INDEX('Disaggregation Records'!$G$3:$G$56,MATCH(LEFT(L25,255),LEFT('Disaggregation Records'!$D$3:$D$56,255),0))),"")</f>
        <v/>
      </c>
      <c r="J25" s="465" t="s">
        <v>455</v>
      </c>
      <c r="K25" s="465">
        <f t="shared" si="0"/>
        <v>6</v>
      </c>
      <c r="L25" s="465" t="str">
        <f t="shared" si="1"/>
        <v>HIV I-9a(M): Percentage of men who have sex with men who are living with HIV-6</v>
      </c>
      <c r="M25" s="465" t="str">
        <f t="shared" si="2"/>
        <v>HIV I-9a(M): Percentage of men who have sex with men who are living with HIV</v>
      </c>
      <c r="N25" s="426" t="b">
        <f t="shared" si="3"/>
        <v>1</v>
      </c>
      <c r="O25" s="430" t="s">
        <v>1547</v>
      </c>
      <c r="P25" s="246"/>
      <c r="Q25" s="245"/>
    </row>
    <row r="26" spans="1:17" ht="37.5" customHeight="1" x14ac:dyDescent="0.25">
      <c r="A26" s="345">
        <v>2</v>
      </c>
      <c r="B26" s="364" t="str">
        <f>IFERROR(VLOOKUP(A26,'Impact Indicators - Section B'!$A$9:$S$27,19,FALSE),"")</f>
        <v>HIV I-9a(M): Percentage of men who have sex with men who are living with HIV</v>
      </c>
      <c r="C26" s="464" t="str">
        <f t="array" ref="C26">IFERROR(IF(INDEX('Disaggregation Records'!$E$3:$E$56,MATCH(RIGHT(L26,255),RIGHT('Disaggregation Records'!$D$3:$D$56,255),0))=0,"",INDEX('Disaggregation Records'!$E$3:$E$56,MATCH(RIGHT(L26,255),RIGHT('Disaggregation Records'!$D$3:$D$56,255),0))),"")</f>
        <v/>
      </c>
      <c r="D26" s="464" t="str">
        <f t="array" ref="D26">IFERROR(IF(INDEX('Disaggregation Records'!$F$3:$F$56,MATCH(RIGHT(L26,255),RIGHT('Disaggregation Records'!$D$3:$D$56,255),0))=0,"",INDEX('Disaggregation Records'!$F$3:$F$56,MATCH(RIGHT(L26,255),RIGHT('Disaggregation Records'!$D$3:$D$56,255),0))),"")</f>
        <v/>
      </c>
      <c r="E26" s="348" t="str">
        <f t="array" ref="E26">IFERROR(IF(INDEX('Disaggregation Data'!$K$3:$K$154,MATCH(RIGHT(M26,255),RIGHT('Disaggregation Data'!$J$3:$J$154,255),0))=0,"",INDEX('Disaggregation Data'!$K$3:$K$154,MATCH(RIGHT(M26,255),RIGHT('Disaggregation Data'!$J$3:$J$154,255),0))),"")</f>
        <v/>
      </c>
      <c r="F26" s="348" t="str">
        <f t="array" ref="F26">IFERROR(IF(INDEX('Disaggregation Data'!$L$3:$L$154,MATCH(RIGHT(M26,255),RIGHT('Disaggregation Data'!$J$3:$J$154,255),0))=0,"",INDEX('Disaggregation Data'!$L$3:$L$154,MATCH(RIGHT(M26,255),RIGHT('Disaggregation Data'!$J$3:$J$154,255),0))),"")</f>
        <v/>
      </c>
      <c r="G26" s="348" t="str">
        <f t="array" ref="G26">IFERROR(IF(INDEX('Disaggregation Data'!$M$3:$M$154,MATCH(RIGHT(M26,255),RIGHT('Disaggregation Data'!$J$3:$J$154,255),0))=0,"",INDEX('Disaggregation Data'!$M$3:$M$154,MATCH(RIGHT(M26,255),RIGHT('Disaggregation Data'!$J$3:$J$154,255),0))),"")</f>
        <v/>
      </c>
      <c r="H26" s="347" t="str">
        <f t="array" ref="H26">IFERROR(IF(INDEX('Disaggregation Data'!$N$3:$N$154,MATCH(RIGHT(M26,255),RIGHT('Disaggregation Data'!$J$3:$J$154,255),0))=0,"",INDEX('Disaggregation Data'!$N$3:$N$154,MATCH(RIGHT(M26,255),RIGHT('Disaggregation Data'!$J$3:$J$154,255),0))),"")</f>
        <v/>
      </c>
      <c r="I26" s="465" t="str">
        <f t="array" ref="I26">IFERROR(IF(INDEX('Disaggregation Records'!$G$3:$G$56,MATCH(LEFT(L26,255),LEFT('Disaggregation Records'!$D$3:$D$56,255),0))=0,"",INDEX('Disaggregation Records'!$G$3:$G$56,MATCH(LEFT(L26,255),LEFT('Disaggregation Records'!$D$3:$D$56,255),0))),"")</f>
        <v/>
      </c>
      <c r="J26" s="465" t="s">
        <v>455</v>
      </c>
      <c r="K26" s="465">
        <f t="shared" si="0"/>
        <v>7</v>
      </c>
      <c r="L26" s="465" t="str">
        <f t="shared" si="1"/>
        <v>HIV I-9a(M): Percentage of men who have sex with men who are living with HIV-7</v>
      </c>
      <c r="M26" s="465" t="str">
        <f t="shared" si="2"/>
        <v>HIV I-9a(M): Percentage of men who have sex with men who are living with HIV</v>
      </c>
      <c r="N26" s="426" t="b">
        <f t="shared" si="3"/>
        <v>1</v>
      </c>
      <c r="O26" s="430" t="s">
        <v>1548</v>
      </c>
      <c r="P26" s="246"/>
      <c r="Q26" s="245"/>
    </row>
    <row r="27" spans="1:17" ht="37.5" customHeight="1" x14ac:dyDescent="0.25">
      <c r="A27" s="345">
        <v>2</v>
      </c>
      <c r="B27" s="364" t="str">
        <f>IFERROR(VLOOKUP(A27,'Impact Indicators - Section B'!$A$9:$S$27,19,FALSE),"")</f>
        <v>HIV I-9a(M): Percentage of men who have sex with men who are living with HIV</v>
      </c>
      <c r="C27" s="464" t="str">
        <f t="array" ref="C27">IFERROR(IF(INDEX('Disaggregation Records'!$E$3:$E$56,MATCH(RIGHT(L27,255),RIGHT('Disaggregation Records'!$D$3:$D$56,255),0))=0,"",INDEX('Disaggregation Records'!$E$3:$E$56,MATCH(RIGHT(L27,255),RIGHT('Disaggregation Records'!$D$3:$D$56,255),0))),"")</f>
        <v/>
      </c>
      <c r="D27" s="464" t="str">
        <f t="array" ref="D27">IFERROR(IF(INDEX('Disaggregation Records'!$F$3:$F$56,MATCH(RIGHT(L27,255),RIGHT('Disaggregation Records'!$D$3:$D$56,255),0))=0,"",INDEX('Disaggregation Records'!$F$3:$F$56,MATCH(RIGHT(L27,255),RIGHT('Disaggregation Records'!$D$3:$D$56,255),0))),"")</f>
        <v/>
      </c>
      <c r="E27" s="348" t="str">
        <f t="array" ref="E27">IFERROR(IF(INDEX('Disaggregation Data'!$K$3:$K$154,MATCH(RIGHT(M27,255),RIGHT('Disaggregation Data'!$J$3:$J$154,255),0))=0,"",INDEX('Disaggregation Data'!$K$3:$K$154,MATCH(RIGHT(M27,255),RIGHT('Disaggregation Data'!$J$3:$J$154,255),0))),"")</f>
        <v/>
      </c>
      <c r="F27" s="348" t="str">
        <f t="array" ref="F27">IFERROR(IF(INDEX('Disaggregation Data'!$L$3:$L$154,MATCH(RIGHT(M27,255),RIGHT('Disaggregation Data'!$J$3:$J$154,255),0))=0,"",INDEX('Disaggregation Data'!$L$3:$L$154,MATCH(RIGHT(M27,255),RIGHT('Disaggregation Data'!$J$3:$J$154,255),0))),"")</f>
        <v/>
      </c>
      <c r="G27" s="348" t="str">
        <f t="array" ref="G27">IFERROR(IF(INDEX('Disaggregation Data'!$M$3:$M$154,MATCH(RIGHT(M27,255),RIGHT('Disaggregation Data'!$J$3:$J$154,255),0))=0,"",INDEX('Disaggregation Data'!$M$3:$M$154,MATCH(RIGHT(M27,255),RIGHT('Disaggregation Data'!$J$3:$J$154,255),0))),"")</f>
        <v/>
      </c>
      <c r="H27" s="347" t="str">
        <f t="array" ref="H27">IFERROR(IF(INDEX('Disaggregation Data'!$N$3:$N$154,MATCH(RIGHT(M27,255),RIGHT('Disaggregation Data'!$J$3:$J$154,255),0))=0,"",INDEX('Disaggregation Data'!$N$3:$N$154,MATCH(RIGHT(M27,255),RIGHT('Disaggregation Data'!$J$3:$J$154,255),0))),"")</f>
        <v/>
      </c>
      <c r="I27" s="465" t="str">
        <f t="array" ref="I27">IFERROR(IF(INDEX('Disaggregation Records'!$G$3:$G$56,MATCH(LEFT(L27,255),LEFT('Disaggregation Records'!$D$3:$D$56,255),0))=0,"",INDEX('Disaggregation Records'!$G$3:$G$56,MATCH(LEFT(L27,255),LEFT('Disaggregation Records'!$D$3:$D$56,255),0))),"")</f>
        <v/>
      </c>
      <c r="J27" s="465" t="s">
        <v>455</v>
      </c>
      <c r="K27" s="465">
        <f t="shared" si="0"/>
        <v>8</v>
      </c>
      <c r="L27" s="465" t="str">
        <f t="shared" si="1"/>
        <v>HIV I-9a(M): Percentage of men who have sex with men who are living with HIV-8</v>
      </c>
      <c r="M27" s="465" t="str">
        <f t="shared" si="2"/>
        <v>HIV I-9a(M): Percentage of men who have sex with men who are living with HIV</v>
      </c>
      <c r="N27" s="426" t="b">
        <f t="shared" si="3"/>
        <v>1</v>
      </c>
      <c r="O27" s="430" t="s">
        <v>1549</v>
      </c>
      <c r="P27" s="246"/>
      <c r="Q27" s="245"/>
    </row>
    <row r="28" spans="1:17" ht="37.5" customHeight="1" x14ac:dyDescent="0.25">
      <c r="A28" s="345">
        <v>2</v>
      </c>
      <c r="B28" s="364" t="str">
        <f>IFERROR(VLOOKUP(A28,'Impact Indicators - Section B'!$A$9:$S$27,19,FALSE),"")</f>
        <v>HIV I-9a(M): Percentage of men who have sex with men who are living with HIV</v>
      </c>
      <c r="C28" s="464" t="str">
        <f t="array" ref="C28">IFERROR(IF(INDEX('Disaggregation Records'!$E$3:$E$56,MATCH(RIGHT(L28,255),RIGHT('Disaggregation Records'!$D$3:$D$56,255),0))=0,"",INDEX('Disaggregation Records'!$E$3:$E$56,MATCH(RIGHT(L28,255),RIGHT('Disaggregation Records'!$D$3:$D$56,255),0))),"")</f>
        <v/>
      </c>
      <c r="D28" s="464" t="str">
        <f t="array" ref="D28">IFERROR(IF(INDEX('Disaggregation Records'!$F$3:$F$56,MATCH(RIGHT(L28,255),RIGHT('Disaggregation Records'!$D$3:$D$56,255),0))=0,"",INDEX('Disaggregation Records'!$F$3:$F$56,MATCH(RIGHT(L28,255),RIGHT('Disaggregation Records'!$D$3:$D$56,255),0))),"")</f>
        <v/>
      </c>
      <c r="E28" s="348" t="str">
        <f t="array" ref="E28">IFERROR(IF(INDEX('Disaggregation Data'!$K$3:$K$154,MATCH(RIGHT(M28,255),RIGHT('Disaggregation Data'!$J$3:$J$154,255),0))=0,"",INDEX('Disaggregation Data'!$K$3:$K$154,MATCH(RIGHT(M28,255),RIGHT('Disaggregation Data'!$J$3:$J$154,255),0))),"")</f>
        <v/>
      </c>
      <c r="F28" s="348" t="str">
        <f t="array" ref="F28">IFERROR(IF(INDEX('Disaggregation Data'!$L$3:$L$154,MATCH(RIGHT(M28,255),RIGHT('Disaggregation Data'!$J$3:$J$154,255),0))=0,"",INDEX('Disaggregation Data'!$L$3:$L$154,MATCH(RIGHT(M28,255),RIGHT('Disaggregation Data'!$J$3:$J$154,255),0))),"")</f>
        <v/>
      </c>
      <c r="G28" s="348" t="str">
        <f t="array" ref="G28">IFERROR(IF(INDEX('Disaggregation Data'!$M$3:$M$154,MATCH(RIGHT(M28,255),RIGHT('Disaggregation Data'!$J$3:$J$154,255),0))=0,"",INDEX('Disaggregation Data'!$M$3:$M$154,MATCH(RIGHT(M28,255),RIGHT('Disaggregation Data'!$J$3:$J$154,255),0))),"")</f>
        <v/>
      </c>
      <c r="H28" s="347" t="str">
        <f t="array" ref="H28">IFERROR(IF(INDEX('Disaggregation Data'!$N$3:$N$154,MATCH(RIGHT(M28,255),RIGHT('Disaggregation Data'!$J$3:$J$154,255),0))=0,"",INDEX('Disaggregation Data'!$N$3:$N$154,MATCH(RIGHT(M28,255),RIGHT('Disaggregation Data'!$J$3:$J$154,255),0))),"")</f>
        <v/>
      </c>
      <c r="I28" s="465" t="str">
        <f t="array" ref="I28">IFERROR(IF(INDEX('Disaggregation Records'!$G$3:$G$56,MATCH(LEFT(L28,255),LEFT('Disaggregation Records'!$D$3:$D$56,255),0))=0,"",INDEX('Disaggregation Records'!$G$3:$G$56,MATCH(LEFT(L28,255),LEFT('Disaggregation Records'!$D$3:$D$56,255),0))),"")</f>
        <v/>
      </c>
      <c r="J28" s="465" t="s">
        <v>455</v>
      </c>
      <c r="K28" s="465">
        <f t="shared" si="0"/>
        <v>9</v>
      </c>
      <c r="L28" s="465" t="str">
        <f t="shared" si="1"/>
        <v>HIV I-9a(M): Percentage of men who have sex with men who are living with HIV-9</v>
      </c>
      <c r="M28" s="465" t="str">
        <f t="shared" si="2"/>
        <v>HIV I-9a(M): Percentage of men who have sex with men who are living with HIV</v>
      </c>
      <c r="N28" s="426" t="b">
        <f t="shared" si="3"/>
        <v>1</v>
      </c>
      <c r="O28" s="430" t="s">
        <v>1550</v>
      </c>
      <c r="P28" s="246"/>
      <c r="Q28" s="245"/>
    </row>
    <row r="29" spans="1:17" ht="37.5" customHeight="1" x14ac:dyDescent="0.25">
      <c r="A29" s="345">
        <v>3</v>
      </c>
      <c r="B29" s="364" t="str">
        <f>IFERROR(VLOOKUP(A29,'Impact Indicators - Section B'!$A$9:$S$27,19,FALSE),"")</f>
        <v/>
      </c>
      <c r="C29" s="464" t="str">
        <f t="array" ref="C29">IFERROR(IF(INDEX('Disaggregation Records'!$E$3:$E$56,MATCH(RIGHT(L29,255),RIGHT('Disaggregation Records'!$D$3:$D$56,255),0))=0,"",INDEX('Disaggregation Records'!$E$3:$E$56,MATCH(RIGHT(L29,255),RIGHT('Disaggregation Records'!$D$3:$D$56,255),0))),"")</f>
        <v/>
      </c>
      <c r="D29" s="464" t="str">
        <f t="array" ref="D29">IFERROR(IF(INDEX('Disaggregation Records'!$F$3:$F$56,MATCH(RIGHT(L29,255),RIGHT('Disaggregation Records'!$D$3:$D$56,255),0))=0,"",INDEX('Disaggregation Records'!$F$3:$F$56,MATCH(RIGHT(L29,255),RIGHT('Disaggregation Records'!$D$3:$D$56,255),0))),"")</f>
        <v/>
      </c>
      <c r="E29" s="348" t="str">
        <f t="array" ref="E29">IFERROR(IF(INDEX('Disaggregation Data'!$K$3:$K$154,MATCH(RIGHT(M29,255),RIGHT('Disaggregation Data'!$J$3:$J$154,255),0))=0,"",INDEX('Disaggregation Data'!$K$3:$K$154,MATCH(RIGHT(M29,255),RIGHT('Disaggregation Data'!$J$3:$J$154,255),0))),"")</f>
        <v/>
      </c>
      <c r="F29" s="348" t="str">
        <f t="array" ref="F29">IFERROR(IF(INDEX('Disaggregation Data'!$L$3:$L$154,MATCH(RIGHT(M29,255),RIGHT('Disaggregation Data'!$J$3:$J$154,255),0))=0,"",INDEX('Disaggregation Data'!$L$3:$L$154,MATCH(RIGHT(M29,255),RIGHT('Disaggregation Data'!$J$3:$J$154,255),0))),"")</f>
        <v/>
      </c>
      <c r="G29" s="348" t="str">
        <f t="array" ref="G29">IFERROR(IF(INDEX('Disaggregation Data'!$M$3:$M$154,MATCH(RIGHT(M29,255),RIGHT('Disaggregation Data'!$J$3:$J$154,255),0))=0,"",INDEX('Disaggregation Data'!$M$3:$M$154,MATCH(RIGHT(M29,255),RIGHT('Disaggregation Data'!$J$3:$J$154,255),0))),"")</f>
        <v/>
      </c>
      <c r="H29" s="347" t="str">
        <f t="array" ref="H29">IFERROR(IF(INDEX('Disaggregation Data'!$N$3:$N$154,MATCH(RIGHT(M29,255),RIGHT('Disaggregation Data'!$J$3:$J$154,255),0))=0,"",INDEX('Disaggregation Data'!$N$3:$N$154,MATCH(RIGHT(M29,255),RIGHT('Disaggregation Data'!$J$3:$J$154,255),0))),"")</f>
        <v/>
      </c>
      <c r="I29" s="465" t="str">
        <f t="array" ref="I29">IFERROR(IF(INDEX('Disaggregation Records'!$G$3:$G$56,MATCH(LEFT(L29,255),LEFT('Disaggregation Records'!$D$3:$D$56,255),0))=0,"",INDEX('Disaggregation Records'!$G$3:$G$56,MATCH(LEFT(L29,255),LEFT('Disaggregation Records'!$D$3:$D$56,255),0))),"")</f>
        <v/>
      </c>
      <c r="J29" s="465" t="s">
        <v>456</v>
      </c>
      <c r="K29" s="465">
        <f t="shared" si="0"/>
        <v>0</v>
      </c>
      <c r="L29" s="465" t="str">
        <f t="shared" si="1"/>
        <v/>
      </c>
      <c r="M29" s="465" t="str">
        <f t="shared" si="2"/>
        <v/>
      </c>
      <c r="N29" s="426" t="b">
        <f t="shared" si="3"/>
        <v>0</v>
      </c>
      <c r="O29" s="430" t="s">
        <v>1551</v>
      </c>
      <c r="P29" s="246"/>
      <c r="Q29" s="245"/>
    </row>
    <row r="30" spans="1:17" ht="37.5" customHeight="1" x14ac:dyDescent="0.25">
      <c r="A30" s="345">
        <v>3</v>
      </c>
      <c r="B30" s="364" t="str">
        <f>IFERROR(VLOOKUP(A30,'Impact Indicators - Section B'!$A$9:$S$27,19,FALSE),"")</f>
        <v/>
      </c>
      <c r="C30" s="464" t="str">
        <f t="array" ref="C30">IFERROR(IF(INDEX('Disaggregation Records'!$E$3:$E$56,MATCH(RIGHT(L30,255),RIGHT('Disaggregation Records'!$D$3:$D$56,255),0))=0,"",INDEX('Disaggregation Records'!$E$3:$E$56,MATCH(RIGHT(L30,255),RIGHT('Disaggregation Records'!$D$3:$D$56,255),0))),"")</f>
        <v/>
      </c>
      <c r="D30" s="464" t="str">
        <f t="array" ref="D30">IFERROR(IF(INDEX('Disaggregation Records'!$F$3:$F$56,MATCH(RIGHT(L30,255),RIGHT('Disaggregation Records'!$D$3:$D$56,255),0))=0,"",INDEX('Disaggregation Records'!$F$3:$F$56,MATCH(RIGHT(L30,255),RIGHT('Disaggregation Records'!$D$3:$D$56,255),0))),"")</f>
        <v/>
      </c>
      <c r="E30" s="348" t="str">
        <f t="array" ref="E30">IFERROR(IF(INDEX('Disaggregation Data'!$K$3:$K$154,MATCH(RIGHT(M30,255),RIGHT('Disaggregation Data'!$J$3:$J$154,255),0))=0,"",INDEX('Disaggregation Data'!$K$3:$K$154,MATCH(RIGHT(M30,255),RIGHT('Disaggregation Data'!$J$3:$J$154,255),0))),"")</f>
        <v/>
      </c>
      <c r="F30" s="348" t="str">
        <f t="array" ref="F30">IFERROR(IF(INDEX('Disaggregation Data'!$L$3:$L$154,MATCH(RIGHT(M30,255),RIGHT('Disaggregation Data'!$J$3:$J$154,255),0))=0,"",INDEX('Disaggregation Data'!$L$3:$L$154,MATCH(RIGHT(M30,255),RIGHT('Disaggregation Data'!$J$3:$J$154,255),0))),"")</f>
        <v/>
      </c>
      <c r="G30" s="348" t="str">
        <f t="array" ref="G30">IFERROR(IF(INDEX('Disaggregation Data'!$M$3:$M$154,MATCH(RIGHT(M30,255),RIGHT('Disaggregation Data'!$J$3:$J$154,255),0))=0,"",INDEX('Disaggregation Data'!$M$3:$M$154,MATCH(RIGHT(M30,255),RIGHT('Disaggregation Data'!$J$3:$J$154,255),0))),"")</f>
        <v/>
      </c>
      <c r="H30" s="347" t="str">
        <f t="array" ref="H30">IFERROR(IF(INDEX('Disaggregation Data'!$N$3:$N$154,MATCH(RIGHT(M30,255),RIGHT('Disaggregation Data'!$J$3:$J$154,255),0))=0,"",INDEX('Disaggregation Data'!$N$3:$N$154,MATCH(RIGHT(M30,255),RIGHT('Disaggregation Data'!$J$3:$J$154,255),0))),"")</f>
        <v/>
      </c>
      <c r="I30" s="465" t="str">
        <f t="array" ref="I30">IFERROR(IF(INDEX('Disaggregation Records'!$G$3:$G$56,MATCH(LEFT(L30,255),LEFT('Disaggregation Records'!$D$3:$D$56,255),0))=0,"",INDEX('Disaggregation Records'!$G$3:$G$56,MATCH(LEFT(L30,255),LEFT('Disaggregation Records'!$D$3:$D$56,255),0))),"")</f>
        <v/>
      </c>
      <c r="J30" s="465" t="s">
        <v>456</v>
      </c>
      <c r="K30" s="465">
        <f t="shared" si="0"/>
        <v>1</v>
      </c>
      <c r="L30" s="465" t="str">
        <f t="shared" si="1"/>
        <v/>
      </c>
      <c r="M30" s="465" t="str">
        <f t="shared" si="2"/>
        <v/>
      </c>
      <c r="N30" s="426" t="b">
        <f t="shared" si="3"/>
        <v>0</v>
      </c>
      <c r="O30" s="430" t="s">
        <v>1552</v>
      </c>
      <c r="P30" s="246"/>
      <c r="Q30" s="245"/>
    </row>
    <row r="31" spans="1:17" ht="37.5" customHeight="1" x14ac:dyDescent="0.25">
      <c r="A31" s="345">
        <v>3</v>
      </c>
      <c r="B31" s="364" t="str">
        <f>IFERROR(VLOOKUP(A31,'Impact Indicators - Section B'!$A$9:$S$27,19,FALSE),"")</f>
        <v/>
      </c>
      <c r="C31" s="464" t="str">
        <f t="array" ref="C31">IFERROR(IF(INDEX('Disaggregation Records'!$E$3:$E$56,MATCH(RIGHT(L31,255),RIGHT('Disaggregation Records'!$D$3:$D$56,255),0))=0,"",INDEX('Disaggregation Records'!$E$3:$E$56,MATCH(RIGHT(L31,255),RIGHT('Disaggregation Records'!$D$3:$D$56,255),0))),"")</f>
        <v/>
      </c>
      <c r="D31" s="464" t="str">
        <f t="array" ref="D31">IFERROR(IF(INDEX('Disaggregation Records'!$F$3:$F$56,MATCH(RIGHT(L31,255),RIGHT('Disaggregation Records'!$D$3:$D$56,255),0))=0,"",INDEX('Disaggregation Records'!$F$3:$F$56,MATCH(RIGHT(L31,255),RIGHT('Disaggregation Records'!$D$3:$D$56,255),0))),"")</f>
        <v/>
      </c>
      <c r="E31" s="348" t="str">
        <f t="array" ref="E31">IFERROR(IF(INDEX('Disaggregation Data'!$K$3:$K$154,MATCH(RIGHT(M31,255),RIGHT('Disaggregation Data'!$J$3:$J$154,255),0))=0,"",INDEX('Disaggregation Data'!$K$3:$K$154,MATCH(RIGHT(M31,255),RIGHT('Disaggregation Data'!$J$3:$J$154,255),0))),"")</f>
        <v/>
      </c>
      <c r="F31" s="348" t="str">
        <f t="array" ref="F31">IFERROR(IF(INDEX('Disaggregation Data'!$L$3:$L$154,MATCH(RIGHT(M31,255),RIGHT('Disaggregation Data'!$J$3:$J$154,255),0))=0,"",INDEX('Disaggregation Data'!$L$3:$L$154,MATCH(RIGHT(M31,255),RIGHT('Disaggregation Data'!$J$3:$J$154,255),0))),"")</f>
        <v/>
      </c>
      <c r="G31" s="348" t="str">
        <f t="array" ref="G31">IFERROR(IF(INDEX('Disaggregation Data'!$M$3:$M$154,MATCH(RIGHT(M31,255),RIGHT('Disaggregation Data'!$J$3:$J$154,255),0))=0,"",INDEX('Disaggregation Data'!$M$3:$M$154,MATCH(RIGHT(M31,255),RIGHT('Disaggregation Data'!$J$3:$J$154,255),0))),"")</f>
        <v/>
      </c>
      <c r="H31" s="347" t="str">
        <f t="array" ref="H31">IFERROR(IF(INDEX('Disaggregation Data'!$N$3:$N$154,MATCH(RIGHT(M31,255),RIGHT('Disaggregation Data'!$J$3:$J$154,255),0))=0,"",INDEX('Disaggregation Data'!$N$3:$N$154,MATCH(RIGHT(M31,255),RIGHT('Disaggregation Data'!$J$3:$J$154,255),0))),"")</f>
        <v/>
      </c>
      <c r="I31" s="465" t="str">
        <f t="array" ref="I31">IFERROR(IF(INDEX('Disaggregation Records'!$G$3:$G$56,MATCH(LEFT(L31,255),LEFT('Disaggregation Records'!$D$3:$D$56,255),0))=0,"",INDEX('Disaggregation Records'!$G$3:$G$56,MATCH(LEFT(L31,255),LEFT('Disaggregation Records'!$D$3:$D$56,255),0))),"")</f>
        <v/>
      </c>
      <c r="J31" s="465" t="s">
        <v>456</v>
      </c>
      <c r="K31" s="465">
        <f t="shared" si="0"/>
        <v>2</v>
      </c>
      <c r="L31" s="465" t="str">
        <f t="shared" si="1"/>
        <v/>
      </c>
      <c r="M31" s="465" t="str">
        <f t="shared" si="2"/>
        <v/>
      </c>
      <c r="N31" s="426" t="b">
        <f t="shared" si="3"/>
        <v>0</v>
      </c>
      <c r="O31" s="430" t="s">
        <v>1553</v>
      </c>
      <c r="P31" s="246"/>
      <c r="Q31" s="245"/>
    </row>
    <row r="32" spans="1:17" ht="37.5" customHeight="1" x14ac:dyDescent="0.25">
      <c r="A32" s="345">
        <v>3</v>
      </c>
      <c r="B32" s="364" t="str">
        <f>IFERROR(VLOOKUP(A32,'Impact Indicators - Section B'!$A$9:$S$27,19,FALSE),"")</f>
        <v/>
      </c>
      <c r="C32" s="464" t="str">
        <f t="array" ref="C32">IFERROR(IF(INDEX('Disaggregation Records'!$E$3:$E$56,MATCH(RIGHT(L32,255),RIGHT('Disaggregation Records'!$D$3:$D$56,255),0))=0,"",INDEX('Disaggregation Records'!$E$3:$E$56,MATCH(RIGHT(L32,255),RIGHT('Disaggregation Records'!$D$3:$D$56,255),0))),"")</f>
        <v/>
      </c>
      <c r="D32" s="464" t="str">
        <f t="array" ref="D32">IFERROR(IF(INDEX('Disaggregation Records'!$F$3:$F$56,MATCH(RIGHT(L32,255),RIGHT('Disaggregation Records'!$D$3:$D$56,255),0))=0,"",INDEX('Disaggregation Records'!$F$3:$F$56,MATCH(RIGHT(L32,255),RIGHT('Disaggregation Records'!$D$3:$D$56,255),0))),"")</f>
        <v/>
      </c>
      <c r="E32" s="348" t="str">
        <f t="array" ref="E32">IFERROR(IF(INDEX('Disaggregation Data'!$K$3:$K$154,MATCH(RIGHT(M32,255),RIGHT('Disaggregation Data'!$J$3:$J$154,255),0))=0,"",INDEX('Disaggregation Data'!$K$3:$K$154,MATCH(RIGHT(M32,255),RIGHT('Disaggregation Data'!$J$3:$J$154,255),0))),"")</f>
        <v/>
      </c>
      <c r="F32" s="348" t="str">
        <f t="array" ref="F32">IFERROR(IF(INDEX('Disaggregation Data'!$L$3:$L$154,MATCH(RIGHT(M32,255),RIGHT('Disaggregation Data'!$J$3:$J$154,255),0))=0,"",INDEX('Disaggregation Data'!$L$3:$L$154,MATCH(RIGHT(M32,255),RIGHT('Disaggregation Data'!$J$3:$J$154,255),0))),"")</f>
        <v/>
      </c>
      <c r="G32" s="348" t="str">
        <f t="array" ref="G32">IFERROR(IF(INDEX('Disaggregation Data'!$M$3:$M$154,MATCH(RIGHT(M32,255),RIGHT('Disaggregation Data'!$J$3:$J$154,255),0))=0,"",INDEX('Disaggregation Data'!$M$3:$M$154,MATCH(RIGHT(M32,255),RIGHT('Disaggregation Data'!$J$3:$J$154,255),0))),"")</f>
        <v/>
      </c>
      <c r="H32" s="347" t="str">
        <f t="array" ref="H32">IFERROR(IF(INDEX('Disaggregation Data'!$N$3:$N$154,MATCH(RIGHT(M32,255),RIGHT('Disaggregation Data'!$J$3:$J$154,255),0))=0,"",INDEX('Disaggregation Data'!$N$3:$N$154,MATCH(RIGHT(M32,255),RIGHT('Disaggregation Data'!$J$3:$J$154,255),0))),"")</f>
        <v/>
      </c>
      <c r="I32" s="465" t="str">
        <f t="array" ref="I32">IFERROR(IF(INDEX('Disaggregation Records'!$G$3:$G$56,MATCH(LEFT(L32,255),LEFT('Disaggregation Records'!$D$3:$D$56,255),0))=0,"",INDEX('Disaggregation Records'!$G$3:$G$56,MATCH(LEFT(L32,255),LEFT('Disaggregation Records'!$D$3:$D$56,255),0))),"")</f>
        <v/>
      </c>
      <c r="J32" s="465" t="s">
        <v>456</v>
      </c>
      <c r="K32" s="465">
        <f t="shared" si="0"/>
        <v>3</v>
      </c>
      <c r="L32" s="465" t="str">
        <f t="shared" si="1"/>
        <v/>
      </c>
      <c r="M32" s="465" t="str">
        <f t="shared" si="2"/>
        <v/>
      </c>
      <c r="N32" s="426" t="b">
        <f t="shared" si="3"/>
        <v>0</v>
      </c>
      <c r="O32" s="430" t="s">
        <v>1554</v>
      </c>
      <c r="P32" s="246"/>
      <c r="Q32" s="245"/>
    </row>
    <row r="33" spans="1:17" ht="37.5" customHeight="1" x14ac:dyDescent="0.25">
      <c r="A33" s="345">
        <v>3</v>
      </c>
      <c r="B33" s="364" t="str">
        <f>IFERROR(VLOOKUP(A33,'Impact Indicators - Section B'!$A$9:$S$27,19,FALSE),"")</f>
        <v/>
      </c>
      <c r="C33" s="464" t="str">
        <f t="array" ref="C33">IFERROR(IF(INDEX('Disaggregation Records'!$E$3:$E$56,MATCH(RIGHT(L33,255),RIGHT('Disaggregation Records'!$D$3:$D$56,255),0))=0,"",INDEX('Disaggregation Records'!$E$3:$E$56,MATCH(RIGHT(L33,255),RIGHT('Disaggregation Records'!$D$3:$D$56,255),0))),"")</f>
        <v/>
      </c>
      <c r="D33" s="464" t="str">
        <f t="array" ref="D33">IFERROR(IF(INDEX('Disaggregation Records'!$F$3:$F$56,MATCH(RIGHT(L33,255),RIGHT('Disaggregation Records'!$D$3:$D$56,255),0))=0,"",INDEX('Disaggregation Records'!$F$3:$F$56,MATCH(RIGHT(L33,255),RIGHT('Disaggregation Records'!$D$3:$D$56,255),0))),"")</f>
        <v/>
      </c>
      <c r="E33" s="348" t="str">
        <f t="array" ref="E33">IFERROR(IF(INDEX('Disaggregation Data'!$K$3:$K$154,MATCH(RIGHT(M33,255),RIGHT('Disaggregation Data'!$J$3:$J$154,255),0))=0,"",INDEX('Disaggregation Data'!$K$3:$K$154,MATCH(RIGHT(M33,255),RIGHT('Disaggregation Data'!$J$3:$J$154,255),0))),"")</f>
        <v/>
      </c>
      <c r="F33" s="348" t="str">
        <f t="array" ref="F33">IFERROR(IF(INDEX('Disaggregation Data'!$L$3:$L$154,MATCH(RIGHT(M33,255),RIGHT('Disaggregation Data'!$J$3:$J$154,255),0))=0,"",INDEX('Disaggregation Data'!$L$3:$L$154,MATCH(RIGHT(M33,255),RIGHT('Disaggregation Data'!$J$3:$J$154,255),0))),"")</f>
        <v/>
      </c>
      <c r="G33" s="348" t="str">
        <f t="array" ref="G33">IFERROR(IF(INDEX('Disaggregation Data'!$M$3:$M$154,MATCH(RIGHT(M33,255),RIGHT('Disaggregation Data'!$J$3:$J$154,255),0))=0,"",INDEX('Disaggregation Data'!$M$3:$M$154,MATCH(RIGHT(M33,255),RIGHT('Disaggregation Data'!$J$3:$J$154,255),0))),"")</f>
        <v/>
      </c>
      <c r="H33" s="347" t="str">
        <f t="array" ref="H33">IFERROR(IF(INDEX('Disaggregation Data'!$N$3:$N$154,MATCH(RIGHT(M33,255),RIGHT('Disaggregation Data'!$J$3:$J$154,255),0))=0,"",INDEX('Disaggregation Data'!$N$3:$N$154,MATCH(RIGHT(M33,255),RIGHT('Disaggregation Data'!$J$3:$J$154,255),0))),"")</f>
        <v/>
      </c>
      <c r="I33" s="465" t="str">
        <f t="array" ref="I33">IFERROR(IF(INDEX('Disaggregation Records'!$G$3:$G$56,MATCH(LEFT(L33,255),LEFT('Disaggregation Records'!$D$3:$D$56,255),0))=0,"",INDEX('Disaggregation Records'!$G$3:$G$56,MATCH(LEFT(L33,255),LEFT('Disaggregation Records'!$D$3:$D$56,255),0))),"")</f>
        <v/>
      </c>
      <c r="J33" s="465" t="s">
        <v>456</v>
      </c>
      <c r="K33" s="465">
        <f t="shared" si="0"/>
        <v>4</v>
      </c>
      <c r="L33" s="465" t="str">
        <f t="shared" si="1"/>
        <v/>
      </c>
      <c r="M33" s="465" t="str">
        <f t="shared" si="2"/>
        <v/>
      </c>
      <c r="N33" s="426" t="b">
        <f t="shared" si="3"/>
        <v>0</v>
      </c>
      <c r="O33" s="430" t="s">
        <v>1555</v>
      </c>
      <c r="P33" s="246"/>
      <c r="Q33" s="245"/>
    </row>
    <row r="34" spans="1:17" ht="37.5" customHeight="1" x14ac:dyDescent="0.25">
      <c r="A34" s="345">
        <v>3</v>
      </c>
      <c r="B34" s="364" t="str">
        <f>IFERROR(VLOOKUP(A34,'Impact Indicators - Section B'!$A$9:$S$27,19,FALSE),"")</f>
        <v/>
      </c>
      <c r="C34" s="464" t="str">
        <f t="array" ref="C34">IFERROR(IF(INDEX('Disaggregation Records'!$E$3:$E$56,MATCH(RIGHT(L34,255),RIGHT('Disaggregation Records'!$D$3:$D$56,255),0))=0,"",INDEX('Disaggregation Records'!$E$3:$E$56,MATCH(RIGHT(L34,255),RIGHT('Disaggregation Records'!$D$3:$D$56,255),0))),"")</f>
        <v/>
      </c>
      <c r="D34" s="464" t="str">
        <f t="array" ref="D34">IFERROR(IF(INDEX('Disaggregation Records'!$F$3:$F$56,MATCH(RIGHT(L34,255),RIGHT('Disaggregation Records'!$D$3:$D$56,255),0))=0,"",INDEX('Disaggregation Records'!$F$3:$F$56,MATCH(RIGHT(L34,255),RIGHT('Disaggregation Records'!$D$3:$D$56,255),0))),"")</f>
        <v/>
      </c>
      <c r="E34" s="348" t="str">
        <f t="array" ref="E34">IFERROR(IF(INDEX('Disaggregation Data'!$K$3:$K$154,MATCH(RIGHT(M34,255),RIGHT('Disaggregation Data'!$J$3:$J$154,255),0))=0,"",INDEX('Disaggregation Data'!$K$3:$K$154,MATCH(RIGHT(M34,255),RIGHT('Disaggregation Data'!$J$3:$J$154,255),0))),"")</f>
        <v/>
      </c>
      <c r="F34" s="348" t="str">
        <f t="array" ref="F34">IFERROR(IF(INDEX('Disaggregation Data'!$L$3:$L$154,MATCH(RIGHT(M34,255),RIGHT('Disaggregation Data'!$J$3:$J$154,255),0))=0,"",INDEX('Disaggregation Data'!$L$3:$L$154,MATCH(RIGHT(M34,255),RIGHT('Disaggregation Data'!$J$3:$J$154,255),0))),"")</f>
        <v/>
      </c>
      <c r="G34" s="348" t="str">
        <f t="array" ref="G34">IFERROR(IF(INDEX('Disaggregation Data'!$M$3:$M$154,MATCH(RIGHT(M34,255),RIGHT('Disaggregation Data'!$J$3:$J$154,255),0))=0,"",INDEX('Disaggregation Data'!$M$3:$M$154,MATCH(RIGHT(M34,255),RIGHT('Disaggregation Data'!$J$3:$J$154,255),0))),"")</f>
        <v/>
      </c>
      <c r="H34" s="347" t="str">
        <f t="array" ref="H34">IFERROR(IF(INDEX('Disaggregation Data'!$N$3:$N$154,MATCH(RIGHT(M34,255),RIGHT('Disaggregation Data'!$J$3:$J$154,255),0))=0,"",INDEX('Disaggregation Data'!$N$3:$N$154,MATCH(RIGHT(M34,255),RIGHT('Disaggregation Data'!$J$3:$J$154,255),0))),"")</f>
        <v/>
      </c>
      <c r="I34" s="465" t="str">
        <f t="array" ref="I34">IFERROR(IF(INDEX('Disaggregation Records'!$G$3:$G$56,MATCH(LEFT(L34,255),LEFT('Disaggregation Records'!$D$3:$D$56,255),0))=0,"",INDEX('Disaggregation Records'!$G$3:$G$56,MATCH(LEFT(L34,255),LEFT('Disaggregation Records'!$D$3:$D$56,255),0))),"")</f>
        <v/>
      </c>
      <c r="J34" s="465" t="s">
        <v>456</v>
      </c>
      <c r="K34" s="465">
        <f t="shared" si="0"/>
        <v>5</v>
      </c>
      <c r="L34" s="465" t="str">
        <f t="shared" si="1"/>
        <v/>
      </c>
      <c r="M34" s="465" t="str">
        <f t="shared" si="2"/>
        <v/>
      </c>
      <c r="N34" s="426" t="b">
        <f t="shared" si="3"/>
        <v>0</v>
      </c>
      <c r="O34" s="430" t="s">
        <v>1556</v>
      </c>
      <c r="P34" s="246"/>
      <c r="Q34" s="245"/>
    </row>
    <row r="35" spans="1:17" ht="37.5" customHeight="1" x14ac:dyDescent="0.25">
      <c r="A35" s="345">
        <v>3</v>
      </c>
      <c r="B35" s="364" t="str">
        <f>IFERROR(VLOOKUP(A35,'Impact Indicators - Section B'!$A$9:$S$27,19,FALSE),"")</f>
        <v/>
      </c>
      <c r="C35" s="464" t="str">
        <f t="array" ref="C35">IFERROR(IF(INDEX('Disaggregation Records'!$E$3:$E$56,MATCH(RIGHT(L35,255),RIGHT('Disaggregation Records'!$D$3:$D$56,255),0))=0,"",INDEX('Disaggregation Records'!$E$3:$E$56,MATCH(RIGHT(L35,255),RIGHT('Disaggregation Records'!$D$3:$D$56,255),0))),"")</f>
        <v/>
      </c>
      <c r="D35" s="464" t="str">
        <f t="array" ref="D35">IFERROR(IF(INDEX('Disaggregation Records'!$F$3:$F$56,MATCH(RIGHT(L35,255),RIGHT('Disaggregation Records'!$D$3:$D$56,255),0))=0,"",INDEX('Disaggregation Records'!$F$3:$F$56,MATCH(RIGHT(L35,255),RIGHT('Disaggregation Records'!$D$3:$D$56,255),0))),"")</f>
        <v/>
      </c>
      <c r="E35" s="348" t="str">
        <f t="array" ref="E35">IFERROR(IF(INDEX('Disaggregation Data'!$K$3:$K$154,MATCH(RIGHT(M35,255),RIGHT('Disaggregation Data'!$J$3:$J$154,255),0))=0,"",INDEX('Disaggregation Data'!$K$3:$K$154,MATCH(RIGHT(M35,255),RIGHT('Disaggregation Data'!$J$3:$J$154,255),0))),"")</f>
        <v/>
      </c>
      <c r="F35" s="348" t="str">
        <f t="array" ref="F35">IFERROR(IF(INDEX('Disaggregation Data'!$L$3:$L$154,MATCH(RIGHT(M35,255),RIGHT('Disaggregation Data'!$J$3:$J$154,255),0))=0,"",INDEX('Disaggregation Data'!$L$3:$L$154,MATCH(RIGHT(M35,255),RIGHT('Disaggregation Data'!$J$3:$J$154,255),0))),"")</f>
        <v/>
      </c>
      <c r="G35" s="348" t="str">
        <f t="array" ref="G35">IFERROR(IF(INDEX('Disaggregation Data'!$M$3:$M$154,MATCH(RIGHT(M35,255),RIGHT('Disaggregation Data'!$J$3:$J$154,255),0))=0,"",INDEX('Disaggregation Data'!$M$3:$M$154,MATCH(RIGHT(M35,255),RIGHT('Disaggregation Data'!$J$3:$J$154,255),0))),"")</f>
        <v/>
      </c>
      <c r="H35" s="347" t="str">
        <f t="array" ref="H35">IFERROR(IF(INDEX('Disaggregation Data'!$N$3:$N$154,MATCH(RIGHT(M35,255),RIGHT('Disaggregation Data'!$J$3:$J$154,255),0))=0,"",INDEX('Disaggregation Data'!$N$3:$N$154,MATCH(RIGHT(M35,255),RIGHT('Disaggregation Data'!$J$3:$J$154,255),0))),"")</f>
        <v/>
      </c>
      <c r="I35" s="465" t="str">
        <f t="array" ref="I35">IFERROR(IF(INDEX('Disaggregation Records'!$G$3:$G$56,MATCH(LEFT(L35,255),LEFT('Disaggregation Records'!$D$3:$D$56,255),0))=0,"",INDEX('Disaggregation Records'!$G$3:$G$56,MATCH(LEFT(L35,255),LEFT('Disaggregation Records'!$D$3:$D$56,255),0))),"")</f>
        <v/>
      </c>
      <c r="J35" s="465" t="s">
        <v>456</v>
      </c>
      <c r="K35" s="465">
        <f t="shared" si="0"/>
        <v>6</v>
      </c>
      <c r="L35" s="465" t="str">
        <f t="shared" si="1"/>
        <v/>
      </c>
      <c r="M35" s="465" t="str">
        <f t="shared" si="2"/>
        <v/>
      </c>
      <c r="N35" s="426" t="b">
        <f t="shared" si="3"/>
        <v>0</v>
      </c>
      <c r="O35" s="430" t="s">
        <v>1557</v>
      </c>
      <c r="P35" s="246"/>
      <c r="Q35" s="245"/>
    </row>
    <row r="36" spans="1:17" ht="37.5" customHeight="1" x14ac:dyDescent="0.25">
      <c r="A36" s="345">
        <v>3</v>
      </c>
      <c r="B36" s="364" t="str">
        <f>IFERROR(VLOOKUP(A36,'Impact Indicators - Section B'!$A$9:$S$27,19,FALSE),"")</f>
        <v/>
      </c>
      <c r="C36" s="464" t="str">
        <f t="array" ref="C36">IFERROR(IF(INDEX('Disaggregation Records'!$E$3:$E$56,MATCH(RIGHT(L36,255),RIGHT('Disaggregation Records'!$D$3:$D$56,255),0))=0,"",INDEX('Disaggregation Records'!$E$3:$E$56,MATCH(RIGHT(L36,255),RIGHT('Disaggregation Records'!$D$3:$D$56,255),0))),"")</f>
        <v/>
      </c>
      <c r="D36" s="464" t="str">
        <f t="array" ref="D36">IFERROR(IF(INDEX('Disaggregation Records'!$F$3:$F$56,MATCH(RIGHT(L36,255),RIGHT('Disaggregation Records'!$D$3:$D$56,255),0))=0,"",INDEX('Disaggregation Records'!$F$3:$F$56,MATCH(RIGHT(L36,255),RIGHT('Disaggregation Records'!$D$3:$D$56,255),0))),"")</f>
        <v/>
      </c>
      <c r="E36" s="348" t="str">
        <f t="array" ref="E36">IFERROR(IF(INDEX('Disaggregation Data'!$K$3:$K$154,MATCH(RIGHT(M36,255),RIGHT('Disaggregation Data'!$J$3:$J$154,255),0))=0,"",INDEX('Disaggregation Data'!$K$3:$K$154,MATCH(RIGHT(M36,255),RIGHT('Disaggregation Data'!$J$3:$J$154,255),0))),"")</f>
        <v/>
      </c>
      <c r="F36" s="348" t="str">
        <f t="array" ref="F36">IFERROR(IF(INDEX('Disaggregation Data'!$L$3:$L$154,MATCH(RIGHT(M36,255),RIGHT('Disaggregation Data'!$J$3:$J$154,255),0))=0,"",INDEX('Disaggregation Data'!$L$3:$L$154,MATCH(RIGHT(M36,255),RIGHT('Disaggregation Data'!$J$3:$J$154,255),0))),"")</f>
        <v/>
      </c>
      <c r="G36" s="348" t="str">
        <f t="array" ref="G36">IFERROR(IF(INDEX('Disaggregation Data'!$M$3:$M$154,MATCH(RIGHT(M36,255),RIGHT('Disaggregation Data'!$J$3:$J$154,255),0))=0,"",INDEX('Disaggregation Data'!$M$3:$M$154,MATCH(RIGHT(M36,255),RIGHT('Disaggregation Data'!$J$3:$J$154,255),0))),"")</f>
        <v/>
      </c>
      <c r="H36" s="347" t="str">
        <f t="array" ref="H36">IFERROR(IF(INDEX('Disaggregation Data'!$N$3:$N$154,MATCH(RIGHT(M36,255),RIGHT('Disaggregation Data'!$J$3:$J$154,255),0))=0,"",INDEX('Disaggregation Data'!$N$3:$N$154,MATCH(RIGHT(M36,255),RIGHT('Disaggregation Data'!$J$3:$J$154,255),0))),"")</f>
        <v/>
      </c>
      <c r="I36" s="465" t="str">
        <f t="array" ref="I36">IFERROR(IF(INDEX('Disaggregation Records'!$G$3:$G$56,MATCH(LEFT(L36,255),LEFT('Disaggregation Records'!$D$3:$D$56,255),0))=0,"",INDEX('Disaggregation Records'!$G$3:$G$56,MATCH(LEFT(L36,255),LEFT('Disaggregation Records'!$D$3:$D$56,255),0))),"")</f>
        <v/>
      </c>
      <c r="J36" s="465" t="s">
        <v>456</v>
      </c>
      <c r="K36" s="465">
        <f t="shared" si="0"/>
        <v>7</v>
      </c>
      <c r="L36" s="465" t="str">
        <f t="shared" si="1"/>
        <v/>
      </c>
      <c r="M36" s="465" t="str">
        <f t="shared" si="2"/>
        <v/>
      </c>
      <c r="N36" s="426" t="b">
        <f t="shared" si="3"/>
        <v>0</v>
      </c>
      <c r="O36" s="430" t="s">
        <v>1558</v>
      </c>
      <c r="P36" s="246"/>
      <c r="Q36" s="245"/>
    </row>
    <row r="37" spans="1:17" ht="37.5" customHeight="1" x14ac:dyDescent="0.25">
      <c r="A37" s="345">
        <v>3</v>
      </c>
      <c r="B37" s="364" t="str">
        <f>IFERROR(VLOOKUP(A37,'Impact Indicators - Section B'!$A$9:$S$27,19,FALSE),"")</f>
        <v/>
      </c>
      <c r="C37" s="464" t="str">
        <f t="array" ref="C37">IFERROR(IF(INDEX('Disaggregation Records'!$E$3:$E$56,MATCH(RIGHT(L37,255),RIGHT('Disaggregation Records'!$D$3:$D$56,255),0))=0,"",INDEX('Disaggregation Records'!$E$3:$E$56,MATCH(RIGHT(L37,255),RIGHT('Disaggregation Records'!$D$3:$D$56,255),0))),"")</f>
        <v/>
      </c>
      <c r="D37" s="464" t="str">
        <f t="array" ref="D37">IFERROR(IF(INDEX('Disaggregation Records'!$F$3:$F$56,MATCH(RIGHT(L37,255),RIGHT('Disaggregation Records'!$D$3:$D$56,255),0))=0,"",INDEX('Disaggregation Records'!$F$3:$F$56,MATCH(RIGHT(L37,255),RIGHT('Disaggregation Records'!$D$3:$D$56,255),0))),"")</f>
        <v/>
      </c>
      <c r="E37" s="348" t="str">
        <f t="array" ref="E37">IFERROR(IF(INDEX('Disaggregation Data'!$K$3:$K$154,MATCH(RIGHT(M37,255),RIGHT('Disaggregation Data'!$J$3:$J$154,255),0))=0,"",INDEX('Disaggregation Data'!$K$3:$K$154,MATCH(RIGHT(M37,255),RIGHT('Disaggregation Data'!$J$3:$J$154,255),0))),"")</f>
        <v/>
      </c>
      <c r="F37" s="348" t="str">
        <f t="array" ref="F37">IFERROR(IF(INDEX('Disaggregation Data'!$L$3:$L$154,MATCH(RIGHT(M37,255),RIGHT('Disaggregation Data'!$J$3:$J$154,255),0))=0,"",INDEX('Disaggregation Data'!$L$3:$L$154,MATCH(RIGHT(M37,255),RIGHT('Disaggregation Data'!$J$3:$J$154,255),0))),"")</f>
        <v/>
      </c>
      <c r="G37" s="348" t="str">
        <f t="array" ref="G37">IFERROR(IF(INDEX('Disaggregation Data'!$M$3:$M$154,MATCH(RIGHT(M37,255),RIGHT('Disaggregation Data'!$J$3:$J$154,255),0))=0,"",INDEX('Disaggregation Data'!$M$3:$M$154,MATCH(RIGHT(M37,255),RIGHT('Disaggregation Data'!$J$3:$J$154,255),0))),"")</f>
        <v/>
      </c>
      <c r="H37" s="347" t="str">
        <f t="array" ref="H37">IFERROR(IF(INDEX('Disaggregation Data'!$N$3:$N$154,MATCH(RIGHT(M37,255),RIGHT('Disaggregation Data'!$J$3:$J$154,255),0))=0,"",INDEX('Disaggregation Data'!$N$3:$N$154,MATCH(RIGHT(M37,255),RIGHT('Disaggregation Data'!$J$3:$J$154,255),0))),"")</f>
        <v/>
      </c>
      <c r="I37" s="465" t="str">
        <f t="array" ref="I37">IFERROR(IF(INDEX('Disaggregation Records'!$G$3:$G$56,MATCH(LEFT(L37,255),LEFT('Disaggregation Records'!$D$3:$D$56,255),0))=0,"",INDEX('Disaggregation Records'!$G$3:$G$56,MATCH(LEFT(L37,255),LEFT('Disaggregation Records'!$D$3:$D$56,255),0))),"")</f>
        <v/>
      </c>
      <c r="J37" s="465" t="s">
        <v>456</v>
      </c>
      <c r="K37" s="465">
        <f t="shared" si="0"/>
        <v>8</v>
      </c>
      <c r="L37" s="465" t="str">
        <f t="shared" si="1"/>
        <v/>
      </c>
      <c r="M37" s="465" t="str">
        <f t="shared" si="2"/>
        <v/>
      </c>
      <c r="N37" s="426" t="b">
        <f t="shared" si="3"/>
        <v>0</v>
      </c>
      <c r="O37" s="430" t="s">
        <v>1559</v>
      </c>
      <c r="P37" s="246"/>
      <c r="Q37" s="245"/>
    </row>
    <row r="38" spans="1:17" ht="37.5" customHeight="1" x14ac:dyDescent="0.25">
      <c r="A38" s="345">
        <v>3</v>
      </c>
      <c r="B38" s="364" t="str">
        <f>IFERROR(VLOOKUP(A38,'Impact Indicators - Section B'!$A$9:$S$27,19,FALSE),"")</f>
        <v/>
      </c>
      <c r="C38" s="464" t="str">
        <f t="array" ref="C38">IFERROR(IF(INDEX('Disaggregation Records'!$E$3:$E$56,MATCH(RIGHT(L38,255),RIGHT('Disaggregation Records'!$D$3:$D$56,255),0))=0,"",INDEX('Disaggregation Records'!$E$3:$E$56,MATCH(RIGHT(L38,255),RIGHT('Disaggregation Records'!$D$3:$D$56,255),0))),"")</f>
        <v/>
      </c>
      <c r="D38" s="464" t="str">
        <f t="array" ref="D38">IFERROR(IF(INDEX('Disaggregation Records'!$F$3:$F$56,MATCH(RIGHT(L38,255),RIGHT('Disaggregation Records'!$D$3:$D$56,255),0))=0,"",INDEX('Disaggregation Records'!$F$3:$F$56,MATCH(RIGHT(L38,255),RIGHT('Disaggregation Records'!$D$3:$D$56,255),0))),"")</f>
        <v/>
      </c>
      <c r="E38" s="348" t="str">
        <f t="array" ref="E38">IFERROR(IF(INDEX('Disaggregation Data'!$K$3:$K$154,MATCH(RIGHT(M38,255),RIGHT('Disaggregation Data'!$J$3:$J$154,255),0))=0,"",INDEX('Disaggregation Data'!$K$3:$K$154,MATCH(RIGHT(M38,255),RIGHT('Disaggregation Data'!$J$3:$J$154,255),0))),"")</f>
        <v/>
      </c>
      <c r="F38" s="348" t="str">
        <f t="array" ref="F38">IFERROR(IF(INDEX('Disaggregation Data'!$L$3:$L$154,MATCH(RIGHT(M38,255),RIGHT('Disaggregation Data'!$J$3:$J$154,255),0))=0,"",INDEX('Disaggregation Data'!$L$3:$L$154,MATCH(RIGHT(M38,255),RIGHT('Disaggregation Data'!$J$3:$J$154,255),0))),"")</f>
        <v/>
      </c>
      <c r="G38" s="348" t="str">
        <f t="array" ref="G38">IFERROR(IF(INDEX('Disaggregation Data'!$M$3:$M$154,MATCH(RIGHT(M38,255),RIGHT('Disaggregation Data'!$J$3:$J$154,255),0))=0,"",INDEX('Disaggregation Data'!$M$3:$M$154,MATCH(RIGHT(M38,255),RIGHT('Disaggregation Data'!$J$3:$J$154,255),0))),"")</f>
        <v/>
      </c>
      <c r="H38" s="347" t="str">
        <f t="array" ref="H38">IFERROR(IF(INDEX('Disaggregation Data'!$N$3:$N$154,MATCH(RIGHT(M38,255),RIGHT('Disaggregation Data'!$J$3:$J$154,255),0))=0,"",INDEX('Disaggregation Data'!$N$3:$N$154,MATCH(RIGHT(M38,255),RIGHT('Disaggregation Data'!$J$3:$J$154,255),0))),"")</f>
        <v/>
      </c>
      <c r="I38" s="465" t="str">
        <f t="array" ref="I38">IFERROR(IF(INDEX('Disaggregation Records'!$G$3:$G$56,MATCH(LEFT(L38,255),LEFT('Disaggregation Records'!$D$3:$D$56,255),0))=0,"",INDEX('Disaggregation Records'!$G$3:$G$56,MATCH(LEFT(L38,255),LEFT('Disaggregation Records'!$D$3:$D$56,255),0))),"")</f>
        <v/>
      </c>
      <c r="J38" s="465" t="s">
        <v>456</v>
      </c>
      <c r="K38" s="465">
        <f t="shared" si="0"/>
        <v>9</v>
      </c>
      <c r="L38" s="465" t="str">
        <f t="shared" si="1"/>
        <v/>
      </c>
      <c r="M38" s="465" t="str">
        <f t="shared" si="2"/>
        <v/>
      </c>
      <c r="N38" s="426" t="b">
        <f t="shared" si="3"/>
        <v>0</v>
      </c>
      <c r="O38" s="430" t="s">
        <v>1560</v>
      </c>
      <c r="P38" s="246"/>
      <c r="Q38" s="245"/>
    </row>
    <row r="39" spans="1:17" ht="37.5" customHeight="1" x14ac:dyDescent="0.25">
      <c r="A39" s="345">
        <v>4</v>
      </c>
      <c r="B39" s="364" t="str">
        <f>IFERROR(VLOOKUP(A39,'Impact Indicators - Section B'!$A$9:$S$27,19,FALSE),"")</f>
        <v/>
      </c>
      <c r="C39" s="464" t="str">
        <f t="array" ref="C39">IFERROR(IF(INDEX('Disaggregation Records'!$E$3:$E$56,MATCH(RIGHT(L39,255),RIGHT('Disaggregation Records'!$D$3:$D$56,255),0))=0,"",INDEX('Disaggregation Records'!$E$3:$E$56,MATCH(RIGHT(L39,255),RIGHT('Disaggregation Records'!$D$3:$D$56,255),0))),"")</f>
        <v/>
      </c>
      <c r="D39" s="464" t="str">
        <f t="array" ref="D39">IFERROR(IF(INDEX('Disaggregation Records'!$F$3:$F$56,MATCH(RIGHT(L39,255),RIGHT('Disaggregation Records'!$D$3:$D$56,255),0))=0,"",INDEX('Disaggregation Records'!$F$3:$F$56,MATCH(RIGHT(L39,255),RIGHT('Disaggregation Records'!$D$3:$D$56,255),0))),"")</f>
        <v/>
      </c>
      <c r="E39" s="348" t="str">
        <f t="array" ref="E39">IFERROR(IF(INDEX('Disaggregation Data'!$K$3:$K$154,MATCH(RIGHT(M39,255),RIGHT('Disaggregation Data'!$J$3:$J$154,255),0))=0,"",INDEX('Disaggregation Data'!$K$3:$K$154,MATCH(RIGHT(M39,255),RIGHT('Disaggregation Data'!$J$3:$J$154,255),0))),"")</f>
        <v/>
      </c>
      <c r="F39" s="348" t="str">
        <f t="array" ref="F39">IFERROR(IF(INDEX('Disaggregation Data'!$L$3:$L$154,MATCH(RIGHT(M39,255),RIGHT('Disaggregation Data'!$J$3:$J$154,255),0))=0,"",INDEX('Disaggregation Data'!$L$3:$L$154,MATCH(RIGHT(M39,255),RIGHT('Disaggregation Data'!$J$3:$J$154,255),0))),"")</f>
        <v/>
      </c>
      <c r="G39" s="348" t="str">
        <f t="array" ref="G39">IFERROR(IF(INDEX('Disaggregation Data'!$M$3:$M$154,MATCH(RIGHT(M39,255),RIGHT('Disaggregation Data'!$J$3:$J$154,255),0))=0,"",INDEX('Disaggregation Data'!$M$3:$M$154,MATCH(RIGHT(M39,255),RIGHT('Disaggregation Data'!$J$3:$J$154,255),0))),"")</f>
        <v/>
      </c>
      <c r="H39" s="347" t="str">
        <f t="array" ref="H39">IFERROR(IF(INDEX('Disaggregation Data'!$N$3:$N$154,MATCH(RIGHT(M39,255),RIGHT('Disaggregation Data'!$J$3:$J$154,255),0))=0,"",INDEX('Disaggregation Data'!$N$3:$N$154,MATCH(RIGHT(M39,255),RIGHT('Disaggregation Data'!$J$3:$J$154,255),0))),"")</f>
        <v/>
      </c>
      <c r="I39" s="465" t="str">
        <f t="array" ref="I39">IFERROR(IF(INDEX('Disaggregation Records'!$G$3:$G$56,MATCH(LEFT(L39,255),LEFT('Disaggregation Records'!$D$3:$D$56,255),0))=0,"",INDEX('Disaggregation Records'!$G$3:$G$56,MATCH(LEFT(L39,255),LEFT('Disaggregation Records'!$D$3:$D$56,255),0))),"")</f>
        <v/>
      </c>
      <c r="J39" s="465" t="s">
        <v>457</v>
      </c>
      <c r="K39" s="465">
        <f t="shared" si="0"/>
        <v>10</v>
      </c>
      <c r="L39" s="465" t="str">
        <f t="shared" si="1"/>
        <v/>
      </c>
      <c r="M39" s="465" t="str">
        <f t="shared" si="2"/>
        <v/>
      </c>
      <c r="N39" s="426" t="b">
        <f t="shared" si="3"/>
        <v>0</v>
      </c>
      <c r="O39" s="430" t="s">
        <v>1561</v>
      </c>
      <c r="P39" s="246"/>
      <c r="Q39" s="245"/>
    </row>
    <row r="40" spans="1:17" ht="37.5" customHeight="1" x14ac:dyDescent="0.25">
      <c r="A40" s="345">
        <v>4</v>
      </c>
      <c r="B40" s="364" t="str">
        <f>IFERROR(VLOOKUP(A40,'Impact Indicators - Section B'!$A$9:$S$27,19,FALSE),"")</f>
        <v/>
      </c>
      <c r="C40" s="464" t="str">
        <f t="array" ref="C40">IFERROR(IF(INDEX('Disaggregation Records'!$E$3:$E$56,MATCH(RIGHT(L40,255),RIGHT('Disaggregation Records'!$D$3:$D$56,255),0))=0,"",INDEX('Disaggregation Records'!$E$3:$E$56,MATCH(RIGHT(L40,255),RIGHT('Disaggregation Records'!$D$3:$D$56,255),0))),"")</f>
        <v/>
      </c>
      <c r="D40" s="464" t="str">
        <f t="array" ref="D40">IFERROR(IF(INDEX('Disaggregation Records'!$F$3:$F$56,MATCH(RIGHT(L40,255),RIGHT('Disaggregation Records'!$D$3:$D$56,255),0))=0,"",INDEX('Disaggregation Records'!$F$3:$F$56,MATCH(RIGHT(L40,255),RIGHT('Disaggregation Records'!$D$3:$D$56,255),0))),"")</f>
        <v/>
      </c>
      <c r="E40" s="348" t="str">
        <f t="array" ref="E40">IFERROR(IF(INDEX('Disaggregation Data'!$K$3:$K$154,MATCH(RIGHT(M40,255),RIGHT('Disaggregation Data'!$J$3:$J$154,255),0))=0,"",INDEX('Disaggregation Data'!$K$3:$K$154,MATCH(RIGHT(M40,255),RIGHT('Disaggregation Data'!$J$3:$J$154,255),0))),"")</f>
        <v/>
      </c>
      <c r="F40" s="348" t="str">
        <f t="array" ref="F40">IFERROR(IF(INDEX('Disaggregation Data'!$L$3:$L$154,MATCH(RIGHT(M40,255),RIGHT('Disaggregation Data'!$J$3:$J$154,255),0))=0,"",INDEX('Disaggregation Data'!$L$3:$L$154,MATCH(RIGHT(M40,255),RIGHT('Disaggregation Data'!$J$3:$J$154,255),0))),"")</f>
        <v/>
      </c>
      <c r="G40" s="348" t="str">
        <f t="array" ref="G40">IFERROR(IF(INDEX('Disaggregation Data'!$M$3:$M$154,MATCH(RIGHT(M40,255),RIGHT('Disaggregation Data'!$J$3:$J$154,255),0))=0,"",INDEX('Disaggregation Data'!$M$3:$M$154,MATCH(RIGHT(M40,255),RIGHT('Disaggregation Data'!$J$3:$J$154,255),0))),"")</f>
        <v/>
      </c>
      <c r="H40" s="347" t="str">
        <f t="array" ref="H40">IFERROR(IF(INDEX('Disaggregation Data'!$N$3:$N$154,MATCH(RIGHT(M40,255),RIGHT('Disaggregation Data'!$J$3:$J$154,255),0))=0,"",INDEX('Disaggregation Data'!$N$3:$N$154,MATCH(RIGHT(M40,255),RIGHT('Disaggregation Data'!$J$3:$J$154,255),0))),"")</f>
        <v/>
      </c>
      <c r="I40" s="465" t="str">
        <f t="array" ref="I40">IFERROR(IF(INDEX('Disaggregation Records'!$G$3:$G$56,MATCH(LEFT(L40,255),LEFT('Disaggregation Records'!$D$3:$D$56,255),0))=0,"",INDEX('Disaggregation Records'!$G$3:$G$56,MATCH(LEFT(L40,255),LEFT('Disaggregation Records'!$D$3:$D$56,255),0))),"")</f>
        <v/>
      </c>
      <c r="J40" s="465" t="s">
        <v>457</v>
      </c>
      <c r="K40" s="465">
        <f t="shared" si="0"/>
        <v>11</v>
      </c>
      <c r="L40" s="465" t="str">
        <f t="shared" si="1"/>
        <v/>
      </c>
      <c r="M40" s="465" t="str">
        <f t="shared" si="2"/>
        <v/>
      </c>
      <c r="N40" s="426" t="b">
        <f t="shared" si="3"/>
        <v>0</v>
      </c>
      <c r="O40" s="430" t="s">
        <v>1562</v>
      </c>
      <c r="P40" s="246"/>
      <c r="Q40" s="245"/>
    </row>
    <row r="41" spans="1:17" ht="37.5" customHeight="1" x14ac:dyDescent="0.25">
      <c r="A41" s="345">
        <v>4</v>
      </c>
      <c r="B41" s="364" t="str">
        <f>IFERROR(VLOOKUP(A41,'Impact Indicators - Section B'!$A$9:$S$27,19,FALSE),"")</f>
        <v/>
      </c>
      <c r="C41" s="464" t="str">
        <f t="array" ref="C41">IFERROR(IF(INDEX('Disaggregation Records'!$E$3:$E$56,MATCH(RIGHT(L41,255),RIGHT('Disaggregation Records'!$D$3:$D$56,255),0))=0,"",INDEX('Disaggregation Records'!$E$3:$E$56,MATCH(RIGHT(L41,255),RIGHT('Disaggregation Records'!$D$3:$D$56,255),0))),"")</f>
        <v/>
      </c>
      <c r="D41" s="464" t="str">
        <f t="array" ref="D41">IFERROR(IF(INDEX('Disaggregation Records'!$F$3:$F$56,MATCH(RIGHT(L41,255),RIGHT('Disaggregation Records'!$D$3:$D$56,255),0))=0,"",INDEX('Disaggregation Records'!$F$3:$F$56,MATCH(RIGHT(L41,255),RIGHT('Disaggregation Records'!$D$3:$D$56,255),0))),"")</f>
        <v/>
      </c>
      <c r="E41" s="348" t="str">
        <f t="array" ref="E41">IFERROR(IF(INDEX('Disaggregation Data'!$K$3:$K$154,MATCH(RIGHT(M41,255),RIGHT('Disaggregation Data'!$J$3:$J$154,255),0))=0,"",INDEX('Disaggregation Data'!$K$3:$K$154,MATCH(RIGHT(M41,255),RIGHT('Disaggregation Data'!$J$3:$J$154,255),0))),"")</f>
        <v/>
      </c>
      <c r="F41" s="348" t="str">
        <f t="array" ref="F41">IFERROR(IF(INDEX('Disaggregation Data'!$L$3:$L$154,MATCH(RIGHT(M41,255),RIGHT('Disaggregation Data'!$J$3:$J$154,255),0))=0,"",INDEX('Disaggregation Data'!$L$3:$L$154,MATCH(RIGHT(M41,255),RIGHT('Disaggregation Data'!$J$3:$J$154,255),0))),"")</f>
        <v/>
      </c>
      <c r="G41" s="348" t="str">
        <f t="array" ref="G41">IFERROR(IF(INDEX('Disaggregation Data'!$M$3:$M$154,MATCH(RIGHT(M41,255),RIGHT('Disaggregation Data'!$J$3:$J$154,255),0))=0,"",INDEX('Disaggregation Data'!$M$3:$M$154,MATCH(RIGHT(M41,255),RIGHT('Disaggregation Data'!$J$3:$J$154,255),0))),"")</f>
        <v/>
      </c>
      <c r="H41" s="347" t="str">
        <f t="array" ref="H41">IFERROR(IF(INDEX('Disaggregation Data'!$N$3:$N$154,MATCH(RIGHT(M41,255),RIGHT('Disaggregation Data'!$J$3:$J$154,255),0))=0,"",INDEX('Disaggregation Data'!$N$3:$N$154,MATCH(RIGHT(M41,255),RIGHT('Disaggregation Data'!$J$3:$J$154,255),0))),"")</f>
        <v/>
      </c>
      <c r="I41" s="465" t="str">
        <f t="array" ref="I41">IFERROR(IF(INDEX('Disaggregation Records'!$G$3:$G$56,MATCH(LEFT(L41,255),LEFT('Disaggregation Records'!$D$3:$D$56,255),0))=0,"",INDEX('Disaggregation Records'!$G$3:$G$56,MATCH(LEFT(L41,255),LEFT('Disaggregation Records'!$D$3:$D$56,255),0))),"")</f>
        <v/>
      </c>
      <c r="J41" s="465" t="s">
        <v>457</v>
      </c>
      <c r="K41" s="465">
        <f t="shared" si="0"/>
        <v>12</v>
      </c>
      <c r="L41" s="465" t="str">
        <f t="shared" si="1"/>
        <v/>
      </c>
      <c r="M41" s="465" t="str">
        <f t="shared" si="2"/>
        <v/>
      </c>
      <c r="N41" s="426" t="b">
        <f t="shared" si="3"/>
        <v>0</v>
      </c>
      <c r="O41" s="430" t="s">
        <v>1563</v>
      </c>
      <c r="P41" s="246"/>
      <c r="Q41" s="245"/>
    </row>
    <row r="42" spans="1:17" ht="37.5" customHeight="1" x14ac:dyDescent="0.25">
      <c r="A42" s="345">
        <v>4</v>
      </c>
      <c r="B42" s="364" t="str">
        <f>IFERROR(VLOOKUP(A42,'Impact Indicators - Section B'!$A$9:$S$27,19,FALSE),"")</f>
        <v/>
      </c>
      <c r="C42" s="464" t="str">
        <f t="array" ref="C42">IFERROR(IF(INDEX('Disaggregation Records'!$E$3:$E$56,MATCH(RIGHT(L42,255),RIGHT('Disaggregation Records'!$D$3:$D$56,255),0))=0,"",INDEX('Disaggregation Records'!$E$3:$E$56,MATCH(RIGHT(L42,255),RIGHT('Disaggregation Records'!$D$3:$D$56,255),0))),"")</f>
        <v/>
      </c>
      <c r="D42" s="464" t="str">
        <f t="array" ref="D42">IFERROR(IF(INDEX('Disaggregation Records'!$F$3:$F$56,MATCH(RIGHT(L42,255),RIGHT('Disaggregation Records'!$D$3:$D$56,255),0))=0,"",INDEX('Disaggregation Records'!$F$3:$F$56,MATCH(RIGHT(L42,255),RIGHT('Disaggregation Records'!$D$3:$D$56,255),0))),"")</f>
        <v/>
      </c>
      <c r="E42" s="348" t="str">
        <f t="array" ref="E42">IFERROR(IF(INDEX('Disaggregation Data'!$K$3:$K$154,MATCH(RIGHT(M42,255),RIGHT('Disaggregation Data'!$J$3:$J$154,255),0))=0,"",INDEX('Disaggregation Data'!$K$3:$K$154,MATCH(RIGHT(M42,255),RIGHT('Disaggregation Data'!$J$3:$J$154,255),0))),"")</f>
        <v/>
      </c>
      <c r="F42" s="348" t="str">
        <f t="array" ref="F42">IFERROR(IF(INDEX('Disaggregation Data'!$L$3:$L$154,MATCH(RIGHT(M42,255),RIGHT('Disaggregation Data'!$J$3:$J$154,255),0))=0,"",INDEX('Disaggregation Data'!$L$3:$L$154,MATCH(RIGHT(M42,255),RIGHT('Disaggregation Data'!$J$3:$J$154,255),0))),"")</f>
        <v/>
      </c>
      <c r="G42" s="348" t="str">
        <f t="array" ref="G42">IFERROR(IF(INDEX('Disaggregation Data'!$M$3:$M$154,MATCH(RIGHT(M42,255),RIGHT('Disaggregation Data'!$J$3:$J$154,255),0))=0,"",INDEX('Disaggregation Data'!$M$3:$M$154,MATCH(RIGHT(M42,255),RIGHT('Disaggregation Data'!$J$3:$J$154,255),0))),"")</f>
        <v/>
      </c>
      <c r="H42" s="347" t="str">
        <f t="array" ref="H42">IFERROR(IF(INDEX('Disaggregation Data'!$N$3:$N$154,MATCH(RIGHT(M42,255),RIGHT('Disaggregation Data'!$J$3:$J$154,255),0))=0,"",INDEX('Disaggregation Data'!$N$3:$N$154,MATCH(RIGHT(M42,255),RIGHT('Disaggregation Data'!$J$3:$J$154,255),0))),"")</f>
        <v/>
      </c>
      <c r="I42" s="465" t="str">
        <f t="array" ref="I42">IFERROR(IF(INDEX('Disaggregation Records'!$G$3:$G$56,MATCH(LEFT(L42,255),LEFT('Disaggregation Records'!$D$3:$D$56,255),0))=0,"",INDEX('Disaggregation Records'!$G$3:$G$56,MATCH(LEFT(L42,255),LEFT('Disaggregation Records'!$D$3:$D$56,255),0))),"")</f>
        <v/>
      </c>
      <c r="J42" s="465" t="s">
        <v>457</v>
      </c>
      <c r="K42" s="465">
        <f t="shared" si="0"/>
        <v>13</v>
      </c>
      <c r="L42" s="465" t="str">
        <f t="shared" si="1"/>
        <v/>
      </c>
      <c r="M42" s="465" t="str">
        <f t="shared" si="2"/>
        <v/>
      </c>
      <c r="N42" s="426" t="b">
        <f t="shared" si="3"/>
        <v>0</v>
      </c>
      <c r="O42" s="430" t="s">
        <v>1564</v>
      </c>
      <c r="P42" s="246"/>
      <c r="Q42" s="245"/>
    </row>
    <row r="43" spans="1:17" ht="37.5" customHeight="1" x14ac:dyDescent="0.25">
      <c r="A43" s="345">
        <v>4</v>
      </c>
      <c r="B43" s="364" t="str">
        <f>IFERROR(VLOOKUP(A43,'Impact Indicators - Section B'!$A$9:$S$27,19,FALSE),"")</f>
        <v/>
      </c>
      <c r="C43" s="464" t="str">
        <f t="array" ref="C43">IFERROR(IF(INDEX('Disaggregation Records'!$E$3:$E$56,MATCH(RIGHT(L43,255),RIGHT('Disaggregation Records'!$D$3:$D$56,255),0))=0,"",INDEX('Disaggregation Records'!$E$3:$E$56,MATCH(RIGHT(L43,255),RIGHT('Disaggregation Records'!$D$3:$D$56,255),0))),"")</f>
        <v/>
      </c>
      <c r="D43" s="464" t="str">
        <f t="array" ref="D43">IFERROR(IF(INDEX('Disaggregation Records'!$F$3:$F$56,MATCH(RIGHT(L43,255),RIGHT('Disaggregation Records'!$D$3:$D$56,255),0))=0,"",INDEX('Disaggregation Records'!$F$3:$F$56,MATCH(RIGHT(L43,255),RIGHT('Disaggregation Records'!$D$3:$D$56,255),0))),"")</f>
        <v/>
      </c>
      <c r="E43" s="348" t="str">
        <f t="array" ref="E43">IFERROR(IF(INDEX('Disaggregation Data'!$K$3:$K$154,MATCH(RIGHT(M43,255),RIGHT('Disaggregation Data'!$J$3:$J$154,255),0))=0,"",INDEX('Disaggregation Data'!$K$3:$K$154,MATCH(RIGHT(M43,255),RIGHT('Disaggregation Data'!$J$3:$J$154,255),0))),"")</f>
        <v/>
      </c>
      <c r="F43" s="348" t="str">
        <f t="array" ref="F43">IFERROR(IF(INDEX('Disaggregation Data'!$L$3:$L$154,MATCH(RIGHT(M43,255),RIGHT('Disaggregation Data'!$J$3:$J$154,255),0))=0,"",INDEX('Disaggregation Data'!$L$3:$L$154,MATCH(RIGHT(M43,255),RIGHT('Disaggregation Data'!$J$3:$J$154,255),0))),"")</f>
        <v/>
      </c>
      <c r="G43" s="348" t="str">
        <f t="array" ref="G43">IFERROR(IF(INDEX('Disaggregation Data'!$M$3:$M$154,MATCH(RIGHT(M43,255),RIGHT('Disaggregation Data'!$J$3:$J$154,255),0))=0,"",INDEX('Disaggregation Data'!$M$3:$M$154,MATCH(RIGHT(M43,255),RIGHT('Disaggregation Data'!$J$3:$J$154,255),0))),"")</f>
        <v/>
      </c>
      <c r="H43" s="347" t="str">
        <f t="array" ref="H43">IFERROR(IF(INDEX('Disaggregation Data'!$N$3:$N$154,MATCH(RIGHT(M43,255),RIGHT('Disaggregation Data'!$J$3:$J$154,255),0))=0,"",INDEX('Disaggregation Data'!$N$3:$N$154,MATCH(RIGHT(M43,255),RIGHT('Disaggregation Data'!$J$3:$J$154,255),0))),"")</f>
        <v/>
      </c>
      <c r="I43" s="465" t="str">
        <f t="array" ref="I43">IFERROR(IF(INDEX('Disaggregation Records'!$G$3:$G$56,MATCH(LEFT(L43,255),LEFT('Disaggregation Records'!$D$3:$D$56,255),0))=0,"",INDEX('Disaggregation Records'!$G$3:$G$56,MATCH(LEFT(L43,255),LEFT('Disaggregation Records'!$D$3:$D$56,255),0))),"")</f>
        <v/>
      </c>
      <c r="J43" s="465" t="s">
        <v>457</v>
      </c>
      <c r="K43" s="465">
        <f t="shared" si="0"/>
        <v>14</v>
      </c>
      <c r="L43" s="465" t="str">
        <f t="shared" si="1"/>
        <v/>
      </c>
      <c r="M43" s="465" t="str">
        <f t="shared" si="2"/>
        <v/>
      </c>
      <c r="N43" s="426" t="b">
        <f t="shared" si="3"/>
        <v>0</v>
      </c>
      <c r="O43" s="430" t="s">
        <v>1565</v>
      </c>
      <c r="P43" s="246"/>
      <c r="Q43" s="245"/>
    </row>
    <row r="44" spans="1:17" ht="37.5" customHeight="1" x14ac:dyDescent="0.25">
      <c r="A44" s="345">
        <v>4</v>
      </c>
      <c r="B44" s="364" t="str">
        <f>IFERROR(VLOOKUP(A44,'Impact Indicators - Section B'!$A$9:$S$27,19,FALSE),"")</f>
        <v/>
      </c>
      <c r="C44" s="464" t="str">
        <f t="array" ref="C44">IFERROR(IF(INDEX('Disaggregation Records'!$E$3:$E$56,MATCH(RIGHT(L44,255),RIGHT('Disaggregation Records'!$D$3:$D$56,255),0))=0,"",INDEX('Disaggregation Records'!$E$3:$E$56,MATCH(RIGHT(L44,255),RIGHT('Disaggregation Records'!$D$3:$D$56,255),0))),"")</f>
        <v/>
      </c>
      <c r="D44" s="464" t="str">
        <f t="array" ref="D44">IFERROR(IF(INDEX('Disaggregation Records'!$F$3:$F$56,MATCH(RIGHT(L44,255),RIGHT('Disaggregation Records'!$D$3:$D$56,255),0))=0,"",INDEX('Disaggregation Records'!$F$3:$F$56,MATCH(RIGHT(L44,255),RIGHT('Disaggregation Records'!$D$3:$D$56,255),0))),"")</f>
        <v/>
      </c>
      <c r="E44" s="348" t="str">
        <f t="array" ref="E44">IFERROR(IF(INDEX('Disaggregation Data'!$K$3:$K$154,MATCH(RIGHT(M44,255),RIGHT('Disaggregation Data'!$J$3:$J$154,255),0))=0,"",INDEX('Disaggregation Data'!$K$3:$K$154,MATCH(RIGHT(M44,255),RIGHT('Disaggregation Data'!$J$3:$J$154,255),0))),"")</f>
        <v/>
      </c>
      <c r="F44" s="348" t="str">
        <f t="array" ref="F44">IFERROR(IF(INDEX('Disaggregation Data'!$L$3:$L$154,MATCH(RIGHT(M44,255),RIGHT('Disaggregation Data'!$J$3:$J$154,255),0))=0,"",INDEX('Disaggregation Data'!$L$3:$L$154,MATCH(RIGHT(M44,255),RIGHT('Disaggregation Data'!$J$3:$J$154,255),0))),"")</f>
        <v/>
      </c>
      <c r="G44" s="348" t="str">
        <f t="array" ref="G44">IFERROR(IF(INDEX('Disaggregation Data'!$M$3:$M$154,MATCH(RIGHT(M44,255),RIGHT('Disaggregation Data'!$J$3:$J$154,255),0))=0,"",INDEX('Disaggregation Data'!$M$3:$M$154,MATCH(RIGHT(M44,255),RIGHT('Disaggregation Data'!$J$3:$J$154,255),0))),"")</f>
        <v/>
      </c>
      <c r="H44" s="347" t="str">
        <f t="array" ref="H44">IFERROR(IF(INDEX('Disaggregation Data'!$N$3:$N$154,MATCH(RIGHT(M44,255),RIGHT('Disaggregation Data'!$J$3:$J$154,255),0))=0,"",INDEX('Disaggregation Data'!$N$3:$N$154,MATCH(RIGHT(M44,255),RIGHT('Disaggregation Data'!$J$3:$J$154,255),0))),"")</f>
        <v/>
      </c>
      <c r="I44" s="465" t="str">
        <f t="array" ref="I44">IFERROR(IF(INDEX('Disaggregation Records'!$G$3:$G$56,MATCH(LEFT(L44,255),LEFT('Disaggregation Records'!$D$3:$D$56,255),0))=0,"",INDEX('Disaggregation Records'!$G$3:$G$56,MATCH(LEFT(L44,255),LEFT('Disaggregation Records'!$D$3:$D$56,255),0))),"")</f>
        <v/>
      </c>
      <c r="J44" s="465" t="s">
        <v>457</v>
      </c>
      <c r="K44" s="465">
        <f t="shared" si="0"/>
        <v>15</v>
      </c>
      <c r="L44" s="465" t="str">
        <f t="shared" si="1"/>
        <v/>
      </c>
      <c r="M44" s="465" t="str">
        <f t="shared" si="2"/>
        <v/>
      </c>
      <c r="N44" s="426" t="b">
        <f t="shared" si="3"/>
        <v>0</v>
      </c>
      <c r="O44" s="430" t="s">
        <v>1566</v>
      </c>
      <c r="P44" s="246"/>
      <c r="Q44" s="245"/>
    </row>
    <row r="45" spans="1:17" ht="37.5" customHeight="1" x14ac:dyDescent="0.25">
      <c r="A45" s="345">
        <v>4</v>
      </c>
      <c r="B45" s="364" t="str">
        <f>IFERROR(VLOOKUP(A45,'Impact Indicators - Section B'!$A$9:$S$27,19,FALSE),"")</f>
        <v/>
      </c>
      <c r="C45" s="464" t="str">
        <f t="array" ref="C45">IFERROR(IF(INDEX('Disaggregation Records'!$E$3:$E$56,MATCH(RIGHT(L45,255),RIGHT('Disaggregation Records'!$D$3:$D$56,255),0))=0,"",INDEX('Disaggregation Records'!$E$3:$E$56,MATCH(RIGHT(L45,255),RIGHT('Disaggregation Records'!$D$3:$D$56,255),0))),"")</f>
        <v/>
      </c>
      <c r="D45" s="464" t="str">
        <f t="array" ref="D45">IFERROR(IF(INDEX('Disaggregation Records'!$F$3:$F$56,MATCH(RIGHT(L45,255),RIGHT('Disaggregation Records'!$D$3:$D$56,255),0))=0,"",INDEX('Disaggregation Records'!$F$3:$F$56,MATCH(RIGHT(L45,255),RIGHT('Disaggregation Records'!$D$3:$D$56,255),0))),"")</f>
        <v/>
      </c>
      <c r="E45" s="348" t="str">
        <f t="array" ref="E45">IFERROR(IF(INDEX('Disaggregation Data'!$K$3:$K$154,MATCH(RIGHT(M45,255),RIGHT('Disaggregation Data'!$J$3:$J$154,255),0))=0,"",INDEX('Disaggregation Data'!$K$3:$K$154,MATCH(RIGHT(M45,255),RIGHT('Disaggregation Data'!$J$3:$J$154,255),0))),"")</f>
        <v/>
      </c>
      <c r="F45" s="348" t="str">
        <f t="array" ref="F45">IFERROR(IF(INDEX('Disaggregation Data'!$L$3:$L$154,MATCH(RIGHT(M45,255),RIGHT('Disaggregation Data'!$J$3:$J$154,255),0))=0,"",INDEX('Disaggregation Data'!$L$3:$L$154,MATCH(RIGHT(M45,255),RIGHT('Disaggregation Data'!$J$3:$J$154,255),0))),"")</f>
        <v/>
      </c>
      <c r="G45" s="348" t="str">
        <f t="array" ref="G45">IFERROR(IF(INDEX('Disaggregation Data'!$M$3:$M$154,MATCH(RIGHT(M45,255),RIGHT('Disaggregation Data'!$J$3:$J$154,255),0))=0,"",INDEX('Disaggregation Data'!$M$3:$M$154,MATCH(RIGHT(M45,255),RIGHT('Disaggregation Data'!$J$3:$J$154,255),0))),"")</f>
        <v/>
      </c>
      <c r="H45" s="347" t="str">
        <f t="array" ref="H45">IFERROR(IF(INDEX('Disaggregation Data'!$N$3:$N$154,MATCH(RIGHT(M45,255),RIGHT('Disaggregation Data'!$J$3:$J$154,255),0))=0,"",INDEX('Disaggregation Data'!$N$3:$N$154,MATCH(RIGHT(M45,255),RIGHT('Disaggregation Data'!$J$3:$J$154,255),0))),"")</f>
        <v/>
      </c>
      <c r="I45" s="465" t="str">
        <f t="array" ref="I45">IFERROR(IF(INDEX('Disaggregation Records'!$G$3:$G$56,MATCH(LEFT(L45,255),LEFT('Disaggregation Records'!$D$3:$D$56,255),0))=0,"",INDEX('Disaggregation Records'!$G$3:$G$56,MATCH(LEFT(L45,255),LEFT('Disaggregation Records'!$D$3:$D$56,255),0))),"")</f>
        <v/>
      </c>
      <c r="J45" s="465" t="s">
        <v>457</v>
      </c>
      <c r="K45" s="465">
        <f t="shared" si="0"/>
        <v>16</v>
      </c>
      <c r="L45" s="465" t="str">
        <f t="shared" si="1"/>
        <v/>
      </c>
      <c r="M45" s="465" t="str">
        <f t="shared" si="2"/>
        <v/>
      </c>
      <c r="N45" s="426" t="b">
        <f t="shared" si="3"/>
        <v>0</v>
      </c>
      <c r="O45" s="430" t="s">
        <v>1567</v>
      </c>
      <c r="P45" s="246"/>
      <c r="Q45" s="245"/>
    </row>
    <row r="46" spans="1:17" ht="37.5" customHeight="1" x14ac:dyDescent="0.25">
      <c r="A46" s="345">
        <v>4</v>
      </c>
      <c r="B46" s="364" t="str">
        <f>IFERROR(VLOOKUP(A46,'Impact Indicators - Section B'!$A$9:$S$27,19,FALSE),"")</f>
        <v/>
      </c>
      <c r="C46" s="464" t="str">
        <f t="array" ref="C46">IFERROR(IF(INDEX('Disaggregation Records'!$E$3:$E$56,MATCH(RIGHT(L46,255),RIGHT('Disaggregation Records'!$D$3:$D$56,255),0))=0,"",INDEX('Disaggregation Records'!$E$3:$E$56,MATCH(RIGHT(L46,255),RIGHT('Disaggregation Records'!$D$3:$D$56,255),0))),"")</f>
        <v/>
      </c>
      <c r="D46" s="464" t="str">
        <f t="array" ref="D46">IFERROR(IF(INDEX('Disaggregation Records'!$F$3:$F$56,MATCH(RIGHT(L46,255),RIGHT('Disaggregation Records'!$D$3:$D$56,255),0))=0,"",INDEX('Disaggregation Records'!$F$3:$F$56,MATCH(RIGHT(L46,255),RIGHT('Disaggregation Records'!$D$3:$D$56,255),0))),"")</f>
        <v/>
      </c>
      <c r="E46" s="348" t="str">
        <f t="array" ref="E46">IFERROR(IF(INDEX('Disaggregation Data'!$K$3:$K$154,MATCH(RIGHT(M46,255),RIGHT('Disaggregation Data'!$J$3:$J$154,255),0))=0,"",INDEX('Disaggregation Data'!$K$3:$K$154,MATCH(RIGHT(M46,255),RIGHT('Disaggregation Data'!$J$3:$J$154,255),0))),"")</f>
        <v/>
      </c>
      <c r="F46" s="348" t="str">
        <f t="array" ref="F46">IFERROR(IF(INDEX('Disaggregation Data'!$L$3:$L$154,MATCH(RIGHT(M46,255),RIGHT('Disaggregation Data'!$J$3:$J$154,255),0))=0,"",INDEX('Disaggregation Data'!$L$3:$L$154,MATCH(RIGHT(M46,255),RIGHT('Disaggregation Data'!$J$3:$J$154,255),0))),"")</f>
        <v/>
      </c>
      <c r="G46" s="348" t="str">
        <f t="array" ref="G46">IFERROR(IF(INDEX('Disaggregation Data'!$M$3:$M$154,MATCH(RIGHT(M46,255),RIGHT('Disaggregation Data'!$J$3:$J$154,255),0))=0,"",INDEX('Disaggregation Data'!$M$3:$M$154,MATCH(RIGHT(M46,255),RIGHT('Disaggregation Data'!$J$3:$J$154,255),0))),"")</f>
        <v/>
      </c>
      <c r="H46" s="347" t="str">
        <f t="array" ref="H46">IFERROR(IF(INDEX('Disaggregation Data'!$N$3:$N$154,MATCH(RIGHT(M46,255),RIGHT('Disaggregation Data'!$J$3:$J$154,255),0))=0,"",INDEX('Disaggregation Data'!$N$3:$N$154,MATCH(RIGHT(M46,255),RIGHT('Disaggregation Data'!$J$3:$J$154,255),0))),"")</f>
        <v/>
      </c>
      <c r="I46" s="465" t="str">
        <f t="array" ref="I46">IFERROR(IF(INDEX('Disaggregation Records'!$G$3:$G$56,MATCH(LEFT(L46,255),LEFT('Disaggregation Records'!$D$3:$D$56,255),0))=0,"",INDEX('Disaggregation Records'!$G$3:$G$56,MATCH(LEFT(L46,255),LEFT('Disaggregation Records'!$D$3:$D$56,255),0))),"")</f>
        <v/>
      </c>
      <c r="J46" s="465" t="s">
        <v>457</v>
      </c>
      <c r="K46" s="465">
        <f t="shared" si="0"/>
        <v>17</v>
      </c>
      <c r="L46" s="465" t="str">
        <f t="shared" si="1"/>
        <v/>
      </c>
      <c r="M46" s="465" t="str">
        <f t="shared" si="2"/>
        <v/>
      </c>
      <c r="N46" s="426" t="b">
        <f t="shared" si="3"/>
        <v>0</v>
      </c>
      <c r="O46" s="430" t="s">
        <v>1568</v>
      </c>
      <c r="P46" s="246"/>
      <c r="Q46" s="245"/>
    </row>
    <row r="47" spans="1:17" ht="37.5" customHeight="1" x14ac:dyDescent="0.25">
      <c r="A47" s="345">
        <v>4</v>
      </c>
      <c r="B47" s="364" t="str">
        <f>IFERROR(VLOOKUP(A47,'Impact Indicators - Section B'!$A$9:$S$27,19,FALSE),"")</f>
        <v/>
      </c>
      <c r="C47" s="464" t="str">
        <f t="array" ref="C47">IFERROR(IF(INDEX('Disaggregation Records'!$E$3:$E$56,MATCH(RIGHT(L47,255),RIGHT('Disaggregation Records'!$D$3:$D$56,255),0))=0,"",INDEX('Disaggregation Records'!$E$3:$E$56,MATCH(RIGHT(L47,255),RIGHT('Disaggregation Records'!$D$3:$D$56,255),0))),"")</f>
        <v/>
      </c>
      <c r="D47" s="464" t="str">
        <f t="array" ref="D47">IFERROR(IF(INDEX('Disaggregation Records'!$F$3:$F$56,MATCH(RIGHT(L47,255),RIGHT('Disaggregation Records'!$D$3:$D$56,255),0))=0,"",INDEX('Disaggregation Records'!$F$3:$F$56,MATCH(RIGHT(L47,255),RIGHT('Disaggregation Records'!$D$3:$D$56,255),0))),"")</f>
        <v/>
      </c>
      <c r="E47" s="348" t="str">
        <f t="array" ref="E47">IFERROR(IF(INDEX('Disaggregation Data'!$K$3:$K$154,MATCH(RIGHT(M47,255),RIGHT('Disaggregation Data'!$J$3:$J$154,255),0))=0,"",INDEX('Disaggregation Data'!$K$3:$K$154,MATCH(RIGHT(M47,255),RIGHT('Disaggregation Data'!$J$3:$J$154,255),0))),"")</f>
        <v/>
      </c>
      <c r="F47" s="348" t="str">
        <f t="array" ref="F47">IFERROR(IF(INDEX('Disaggregation Data'!$L$3:$L$154,MATCH(RIGHT(M47,255),RIGHT('Disaggregation Data'!$J$3:$J$154,255),0))=0,"",INDEX('Disaggregation Data'!$L$3:$L$154,MATCH(RIGHT(M47,255),RIGHT('Disaggregation Data'!$J$3:$J$154,255),0))),"")</f>
        <v/>
      </c>
      <c r="G47" s="348" t="str">
        <f t="array" ref="G47">IFERROR(IF(INDEX('Disaggregation Data'!$M$3:$M$154,MATCH(RIGHT(M47,255),RIGHT('Disaggregation Data'!$J$3:$J$154,255),0))=0,"",INDEX('Disaggregation Data'!$M$3:$M$154,MATCH(RIGHT(M47,255),RIGHT('Disaggregation Data'!$J$3:$J$154,255),0))),"")</f>
        <v/>
      </c>
      <c r="H47" s="347" t="str">
        <f t="array" ref="H47">IFERROR(IF(INDEX('Disaggregation Data'!$N$3:$N$154,MATCH(RIGHT(M47,255),RIGHT('Disaggregation Data'!$J$3:$J$154,255),0))=0,"",INDEX('Disaggregation Data'!$N$3:$N$154,MATCH(RIGHT(M47,255),RIGHT('Disaggregation Data'!$J$3:$J$154,255),0))),"")</f>
        <v/>
      </c>
      <c r="I47" s="465" t="str">
        <f t="array" ref="I47">IFERROR(IF(INDEX('Disaggregation Records'!$G$3:$G$56,MATCH(LEFT(L47,255),LEFT('Disaggregation Records'!$D$3:$D$56,255),0))=0,"",INDEX('Disaggregation Records'!$G$3:$G$56,MATCH(LEFT(L47,255),LEFT('Disaggregation Records'!$D$3:$D$56,255),0))),"")</f>
        <v/>
      </c>
      <c r="J47" s="465" t="s">
        <v>457</v>
      </c>
      <c r="K47" s="465">
        <f t="shared" si="0"/>
        <v>18</v>
      </c>
      <c r="L47" s="465" t="str">
        <f t="shared" si="1"/>
        <v/>
      </c>
      <c r="M47" s="465" t="str">
        <f t="shared" si="2"/>
        <v/>
      </c>
      <c r="N47" s="426" t="b">
        <f t="shared" si="3"/>
        <v>0</v>
      </c>
      <c r="O47" s="430" t="s">
        <v>1569</v>
      </c>
      <c r="P47" s="246"/>
      <c r="Q47" s="245"/>
    </row>
    <row r="48" spans="1:17" ht="37.5" customHeight="1" x14ac:dyDescent="0.25">
      <c r="A48" s="345">
        <v>4</v>
      </c>
      <c r="B48" s="364" t="str">
        <f>IFERROR(VLOOKUP(A48,'Impact Indicators - Section B'!$A$9:$S$27,19,FALSE),"")</f>
        <v/>
      </c>
      <c r="C48" s="464" t="str">
        <f t="array" ref="C48">IFERROR(IF(INDEX('Disaggregation Records'!$E$3:$E$56,MATCH(RIGHT(L48,255),RIGHT('Disaggregation Records'!$D$3:$D$56,255),0))=0,"",INDEX('Disaggregation Records'!$E$3:$E$56,MATCH(RIGHT(L48,255),RIGHT('Disaggregation Records'!$D$3:$D$56,255),0))),"")</f>
        <v/>
      </c>
      <c r="D48" s="464" t="str">
        <f t="array" ref="D48">IFERROR(IF(INDEX('Disaggregation Records'!$F$3:$F$56,MATCH(RIGHT(L48,255),RIGHT('Disaggregation Records'!$D$3:$D$56,255),0))=0,"",INDEX('Disaggregation Records'!$F$3:$F$56,MATCH(RIGHT(L48,255),RIGHT('Disaggregation Records'!$D$3:$D$56,255),0))),"")</f>
        <v/>
      </c>
      <c r="E48" s="348" t="str">
        <f t="array" ref="E48">IFERROR(IF(INDEX('Disaggregation Data'!$K$3:$K$154,MATCH(RIGHT(M48,255),RIGHT('Disaggregation Data'!$J$3:$J$154,255),0))=0,"",INDEX('Disaggregation Data'!$K$3:$K$154,MATCH(RIGHT(M48,255),RIGHT('Disaggregation Data'!$J$3:$J$154,255),0))),"")</f>
        <v/>
      </c>
      <c r="F48" s="348" t="str">
        <f t="array" ref="F48">IFERROR(IF(INDEX('Disaggregation Data'!$L$3:$L$154,MATCH(RIGHT(M48,255),RIGHT('Disaggregation Data'!$J$3:$J$154,255),0))=0,"",INDEX('Disaggregation Data'!$L$3:$L$154,MATCH(RIGHT(M48,255),RIGHT('Disaggregation Data'!$J$3:$J$154,255),0))),"")</f>
        <v/>
      </c>
      <c r="G48" s="348" t="str">
        <f t="array" ref="G48">IFERROR(IF(INDEX('Disaggregation Data'!$M$3:$M$154,MATCH(RIGHT(M48,255),RIGHT('Disaggregation Data'!$J$3:$J$154,255),0))=0,"",INDEX('Disaggregation Data'!$M$3:$M$154,MATCH(RIGHT(M48,255),RIGHT('Disaggregation Data'!$J$3:$J$154,255),0))),"")</f>
        <v/>
      </c>
      <c r="H48" s="347" t="str">
        <f t="array" ref="H48">IFERROR(IF(INDEX('Disaggregation Data'!$N$3:$N$154,MATCH(RIGHT(M48,255),RIGHT('Disaggregation Data'!$J$3:$J$154,255),0))=0,"",INDEX('Disaggregation Data'!$N$3:$N$154,MATCH(RIGHT(M48,255),RIGHT('Disaggregation Data'!$J$3:$J$154,255),0))),"")</f>
        <v/>
      </c>
      <c r="I48" s="465" t="str">
        <f t="array" ref="I48">IFERROR(IF(INDEX('Disaggregation Records'!$G$3:$G$56,MATCH(LEFT(L48,255),LEFT('Disaggregation Records'!$D$3:$D$56,255),0))=0,"",INDEX('Disaggregation Records'!$G$3:$G$56,MATCH(LEFT(L48,255),LEFT('Disaggregation Records'!$D$3:$D$56,255),0))),"")</f>
        <v/>
      </c>
      <c r="J48" s="465" t="s">
        <v>457</v>
      </c>
      <c r="K48" s="465">
        <f t="shared" si="0"/>
        <v>19</v>
      </c>
      <c r="L48" s="465" t="str">
        <f t="shared" si="1"/>
        <v/>
      </c>
      <c r="M48" s="465" t="str">
        <f t="shared" si="2"/>
        <v/>
      </c>
      <c r="N48" s="426" t="b">
        <f t="shared" si="3"/>
        <v>0</v>
      </c>
      <c r="O48" s="430" t="s">
        <v>1570</v>
      </c>
      <c r="P48" s="246"/>
      <c r="Q48" s="245"/>
    </row>
    <row r="49" spans="1:17" ht="37.5" customHeight="1" x14ac:dyDescent="0.25">
      <c r="A49" s="345">
        <v>5</v>
      </c>
      <c r="B49" s="364" t="str">
        <f>IFERROR(VLOOKUP(A49,'Impact Indicators - Section B'!$A$9:$S$27,19,FALSE),"")</f>
        <v/>
      </c>
      <c r="C49" s="464" t="str">
        <f t="array" ref="C49">IFERROR(IF(INDEX('Disaggregation Records'!$E$3:$E$56,MATCH(RIGHT(L49,255),RIGHT('Disaggregation Records'!$D$3:$D$56,255),0))=0,"",INDEX('Disaggregation Records'!$E$3:$E$56,MATCH(RIGHT(L49,255),RIGHT('Disaggregation Records'!$D$3:$D$56,255),0))),"")</f>
        <v/>
      </c>
      <c r="D49" s="464" t="str">
        <f t="array" ref="D49">IFERROR(IF(INDEX('Disaggregation Records'!$F$3:$F$56,MATCH(RIGHT(L49,255),RIGHT('Disaggregation Records'!$D$3:$D$56,255),0))=0,"",INDEX('Disaggregation Records'!$F$3:$F$56,MATCH(RIGHT(L49,255),RIGHT('Disaggregation Records'!$D$3:$D$56,255),0))),"")</f>
        <v/>
      </c>
      <c r="E49" s="348" t="str">
        <f t="array" ref="E49">IFERROR(IF(INDEX('Disaggregation Data'!$K$3:$K$154,MATCH(RIGHT(M49,255),RIGHT('Disaggregation Data'!$J$3:$J$154,255),0))=0,"",INDEX('Disaggregation Data'!$K$3:$K$154,MATCH(RIGHT(M49,255),RIGHT('Disaggregation Data'!$J$3:$J$154,255),0))),"")</f>
        <v/>
      </c>
      <c r="F49" s="348" t="str">
        <f t="array" ref="F49">IFERROR(IF(INDEX('Disaggregation Data'!$L$3:$L$154,MATCH(RIGHT(M49,255),RIGHT('Disaggregation Data'!$J$3:$J$154,255),0))=0,"",INDEX('Disaggregation Data'!$L$3:$L$154,MATCH(RIGHT(M49,255),RIGHT('Disaggregation Data'!$J$3:$J$154,255),0))),"")</f>
        <v/>
      </c>
      <c r="G49" s="348" t="str">
        <f t="array" ref="G49">IFERROR(IF(INDEX('Disaggregation Data'!$M$3:$M$154,MATCH(RIGHT(M49,255),RIGHT('Disaggregation Data'!$J$3:$J$154,255),0))=0,"",INDEX('Disaggregation Data'!$M$3:$M$154,MATCH(RIGHT(M49,255),RIGHT('Disaggregation Data'!$J$3:$J$154,255),0))),"")</f>
        <v/>
      </c>
      <c r="H49" s="347" t="str">
        <f t="array" ref="H49">IFERROR(IF(INDEX('Disaggregation Data'!$N$3:$N$154,MATCH(RIGHT(M49,255),RIGHT('Disaggregation Data'!$J$3:$J$154,255),0))=0,"",INDEX('Disaggregation Data'!$N$3:$N$154,MATCH(RIGHT(M49,255),RIGHT('Disaggregation Data'!$J$3:$J$154,255),0))),"")</f>
        <v/>
      </c>
      <c r="I49" s="465" t="str">
        <f t="array" ref="I49">IFERROR(IF(INDEX('Disaggregation Records'!$G$3:$G$56,MATCH(LEFT(L49,255),LEFT('Disaggregation Records'!$D$3:$D$56,255),0))=0,"",INDEX('Disaggregation Records'!$G$3:$G$56,MATCH(LEFT(L49,255),LEFT('Disaggregation Records'!$D$3:$D$56,255),0))),"")</f>
        <v/>
      </c>
      <c r="J49" s="465" t="s">
        <v>458</v>
      </c>
      <c r="K49" s="465">
        <f t="shared" si="0"/>
        <v>20</v>
      </c>
      <c r="L49" s="465" t="str">
        <f t="shared" si="1"/>
        <v/>
      </c>
      <c r="M49" s="465" t="str">
        <f t="shared" si="2"/>
        <v/>
      </c>
      <c r="N49" s="426" t="b">
        <f t="shared" si="3"/>
        <v>0</v>
      </c>
      <c r="O49" s="430" t="s">
        <v>1571</v>
      </c>
      <c r="P49" s="246"/>
      <c r="Q49" s="245"/>
    </row>
    <row r="50" spans="1:17" ht="37.5" customHeight="1" x14ac:dyDescent="0.25">
      <c r="A50" s="345">
        <v>5</v>
      </c>
      <c r="B50" s="364" t="str">
        <f>IFERROR(VLOOKUP(A50,'Impact Indicators - Section B'!$A$9:$S$27,19,FALSE),"")</f>
        <v/>
      </c>
      <c r="C50" s="464" t="str">
        <f t="array" ref="C50">IFERROR(IF(INDEX('Disaggregation Records'!$E$3:$E$56,MATCH(RIGHT(L50,255),RIGHT('Disaggregation Records'!$D$3:$D$56,255),0))=0,"",INDEX('Disaggregation Records'!$E$3:$E$56,MATCH(RIGHT(L50,255),RIGHT('Disaggregation Records'!$D$3:$D$56,255),0))),"")</f>
        <v/>
      </c>
      <c r="D50" s="464" t="str">
        <f t="array" ref="D50">IFERROR(IF(INDEX('Disaggregation Records'!$F$3:$F$56,MATCH(RIGHT(L50,255),RIGHT('Disaggregation Records'!$D$3:$D$56,255),0))=0,"",INDEX('Disaggregation Records'!$F$3:$F$56,MATCH(RIGHT(L50,255),RIGHT('Disaggregation Records'!$D$3:$D$56,255),0))),"")</f>
        <v/>
      </c>
      <c r="E50" s="348" t="str">
        <f t="array" ref="E50">IFERROR(IF(INDEX('Disaggregation Data'!$K$3:$K$154,MATCH(RIGHT(M50,255),RIGHT('Disaggregation Data'!$J$3:$J$154,255),0))=0,"",INDEX('Disaggregation Data'!$K$3:$K$154,MATCH(RIGHT(M50,255),RIGHT('Disaggregation Data'!$J$3:$J$154,255),0))),"")</f>
        <v/>
      </c>
      <c r="F50" s="348" t="str">
        <f t="array" ref="F50">IFERROR(IF(INDEX('Disaggregation Data'!$L$3:$L$154,MATCH(RIGHT(M50,255),RIGHT('Disaggregation Data'!$J$3:$J$154,255),0))=0,"",INDEX('Disaggregation Data'!$L$3:$L$154,MATCH(RIGHT(M50,255),RIGHT('Disaggregation Data'!$J$3:$J$154,255),0))),"")</f>
        <v/>
      </c>
      <c r="G50" s="348" t="str">
        <f t="array" ref="G50">IFERROR(IF(INDEX('Disaggregation Data'!$M$3:$M$154,MATCH(RIGHT(M50,255),RIGHT('Disaggregation Data'!$J$3:$J$154,255),0))=0,"",INDEX('Disaggregation Data'!$M$3:$M$154,MATCH(RIGHT(M50,255),RIGHT('Disaggregation Data'!$J$3:$J$154,255),0))),"")</f>
        <v/>
      </c>
      <c r="H50" s="347" t="str">
        <f t="array" ref="H50">IFERROR(IF(INDEX('Disaggregation Data'!$N$3:$N$154,MATCH(RIGHT(M50,255),RIGHT('Disaggregation Data'!$J$3:$J$154,255),0))=0,"",INDEX('Disaggregation Data'!$N$3:$N$154,MATCH(RIGHT(M50,255),RIGHT('Disaggregation Data'!$J$3:$J$154,255),0))),"")</f>
        <v/>
      </c>
      <c r="I50" s="465" t="str">
        <f t="array" ref="I50">IFERROR(IF(INDEX('Disaggregation Records'!$G$3:$G$56,MATCH(LEFT(L50,255),LEFT('Disaggregation Records'!$D$3:$D$56,255),0))=0,"",INDEX('Disaggregation Records'!$G$3:$G$56,MATCH(LEFT(L50,255),LEFT('Disaggregation Records'!$D$3:$D$56,255),0))),"")</f>
        <v/>
      </c>
      <c r="J50" s="465" t="s">
        <v>458</v>
      </c>
      <c r="K50" s="465">
        <f t="shared" si="0"/>
        <v>21</v>
      </c>
      <c r="L50" s="465" t="str">
        <f t="shared" si="1"/>
        <v/>
      </c>
      <c r="M50" s="465" t="str">
        <f t="shared" si="2"/>
        <v/>
      </c>
      <c r="N50" s="426" t="b">
        <f t="shared" si="3"/>
        <v>0</v>
      </c>
      <c r="O50" s="430" t="s">
        <v>1572</v>
      </c>
      <c r="P50" s="246"/>
      <c r="Q50" s="245"/>
    </row>
    <row r="51" spans="1:17" ht="37.5" customHeight="1" x14ac:dyDescent="0.25">
      <c r="A51" s="345">
        <v>5</v>
      </c>
      <c r="B51" s="364" t="str">
        <f>IFERROR(VLOOKUP(A51,'Impact Indicators - Section B'!$A$9:$S$27,19,FALSE),"")</f>
        <v/>
      </c>
      <c r="C51" s="464" t="str">
        <f t="array" ref="C51">IFERROR(IF(INDEX('Disaggregation Records'!$E$3:$E$56,MATCH(RIGHT(L51,255),RIGHT('Disaggregation Records'!$D$3:$D$56,255),0))=0,"",INDEX('Disaggregation Records'!$E$3:$E$56,MATCH(RIGHT(L51,255),RIGHT('Disaggregation Records'!$D$3:$D$56,255),0))),"")</f>
        <v/>
      </c>
      <c r="D51" s="464" t="str">
        <f t="array" ref="D51">IFERROR(IF(INDEX('Disaggregation Records'!$F$3:$F$56,MATCH(RIGHT(L51,255),RIGHT('Disaggregation Records'!$D$3:$D$56,255),0))=0,"",INDEX('Disaggregation Records'!$F$3:$F$56,MATCH(RIGHT(L51,255),RIGHT('Disaggregation Records'!$D$3:$D$56,255),0))),"")</f>
        <v/>
      </c>
      <c r="E51" s="348" t="str">
        <f t="array" ref="E51">IFERROR(IF(INDEX('Disaggregation Data'!$K$3:$K$154,MATCH(RIGHT(M51,255),RIGHT('Disaggregation Data'!$J$3:$J$154,255),0))=0,"",INDEX('Disaggregation Data'!$K$3:$K$154,MATCH(RIGHT(M51,255),RIGHT('Disaggregation Data'!$J$3:$J$154,255),0))),"")</f>
        <v/>
      </c>
      <c r="F51" s="348" t="str">
        <f t="array" ref="F51">IFERROR(IF(INDEX('Disaggregation Data'!$L$3:$L$154,MATCH(RIGHT(M51,255),RIGHT('Disaggregation Data'!$J$3:$J$154,255),0))=0,"",INDEX('Disaggregation Data'!$L$3:$L$154,MATCH(RIGHT(M51,255),RIGHT('Disaggregation Data'!$J$3:$J$154,255),0))),"")</f>
        <v/>
      </c>
      <c r="G51" s="348" t="str">
        <f t="array" ref="G51">IFERROR(IF(INDEX('Disaggregation Data'!$M$3:$M$154,MATCH(RIGHT(M51,255),RIGHT('Disaggregation Data'!$J$3:$J$154,255),0))=0,"",INDEX('Disaggregation Data'!$M$3:$M$154,MATCH(RIGHT(M51,255),RIGHT('Disaggregation Data'!$J$3:$J$154,255),0))),"")</f>
        <v/>
      </c>
      <c r="H51" s="347" t="str">
        <f t="array" ref="H51">IFERROR(IF(INDEX('Disaggregation Data'!$N$3:$N$154,MATCH(RIGHT(M51,255),RIGHT('Disaggregation Data'!$J$3:$J$154,255),0))=0,"",INDEX('Disaggregation Data'!$N$3:$N$154,MATCH(RIGHT(M51,255),RIGHT('Disaggregation Data'!$J$3:$J$154,255),0))),"")</f>
        <v/>
      </c>
      <c r="I51" s="465" t="str">
        <f t="array" ref="I51">IFERROR(IF(INDEX('Disaggregation Records'!$G$3:$G$56,MATCH(LEFT(L51,255),LEFT('Disaggregation Records'!$D$3:$D$56,255),0))=0,"",INDEX('Disaggregation Records'!$G$3:$G$56,MATCH(LEFT(L51,255),LEFT('Disaggregation Records'!$D$3:$D$56,255),0))),"")</f>
        <v/>
      </c>
      <c r="J51" s="465" t="s">
        <v>458</v>
      </c>
      <c r="K51" s="465">
        <f t="shared" si="0"/>
        <v>22</v>
      </c>
      <c r="L51" s="465" t="str">
        <f t="shared" si="1"/>
        <v/>
      </c>
      <c r="M51" s="465" t="str">
        <f t="shared" si="2"/>
        <v/>
      </c>
      <c r="N51" s="426" t="b">
        <f t="shared" si="3"/>
        <v>0</v>
      </c>
      <c r="O51" s="430" t="s">
        <v>1573</v>
      </c>
      <c r="P51" s="246"/>
      <c r="Q51" s="245"/>
    </row>
    <row r="52" spans="1:17" ht="37.5" customHeight="1" x14ac:dyDescent="0.25">
      <c r="A52" s="345">
        <v>5</v>
      </c>
      <c r="B52" s="364" t="str">
        <f>IFERROR(VLOOKUP(A52,'Impact Indicators - Section B'!$A$9:$S$27,19,FALSE),"")</f>
        <v/>
      </c>
      <c r="C52" s="464" t="str">
        <f t="array" ref="C52">IFERROR(IF(INDEX('Disaggregation Records'!$E$3:$E$56,MATCH(RIGHT(L52,255),RIGHT('Disaggregation Records'!$D$3:$D$56,255),0))=0,"",INDEX('Disaggregation Records'!$E$3:$E$56,MATCH(RIGHT(L52,255),RIGHT('Disaggregation Records'!$D$3:$D$56,255),0))),"")</f>
        <v/>
      </c>
      <c r="D52" s="464" t="str">
        <f t="array" ref="D52">IFERROR(IF(INDEX('Disaggregation Records'!$F$3:$F$56,MATCH(RIGHT(L52,255),RIGHT('Disaggregation Records'!$D$3:$D$56,255),0))=0,"",INDEX('Disaggregation Records'!$F$3:$F$56,MATCH(RIGHT(L52,255),RIGHT('Disaggregation Records'!$D$3:$D$56,255),0))),"")</f>
        <v/>
      </c>
      <c r="E52" s="348" t="str">
        <f t="array" ref="E52">IFERROR(IF(INDEX('Disaggregation Data'!$K$3:$K$154,MATCH(RIGHT(M52,255),RIGHT('Disaggregation Data'!$J$3:$J$154,255),0))=0,"",INDEX('Disaggregation Data'!$K$3:$K$154,MATCH(RIGHT(M52,255),RIGHT('Disaggregation Data'!$J$3:$J$154,255),0))),"")</f>
        <v/>
      </c>
      <c r="F52" s="348" t="str">
        <f t="array" ref="F52">IFERROR(IF(INDEX('Disaggregation Data'!$L$3:$L$154,MATCH(RIGHT(M52,255),RIGHT('Disaggregation Data'!$J$3:$J$154,255),0))=0,"",INDEX('Disaggregation Data'!$L$3:$L$154,MATCH(RIGHT(M52,255),RIGHT('Disaggregation Data'!$J$3:$J$154,255),0))),"")</f>
        <v/>
      </c>
      <c r="G52" s="348" t="str">
        <f t="array" ref="G52">IFERROR(IF(INDEX('Disaggregation Data'!$M$3:$M$154,MATCH(RIGHT(M52,255),RIGHT('Disaggregation Data'!$J$3:$J$154,255),0))=0,"",INDEX('Disaggregation Data'!$M$3:$M$154,MATCH(RIGHT(M52,255),RIGHT('Disaggregation Data'!$J$3:$J$154,255),0))),"")</f>
        <v/>
      </c>
      <c r="H52" s="347" t="str">
        <f t="array" ref="H52">IFERROR(IF(INDEX('Disaggregation Data'!$N$3:$N$154,MATCH(RIGHT(M52,255),RIGHT('Disaggregation Data'!$J$3:$J$154,255),0))=0,"",INDEX('Disaggregation Data'!$N$3:$N$154,MATCH(RIGHT(M52,255),RIGHT('Disaggregation Data'!$J$3:$J$154,255),0))),"")</f>
        <v/>
      </c>
      <c r="I52" s="465" t="str">
        <f t="array" ref="I52">IFERROR(IF(INDEX('Disaggregation Records'!$G$3:$G$56,MATCH(LEFT(L52,255),LEFT('Disaggregation Records'!$D$3:$D$56,255),0))=0,"",INDEX('Disaggregation Records'!$G$3:$G$56,MATCH(LEFT(L52,255),LEFT('Disaggregation Records'!$D$3:$D$56,255),0))),"")</f>
        <v/>
      </c>
      <c r="J52" s="465" t="s">
        <v>458</v>
      </c>
      <c r="K52" s="465">
        <f t="shared" si="0"/>
        <v>23</v>
      </c>
      <c r="L52" s="465" t="str">
        <f t="shared" si="1"/>
        <v/>
      </c>
      <c r="M52" s="465" t="str">
        <f t="shared" si="2"/>
        <v/>
      </c>
      <c r="N52" s="426" t="b">
        <f t="shared" si="3"/>
        <v>0</v>
      </c>
      <c r="O52" s="430" t="s">
        <v>1574</v>
      </c>
      <c r="P52" s="246"/>
      <c r="Q52" s="245"/>
    </row>
    <row r="53" spans="1:17" ht="37.5" customHeight="1" x14ac:dyDescent="0.25">
      <c r="A53" s="345">
        <v>5</v>
      </c>
      <c r="B53" s="364" t="str">
        <f>IFERROR(VLOOKUP(A53,'Impact Indicators - Section B'!$A$9:$S$27,19,FALSE),"")</f>
        <v/>
      </c>
      <c r="C53" s="464" t="str">
        <f t="array" ref="C53">IFERROR(IF(INDEX('Disaggregation Records'!$E$3:$E$56,MATCH(RIGHT(L53,255),RIGHT('Disaggregation Records'!$D$3:$D$56,255),0))=0,"",INDEX('Disaggregation Records'!$E$3:$E$56,MATCH(RIGHT(L53,255),RIGHT('Disaggregation Records'!$D$3:$D$56,255),0))),"")</f>
        <v/>
      </c>
      <c r="D53" s="464" t="str">
        <f t="array" ref="D53">IFERROR(IF(INDEX('Disaggregation Records'!$F$3:$F$56,MATCH(RIGHT(L53,255),RIGHT('Disaggregation Records'!$D$3:$D$56,255),0))=0,"",INDEX('Disaggregation Records'!$F$3:$F$56,MATCH(RIGHT(L53,255),RIGHT('Disaggregation Records'!$D$3:$D$56,255),0))),"")</f>
        <v/>
      </c>
      <c r="E53" s="348" t="str">
        <f t="array" ref="E53">IFERROR(IF(INDEX('Disaggregation Data'!$K$3:$K$154,MATCH(RIGHT(M53,255),RIGHT('Disaggregation Data'!$J$3:$J$154,255),0))=0,"",INDEX('Disaggregation Data'!$K$3:$K$154,MATCH(RIGHT(M53,255),RIGHT('Disaggregation Data'!$J$3:$J$154,255),0))),"")</f>
        <v/>
      </c>
      <c r="F53" s="348" t="str">
        <f t="array" ref="F53">IFERROR(IF(INDEX('Disaggregation Data'!$L$3:$L$154,MATCH(RIGHT(M53,255),RIGHT('Disaggregation Data'!$J$3:$J$154,255),0))=0,"",INDEX('Disaggregation Data'!$L$3:$L$154,MATCH(RIGHT(M53,255),RIGHT('Disaggregation Data'!$J$3:$J$154,255),0))),"")</f>
        <v/>
      </c>
      <c r="G53" s="348" t="str">
        <f t="array" ref="G53">IFERROR(IF(INDEX('Disaggregation Data'!$M$3:$M$154,MATCH(RIGHT(M53,255),RIGHT('Disaggregation Data'!$J$3:$J$154,255),0))=0,"",INDEX('Disaggregation Data'!$M$3:$M$154,MATCH(RIGHT(M53,255),RIGHT('Disaggregation Data'!$J$3:$J$154,255),0))),"")</f>
        <v/>
      </c>
      <c r="H53" s="347" t="str">
        <f t="array" ref="H53">IFERROR(IF(INDEX('Disaggregation Data'!$N$3:$N$154,MATCH(RIGHT(M53,255),RIGHT('Disaggregation Data'!$J$3:$J$154,255),0))=0,"",INDEX('Disaggregation Data'!$N$3:$N$154,MATCH(RIGHT(M53,255),RIGHT('Disaggregation Data'!$J$3:$J$154,255),0))),"")</f>
        <v/>
      </c>
      <c r="I53" s="465" t="str">
        <f t="array" ref="I53">IFERROR(IF(INDEX('Disaggregation Records'!$G$3:$G$56,MATCH(LEFT(L53,255),LEFT('Disaggregation Records'!$D$3:$D$56,255),0))=0,"",INDEX('Disaggregation Records'!$G$3:$G$56,MATCH(LEFT(L53,255),LEFT('Disaggregation Records'!$D$3:$D$56,255),0))),"")</f>
        <v/>
      </c>
      <c r="J53" s="465" t="s">
        <v>458</v>
      </c>
      <c r="K53" s="465">
        <f t="shared" si="0"/>
        <v>24</v>
      </c>
      <c r="L53" s="465" t="str">
        <f t="shared" si="1"/>
        <v/>
      </c>
      <c r="M53" s="465" t="str">
        <f t="shared" si="2"/>
        <v/>
      </c>
      <c r="N53" s="426" t="b">
        <f t="shared" si="3"/>
        <v>0</v>
      </c>
      <c r="O53" s="430" t="s">
        <v>1575</v>
      </c>
      <c r="P53" s="246"/>
      <c r="Q53" s="245"/>
    </row>
    <row r="54" spans="1:17" ht="37.5" customHeight="1" x14ac:dyDescent="0.25">
      <c r="A54" s="345">
        <v>5</v>
      </c>
      <c r="B54" s="364" t="str">
        <f>IFERROR(VLOOKUP(A54,'Impact Indicators - Section B'!$A$9:$S$27,19,FALSE),"")</f>
        <v/>
      </c>
      <c r="C54" s="464" t="str">
        <f t="array" ref="C54">IFERROR(IF(INDEX('Disaggregation Records'!$E$3:$E$56,MATCH(RIGHT(L54,255),RIGHT('Disaggregation Records'!$D$3:$D$56,255),0))=0,"",INDEX('Disaggregation Records'!$E$3:$E$56,MATCH(RIGHT(L54,255),RIGHT('Disaggregation Records'!$D$3:$D$56,255),0))),"")</f>
        <v/>
      </c>
      <c r="D54" s="464" t="str">
        <f t="array" ref="D54">IFERROR(IF(INDEX('Disaggregation Records'!$F$3:$F$56,MATCH(RIGHT(L54,255),RIGHT('Disaggregation Records'!$D$3:$D$56,255),0))=0,"",INDEX('Disaggregation Records'!$F$3:$F$56,MATCH(RIGHT(L54,255),RIGHT('Disaggregation Records'!$D$3:$D$56,255),0))),"")</f>
        <v/>
      </c>
      <c r="E54" s="348" t="str">
        <f t="array" ref="E54">IFERROR(IF(INDEX('Disaggregation Data'!$K$3:$K$154,MATCH(RIGHT(M54,255),RIGHT('Disaggregation Data'!$J$3:$J$154,255),0))=0,"",INDEX('Disaggregation Data'!$K$3:$K$154,MATCH(RIGHT(M54,255),RIGHT('Disaggregation Data'!$J$3:$J$154,255),0))),"")</f>
        <v/>
      </c>
      <c r="F54" s="348" t="str">
        <f t="array" ref="F54">IFERROR(IF(INDEX('Disaggregation Data'!$L$3:$L$154,MATCH(RIGHT(M54,255),RIGHT('Disaggregation Data'!$J$3:$J$154,255),0))=0,"",INDEX('Disaggregation Data'!$L$3:$L$154,MATCH(RIGHT(M54,255),RIGHT('Disaggregation Data'!$J$3:$J$154,255),0))),"")</f>
        <v/>
      </c>
      <c r="G54" s="348" t="str">
        <f t="array" ref="G54">IFERROR(IF(INDEX('Disaggregation Data'!$M$3:$M$154,MATCH(RIGHT(M54,255),RIGHT('Disaggregation Data'!$J$3:$J$154,255),0))=0,"",INDEX('Disaggregation Data'!$M$3:$M$154,MATCH(RIGHT(M54,255),RIGHT('Disaggregation Data'!$J$3:$J$154,255),0))),"")</f>
        <v/>
      </c>
      <c r="H54" s="347" t="str">
        <f t="array" ref="H54">IFERROR(IF(INDEX('Disaggregation Data'!$N$3:$N$154,MATCH(RIGHT(M54,255),RIGHT('Disaggregation Data'!$J$3:$J$154,255),0))=0,"",INDEX('Disaggregation Data'!$N$3:$N$154,MATCH(RIGHT(M54,255),RIGHT('Disaggregation Data'!$J$3:$J$154,255),0))),"")</f>
        <v/>
      </c>
      <c r="I54" s="465" t="str">
        <f t="array" ref="I54">IFERROR(IF(INDEX('Disaggregation Records'!$G$3:$G$56,MATCH(LEFT(L54,255),LEFT('Disaggregation Records'!$D$3:$D$56,255),0))=0,"",INDEX('Disaggregation Records'!$G$3:$G$56,MATCH(LEFT(L54,255),LEFT('Disaggregation Records'!$D$3:$D$56,255),0))),"")</f>
        <v/>
      </c>
      <c r="J54" s="465" t="s">
        <v>458</v>
      </c>
      <c r="K54" s="465">
        <f t="shared" si="0"/>
        <v>25</v>
      </c>
      <c r="L54" s="465" t="str">
        <f t="shared" si="1"/>
        <v/>
      </c>
      <c r="M54" s="465" t="str">
        <f t="shared" si="2"/>
        <v/>
      </c>
      <c r="N54" s="426" t="b">
        <f t="shared" si="3"/>
        <v>0</v>
      </c>
      <c r="O54" s="430" t="s">
        <v>1576</v>
      </c>
      <c r="P54" s="246"/>
      <c r="Q54" s="245"/>
    </row>
    <row r="55" spans="1:17" ht="37.5" customHeight="1" x14ac:dyDescent="0.25">
      <c r="A55" s="345">
        <v>5</v>
      </c>
      <c r="B55" s="364" t="str">
        <f>IFERROR(VLOOKUP(A55,'Impact Indicators - Section B'!$A$9:$S$27,19,FALSE),"")</f>
        <v/>
      </c>
      <c r="C55" s="464" t="str">
        <f t="array" ref="C55">IFERROR(IF(INDEX('Disaggregation Records'!$E$3:$E$56,MATCH(RIGHT(L55,255),RIGHT('Disaggregation Records'!$D$3:$D$56,255),0))=0,"",INDEX('Disaggregation Records'!$E$3:$E$56,MATCH(RIGHT(L55,255),RIGHT('Disaggregation Records'!$D$3:$D$56,255),0))),"")</f>
        <v/>
      </c>
      <c r="D55" s="464" t="str">
        <f t="array" ref="D55">IFERROR(IF(INDEX('Disaggregation Records'!$F$3:$F$56,MATCH(RIGHT(L55,255),RIGHT('Disaggregation Records'!$D$3:$D$56,255),0))=0,"",INDEX('Disaggregation Records'!$F$3:$F$56,MATCH(RIGHT(L55,255),RIGHT('Disaggregation Records'!$D$3:$D$56,255),0))),"")</f>
        <v/>
      </c>
      <c r="E55" s="348" t="str">
        <f t="array" ref="E55">IFERROR(IF(INDEX('Disaggregation Data'!$K$3:$K$154,MATCH(RIGHT(M55,255),RIGHT('Disaggregation Data'!$J$3:$J$154,255),0))=0,"",INDEX('Disaggregation Data'!$K$3:$K$154,MATCH(RIGHT(M55,255),RIGHT('Disaggregation Data'!$J$3:$J$154,255),0))),"")</f>
        <v/>
      </c>
      <c r="F55" s="348" t="str">
        <f t="array" ref="F55">IFERROR(IF(INDEX('Disaggregation Data'!$L$3:$L$154,MATCH(RIGHT(M55,255),RIGHT('Disaggregation Data'!$J$3:$J$154,255),0))=0,"",INDEX('Disaggregation Data'!$L$3:$L$154,MATCH(RIGHT(M55,255),RIGHT('Disaggregation Data'!$J$3:$J$154,255),0))),"")</f>
        <v/>
      </c>
      <c r="G55" s="348" t="str">
        <f t="array" ref="G55">IFERROR(IF(INDEX('Disaggregation Data'!$M$3:$M$154,MATCH(RIGHT(M55,255),RIGHT('Disaggregation Data'!$J$3:$J$154,255),0))=0,"",INDEX('Disaggregation Data'!$M$3:$M$154,MATCH(RIGHT(M55,255),RIGHT('Disaggregation Data'!$J$3:$J$154,255),0))),"")</f>
        <v/>
      </c>
      <c r="H55" s="347" t="str">
        <f t="array" ref="H55">IFERROR(IF(INDEX('Disaggregation Data'!$N$3:$N$154,MATCH(RIGHT(M55,255),RIGHT('Disaggregation Data'!$J$3:$J$154,255),0))=0,"",INDEX('Disaggregation Data'!$N$3:$N$154,MATCH(RIGHT(M55,255),RIGHT('Disaggregation Data'!$J$3:$J$154,255),0))),"")</f>
        <v/>
      </c>
      <c r="I55" s="465" t="str">
        <f t="array" ref="I55">IFERROR(IF(INDEX('Disaggregation Records'!$G$3:$G$56,MATCH(LEFT(L55,255),LEFT('Disaggregation Records'!$D$3:$D$56,255),0))=0,"",INDEX('Disaggregation Records'!$G$3:$G$56,MATCH(LEFT(L55,255),LEFT('Disaggregation Records'!$D$3:$D$56,255),0))),"")</f>
        <v/>
      </c>
      <c r="J55" s="465" t="s">
        <v>458</v>
      </c>
      <c r="K55" s="465">
        <f t="shared" si="0"/>
        <v>26</v>
      </c>
      <c r="L55" s="465" t="str">
        <f t="shared" si="1"/>
        <v/>
      </c>
      <c r="M55" s="465" t="str">
        <f t="shared" si="2"/>
        <v/>
      </c>
      <c r="N55" s="426" t="b">
        <f t="shared" si="3"/>
        <v>0</v>
      </c>
      <c r="O55" s="430" t="s">
        <v>1577</v>
      </c>
      <c r="P55" s="246"/>
      <c r="Q55" s="245"/>
    </row>
    <row r="56" spans="1:17" ht="37.5" customHeight="1" x14ac:dyDescent="0.25">
      <c r="A56" s="345">
        <v>5</v>
      </c>
      <c r="B56" s="364" t="str">
        <f>IFERROR(VLOOKUP(A56,'Impact Indicators - Section B'!$A$9:$S$27,19,FALSE),"")</f>
        <v/>
      </c>
      <c r="C56" s="464" t="str">
        <f t="array" ref="C56">IFERROR(IF(INDEX('Disaggregation Records'!$E$3:$E$56,MATCH(RIGHT(L56,255),RIGHT('Disaggregation Records'!$D$3:$D$56,255),0))=0,"",INDEX('Disaggregation Records'!$E$3:$E$56,MATCH(RIGHT(L56,255),RIGHT('Disaggregation Records'!$D$3:$D$56,255),0))),"")</f>
        <v/>
      </c>
      <c r="D56" s="464" t="str">
        <f t="array" ref="D56">IFERROR(IF(INDEX('Disaggregation Records'!$F$3:$F$56,MATCH(RIGHT(L56,255),RIGHT('Disaggregation Records'!$D$3:$D$56,255),0))=0,"",INDEX('Disaggregation Records'!$F$3:$F$56,MATCH(RIGHT(L56,255),RIGHT('Disaggregation Records'!$D$3:$D$56,255),0))),"")</f>
        <v/>
      </c>
      <c r="E56" s="348" t="str">
        <f t="array" ref="E56">IFERROR(IF(INDEX('Disaggregation Data'!$K$3:$K$154,MATCH(RIGHT(M56,255),RIGHT('Disaggregation Data'!$J$3:$J$154,255),0))=0,"",INDEX('Disaggregation Data'!$K$3:$K$154,MATCH(RIGHT(M56,255),RIGHT('Disaggregation Data'!$J$3:$J$154,255),0))),"")</f>
        <v/>
      </c>
      <c r="F56" s="348" t="str">
        <f t="array" ref="F56">IFERROR(IF(INDEX('Disaggregation Data'!$L$3:$L$154,MATCH(RIGHT(M56,255),RIGHT('Disaggregation Data'!$J$3:$J$154,255),0))=0,"",INDEX('Disaggregation Data'!$L$3:$L$154,MATCH(RIGHT(M56,255),RIGHT('Disaggregation Data'!$J$3:$J$154,255),0))),"")</f>
        <v/>
      </c>
      <c r="G56" s="348" t="str">
        <f t="array" ref="G56">IFERROR(IF(INDEX('Disaggregation Data'!$M$3:$M$154,MATCH(RIGHT(M56,255),RIGHT('Disaggregation Data'!$J$3:$J$154,255),0))=0,"",INDEX('Disaggregation Data'!$M$3:$M$154,MATCH(RIGHT(M56,255),RIGHT('Disaggregation Data'!$J$3:$J$154,255),0))),"")</f>
        <v/>
      </c>
      <c r="H56" s="347" t="str">
        <f t="array" ref="H56">IFERROR(IF(INDEX('Disaggregation Data'!$N$3:$N$154,MATCH(RIGHT(M56,255),RIGHT('Disaggregation Data'!$J$3:$J$154,255),0))=0,"",INDEX('Disaggregation Data'!$N$3:$N$154,MATCH(RIGHT(M56,255),RIGHT('Disaggregation Data'!$J$3:$J$154,255),0))),"")</f>
        <v/>
      </c>
      <c r="I56" s="465" t="str">
        <f t="array" ref="I56">IFERROR(IF(INDEX('Disaggregation Records'!$G$3:$G$56,MATCH(LEFT(L56,255),LEFT('Disaggregation Records'!$D$3:$D$56,255),0))=0,"",INDEX('Disaggregation Records'!$G$3:$G$56,MATCH(LEFT(L56,255),LEFT('Disaggregation Records'!$D$3:$D$56,255),0))),"")</f>
        <v/>
      </c>
      <c r="J56" s="465" t="s">
        <v>458</v>
      </c>
      <c r="K56" s="465">
        <f t="shared" si="0"/>
        <v>27</v>
      </c>
      <c r="L56" s="465" t="str">
        <f t="shared" si="1"/>
        <v/>
      </c>
      <c r="M56" s="465" t="str">
        <f t="shared" si="2"/>
        <v/>
      </c>
      <c r="N56" s="426" t="b">
        <f t="shared" si="3"/>
        <v>0</v>
      </c>
      <c r="O56" s="430" t="s">
        <v>1578</v>
      </c>
      <c r="P56" s="246"/>
      <c r="Q56" s="245"/>
    </row>
    <row r="57" spans="1:17" ht="37.5" customHeight="1" x14ac:dyDescent="0.25">
      <c r="A57" s="345">
        <v>5</v>
      </c>
      <c r="B57" s="364" t="str">
        <f>IFERROR(VLOOKUP(A57,'Impact Indicators - Section B'!$A$9:$S$27,19,FALSE),"")</f>
        <v/>
      </c>
      <c r="C57" s="464" t="str">
        <f t="array" ref="C57">IFERROR(IF(INDEX('Disaggregation Records'!$E$3:$E$56,MATCH(RIGHT(L57,255),RIGHT('Disaggregation Records'!$D$3:$D$56,255),0))=0,"",INDEX('Disaggregation Records'!$E$3:$E$56,MATCH(RIGHT(L57,255),RIGHT('Disaggregation Records'!$D$3:$D$56,255),0))),"")</f>
        <v/>
      </c>
      <c r="D57" s="464" t="str">
        <f t="array" ref="D57">IFERROR(IF(INDEX('Disaggregation Records'!$F$3:$F$56,MATCH(RIGHT(L57,255),RIGHT('Disaggregation Records'!$D$3:$D$56,255),0))=0,"",INDEX('Disaggregation Records'!$F$3:$F$56,MATCH(RIGHT(L57,255),RIGHT('Disaggregation Records'!$D$3:$D$56,255),0))),"")</f>
        <v/>
      </c>
      <c r="E57" s="348" t="str">
        <f t="array" ref="E57">IFERROR(IF(INDEX('Disaggregation Data'!$K$3:$K$154,MATCH(RIGHT(M57,255),RIGHT('Disaggregation Data'!$J$3:$J$154,255),0))=0,"",INDEX('Disaggregation Data'!$K$3:$K$154,MATCH(RIGHT(M57,255),RIGHT('Disaggregation Data'!$J$3:$J$154,255),0))),"")</f>
        <v/>
      </c>
      <c r="F57" s="348" t="str">
        <f t="array" ref="F57">IFERROR(IF(INDEX('Disaggregation Data'!$L$3:$L$154,MATCH(RIGHT(M57,255),RIGHT('Disaggregation Data'!$J$3:$J$154,255),0))=0,"",INDEX('Disaggregation Data'!$L$3:$L$154,MATCH(RIGHT(M57,255),RIGHT('Disaggregation Data'!$J$3:$J$154,255),0))),"")</f>
        <v/>
      </c>
      <c r="G57" s="348" t="str">
        <f t="array" ref="G57">IFERROR(IF(INDEX('Disaggregation Data'!$M$3:$M$154,MATCH(RIGHT(M57,255),RIGHT('Disaggregation Data'!$J$3:$J$154,255),0))=0,"",INDEX('Disaggregation Data'!$M$3:$M$154,MATCH(RIGHT(M57,255),RIGHT('Disaggregation Data'!$J$3:$J$154,255),0))),"")</f>
        <v/>
      </c>
      <c r="H57" s="347" t="str">
        <f t="array" ref="H57">IFERROR(IF(INDEX('Disaggregation Data'!$N$3:$N$154,MATCH(RIGHT(M57,255),RIGHT('Disaggregation Data'!$J$3:$J$154,255),0))=0,"",INDEX('Disaggregation Data'!$N$3:$N$154,MATCH(RIGHT(M57,255),RIGHT('Disaggregation Data'!$J$3:$J$154,255),0))),"")</f>
        <v/>
      </c>
      <c r="I57" s="465" t="str">
        <f t="array" ref="I57">IFERROR(IF(INDEX('Disaggregation Records'!$G$3:$G$56,MATCH(LEFT(L57,255),LEFT('Disaggregation Records'!$D$3:$D$56,255),0))=0,"",INDEX('Disaggregation Records'!$G$3:$G$56,MATCH(LEFT(L57,255),LEFT('Disaggregation Records'!$D$3:$D$56,255),0))),"")</f>
        <v/>
      </c>
      <c r="J57" s="465" t="s">
        <v>458</v>
      </c>
      <c r="K57" s="465">
        <f t="shared" si="0"/>
        <v>28</v>
      </c>
      <c r="L57" s="465" t="str">
        <f t="shared" si="1"/>
        <v/>
      </c>
      <c r="M57" s="465" t="str">
        <f t="shared" si="2"/>
        <v/>
      </c>
      <c r="N57" s="426" t="b">
        <f t="shared" si="3"/>
        <v>0</v>
      </c>
      <c r="O57" s="430" t="s">
        <v>1579</v>
      </c>
      <c r="P57" s="246"/>
      <c r="Q57" s="245"/>
    </row>
    <row r="58" spans="1:17" ht="37.5" customHeight="1" x14ac:dyDescent="0.25">
      <c r="A58" s="345">
        <v>5</v>
      </c>
      <c r="B58" s="364" t="str">
        <f>IFERROR(VLOOKUP(A58,'Impact Indicators - Section B'!$A$9:$S$27,19,FALSE),"")</f>
        <v/>
      </c>
      <c r="C58" s="464" t="str">
        <f t="array" ref="C58">IFERROR(IF(INDEX('Disaggregation Records'!$E$3:$E$56,MATCH(RIGHT(L58,255),RIGHT('Disaggregation Records'!$D$3:$D$56,255),0))=0,"",INDEX('Disaggregation Records'!$E$3:$E$56,MATCH(RIGHT(L58,255),RIGHT('Disaggregation Records'!$D$3:$D$56,255),0))),"")</f>
        <v/>
      </c>
      <c r="D58" s="464" t="str">
        <f t="array" ref="D58">IFERROR(IF(INDEX('Disaggregation Records'!$F$3:$F$56,MATCH(RIGHT(L58,255),RIGHT('Disaggregation Records'!$D$3:$D$56,255),0))=0,"",INDEX('Disaggregation Records'!$F$3:$F$56,MATCH(RIGHT(L58,255),RIGHT('Disaggregation Records'!$D$3:$D$56,255),0))),"")</f>
        <v/>
      </c>
      <c r="E58" s="348" t="str">
        <f t="array" ref="E58">IFERROR(IF(INDEX('Disaggregation Data'!$K$3:$K$154,MATCH(RIGHT(M58,255),RIGHT('Disaggregation Data'!$J$3:$J$154,255),0))=0,"",INDEX('Disaggregation Data'!$K$3:$K$154,MATCH(RIGHT(M58,255),RIGHT('Disaggregation Data'!$J$3:$J$154,255),0))),"")</f>
        <v/>
      </c>
      <c r="F58" s="348" t="str">
        <f t="array" ref="F58">IFERROR(IF(INDEX('Disaggregation Data'!$L$3:$L$154,MATCH(RIGHT(M58,255),RIGHT('Disaggregation Data'!$J$3:$J$154,255),0))=0,"",INDEX('Disaggregation Data'!$L$3:$L$154,MATCH(RIGHT(M58,255),RIGHT('Disaggregation Data'!$J$3:$J$154,255),0))),"")</f>
        <v/>
      </c>
      <c r="G58" s="348" t="str">
        <f t="array" ref="G58">IFERROR(IF(INDEX('Disaggregation Data'!$M$3:$M$154,MATCH(RIGHT(M58,255),RIGHT('Disaggregation Data'!$J$3:$J$154,255),0))=0,"",INDEX('Disaggregation Data'!$M$3:$M$154,MATCH(RIGHT(M58,255),RIGHT('Disaggregation Data'!$J$3:$J$154,255),0))),"")</f>
        <v/>
      </c>
      <c r="H58" s="347" t="str">
        <f t="array" ref="H58">IFERROR(IF(INDEX('Disaggregation Data'!$N$3:$N$154,MATCH(RIGHT(M58,255),RIGHT('Disaggregation Data'!$J$3:$J$154,255),0))=0,"",INDEX('Disaggregation Data'!$N$3:$N$154,MATCH(RIGHT(M58,255),RIGHT('Disaggregation Data'!$J$3:$J$154,255),0))),"")</f>
        <v/>
      </c>
      <c r="I58" s="465" t="str">
        <f t="array" ref="I58">IFERROR(IF(INDEX('Disaggregation Records'!$G$3:$G$56,MATCH(LEFT(L58,255),LEFT('Disaggregation Records'!$D$3:$D$56,255),0))=0,"",INDEX('Disaggregation Records'!$G$3:$G$56,MATCH(LEFT(L58,255),LEFT('Disaggregation Records'!$D$3:$D$56,255),0))),"")</f>
        <v/>
      </c>
      <c r="J58" s="465" t="s">
        <v>458</v>
      </c>
      <c r="K58" s="465">
        <f t="shared" si="0"/>
        <v>29</v>
      </c>
      <c r="L58" s="465" t="str">
        <f t="shared" si="1"/>
        <v/>
      </c>
      <c r="M58" s="465" t="str">
        <f t="shared" si="2"/>
        <v/>
      </c>
      <c r="N58" s="426" t="b">
        <f t="shared" si="3"/>
        <v>0</v>
      </c>
      <c r="O58" s="430" t="s">
        <v>1580</v>
      </c>
      <c r="P58" s="246"/>
      <c r="Q58" s="245"/>
    </row>
    <row r="59" spans="1:17" ht="37.5" customHeight="1" x14ac:dyDescent="0.25">
      <c r="A59" s="345">
        <v>6</v>
      </c>
      <c r="B59" s="364" t="str">
        <f>IFERROR(VLOOKUP(A59,'Impact Indicators - Section B'!$A$9:$S$27,19,FALSE),"")</f>
        <v/>
      </c>
      <c r="C59" s="464" t="str">
        <f t="array" ref="C59">IFERROR(IF(INDEX('Disaggregation Records'!$E$3:$E$56,MATCH(RIGHT(L59,255),RIGHT('Disaggregation Records'!$D$3:$D$56,255),0))=0,"",INDEX('Disaggregation Records'!$E$3:$E$56,MATCH(RIGHT(L59,255),RIGHT('Disaggregation Records'!$D$3:$D$56,255),0))),"")</f>
        <v/>
      </c>
      <c r="D59" s="464" t="str">
        <f t="array" ref="D59">IFERROR(IF(INDEX('Disaggregation Records'!$F$3:$F$56,MATCH(RIGHT(L59,255),RIGHT('Disaggregation Records'!$D$3:$D$56,255),0))=0,"",INDEX('Disaggregation Records'!$F$3:$F$56,MATCH(RIGHT(L59,255),RIGHT('Disaggregation Records'!$D$3:$D$56,255),0))),"")</f>
        <v/>
      </c>
      <c r="E59" s="348" t="str">
        <f t="array" ref="E59">IFERROR(IF(INDEX('Disaggregation Data'!$K$3:$K$154,MATCH(RIGHT(M59,255),RIGHT('Disaggregation Data'!$J$3:$J$154,255),0))=0,"",INDEX('Disaggregation Data'!$K$3:$K$154,MATCH(RIGHT(M59,255),RIGHT('Disaggregation Data'!$J$3:$J$154,255),0))),"")</f>
        <v/>
      </c>
      <c r="F59" s="348" t="str">
        <f t="array" ref="F59">IFERROR(IF(INDEX('Disaggregation Data'!$L$3:$L$154,MATCH(RIGHT(M59,255),RIGHT('Disaggregation Data'!$J$3:$J$154,255),0))=0,"",INDEX('Disaggregation Data'!$L$3:$L$154,MATCH(RIGHT(M59,255),RIGHT('Disaggregation Data'!$J$3:$J$154,255),0))),"")</f>
        <v/>
      </c>
      <c r="G59" s="348" t="str">
        <f t="array" ref="G59">IFERROR(IF(INDEX('Disaggregation Data'!$M$3:$M$154,MATCH(RIGHT(M59,255),RIGHT('Disaggregation Data'!$J$3:$J$154,255),0))=0,"",INDEX('Disaggregation Data'!$M$3:$M$154,MATCH(RIGHT(M59,255),RIGHT('Disaggregation Data'!$J$3:$J$154,255),0))),"")</f>
        <v/>
      </c>
      <c r="H59" s="347" t="str">
        <f t="array" ref="H59">IFERROR(IF(INDEX('Disaggregation Data'!$N$3:$N$154,MATCH(RIGHT(M59,255),RIGHT('Disaggregation Data'!$J$3:$J$154,255),0))=0,"",INDEX('Disaggregation Data'!$N$3:$N$154,MATCH(RIGHT(M59,255),RIGHT('Disaggregation Data'!$J$3:$J$154,255),0))),"")</f>
        <v/>
      </c>
      <c r="I59" s="465" t="str">
        <f t="array" ref="I59">IFERROR(IF(INDEX('Disaggregation Records'!$G$3:$G$56,MATCH(LEFT(L59,255),LEFT('Disaggregation Records'!$D$3:$D$56,255),0))=0,"",INDEX('Disaggregation Records'!$G$3:$G$56,MATCH(LEFT(L59,255),LEFT('Disaggregation Records'!$D$3:$D$56,255),0))),"")</f>
        <v/>
      </c>
      <c r="J59" s="465" t="s">
        <v>459</v>
      </c>
      <c r="K59" s="465">
        <f t="shared" si="0"/>
        <v>30</v>
      </c>
      <c r="L59" s="465" t="str">
        <f t="shared" si="1"/>
        <v/>
      </c>
      <c r="M59" s="465" t="str">
        <f t="shared" si="2"/>
        <v/>
      </c>
      <c r="N59" s="426" t="b">
        <f t="shared" si="3"/>
        <v>0</v>
      </c>
      <c r="O59" s="430" t="s">
        <v>1581</v>
      </c>
      <c r="P59" s="246"/>
      <c r="Q59" s="245"/>
    </row>
    <row r="60" spans="1:17" ht="37.5" customHeight="1" x14ac:dyDescent="0.25">
      <c r="A60" s="345">
        <v>6</v>
      </c>
      <c r="B60" s="364" t="str">
        <f>IFERROR(VLOOKUP(A60,'Impact Indicators - Section B'!$A$9:$S$27,19,FALSE),"")</f>
        <v/>
      </c>
      <c r="C60" s="464" t="str">
        <f t="array" ref="C60">IFERROR(IF(INDEX('Disaggregation Records'!$E$3:$E$56,MATCH(RIGHT(L60,255),RIGHT('Disaggregation Records'!$D$3:$D$56,255),0))=0,"",INDEX('Disaggregation Records'!$E$3:$E$56,MATCH(RIGHT(L60,255),RIGHT('Disaggregation Records'!$D$3:$D$56,255),0))),"")</f>
        <v/>
      </c>
      <c r="D60" s="464" t="str">
        <f t="array" ref="D60">IFERROR(IF(INDEX('Disaggregation Records'!$F$3:$F$56,MATCH(RIGHT(L60,255),RIGHT('Disaggregation Records'!$D$3:$D$56,255),0))=0,"",INDEX('Disaggregation Records'!$F$3:$F$56,MATCH(RIGHT(L60,255),RIGHT('Disaggregation Records'!$D$3:$D$56,255),0))),"")</f>
        <v/>
      </c>
      <c r="E60" s="348" t="str">
        <f t="array" ref="E60">IFERROR(IF(INDEX('Disaggregation Data'!$K$3:$K$154,MATCH(RIGHT(M60,255),RIGHT('Disaggregation Data'!$J$3:$J$154,255),0))=0,"",INDEX('Disaggregation Data'!$K$3:$K$154,MATCH(RIGHT(M60,255),RIGHT('Disaggregation Data'!$J$3:$J$154,255),0))),"")</f>
        <v/>
      </c>
      <c r="F60" s="348" t="str">
        <f t="array" ref="F60">IFERROR(IF(INDEX('Disaggregation Data'!$L$3:$L$154,MATCH(RIGHT(M60,255),RIGHT('Disaggregation Data'!$J$3:$J$154,255),0))=0,"",INDEX('Disaggregation Data'!$L$3:$L$154,MATCH(RIGHT(M60,255),RIGHT('Disaggregation Data'!$J$3:$J$154,255),0))),"")</f>
        <v/>
      </c>
      <c r="G60" s="348" t="str">
        <f t="array" ref="G60">IFERROR(IF(INDEX('Disaggregation Data'!$M$3:$M$154,MATCH(RIGHT(M60,255),RIGHT('Disaggregation Data'!$J$3:$J$154,255),0))=0,"",INDEX('Disaggregation Data'!$M$3:$M$154,MATCH(RIGHT(M60,255),RIGHT('Disaggregation Data'!$J$3:$J$154,255),0))),"")</f>
        <v/>
      </c>
      <c r="H60" s="347" t="str">
        <f t="array" ref="H60">IFERROR(IF(INDEX('Disaggregation Data'!$N$3:$N$154,MATCH(RIGHT(M60,255),RIGHT('Disaggregation Data'!$J$3:$J$154,255),0))=0,"",INDEX('Disaggregation Data'!$N$3:$N$154,MATCH(RIGHT(M60,255),RIGHT('Disaggregation Data'!$J$3:$J$154,255),0))),"")</f>
        <v/>
      </c>
      <c r="I60" s="465" t="str">
        <f t="array" ref="I60">IFERROR(IF(INDEX('Disaggregation Records'!$G$3:$G$56,MATCH(LEFT(L60,255),LEFT('Disaggregation Records'!$D$3:$D$56,255),0))=0,"",INDEX('Disaggregation Records'!$G$3:$G$56,MATCH(LEFT(L60,255),LEFT('Disaggregation Records'!$D$3:$D$56,255),0))),"")</f>
        <v/>
      </c>
      <c r="J60" s="465" t="s">
        <v>459</v>
      </c>
      <c r="K60" s="465">
        <f t="shared" si="0"/>
        <v>31</v>
      </c>
      <c r="L60" s="465" t="str">
        <f t="shared" si="1"/>
        <v/>
      </c>
      <c r="M60" s="465" t="str">
        <f t="shared" si="2"/>
        <v/>
      </c>
      <c r="N60" s="426" t="b">
        <f t="shared" si="3"/>
        <v>0</v>
      </c>
      <c r="O60" s="430" t="s">
        <v>1582</v>
      </c>
      <c r="P60" s="246"/>
      <c r="Q60" s="245"/>
    </row>
    <row r="61" spans="1:17" ht="37.5" customHeight="1" x14ac:dyDescent="0.25">
      <c r="A61" s="345">
        <v>6</v>
      </c>
      <c r="B61" s="364" t="str">
        <f>IFERROR(VLOOKUP(A61,'Impact Indicators - Section B'!$A$9:$S$27,19,FALSE),"")</f>
        <v/>
      </c>
      <c r="C61" s="464" t="str">
        <f t="array" ref="C61">IFERROR(IF(INDEX('Disaggregation Records'!$E$3:$E$56,MATCH(RIGHT(L61,255),RIGHT('Disaggregation Records'!$D$3:$D$56,255),0))=0,"",INDEX('Disaggregation Records'!$E$3:$E$56,MATCH(RIGHT(L61,255),RIGHT('Disaggregation Records'!$D$3:$D$56,255),0))),"")</f>
        <v/>
      </c>
      <c r="D61" s="464" t="str">
        <f t="array" ref="D61">IFERROR(IF(INDEX('Disaggregation Records'!$F$3:$F$56,MATCH(RIGHT(L61,255),RIGHT('Disaggregation Records'!$D$3:$D$56,255),0))=0,"",INDEX('Disaggregation Records'!$F$3:$F$56,MATCH(RIGHT(L61,255),RIGHT('Disaggregation Records'!$D$3:$D$56,255),0))),"")</f>
        <v/>
      </c>
      <c r="E61" s="348" t="str">
        <f t="array" ref="E61">IFERROR(IF(INDEX('Disaggregation Data'!$K$3:$K$154,MATCH(RIGHT(M61,255),RIGHT('Disaggregation Data'!$J$3:$J$154,255),0))=0,"",INDEX('Disaggregation Data'!$K$3:$K$154,MATCH(RIGHT(M61,255),RIGHT('Disaggregation Data'!$J$3:$J$154,255),0))),"")</f>
        <v/>
      </c>
      <c r="F61" s="348" t="str">
        <f t="array" ref="F61">IFERROR(IF(INDEX('Disaggregation Data'!$L$3:$L$154,MATCH(RIGHT(M61,255),RIGHT('Disaggregation Data'!$J$3:$J$154,255),0))=0,"",INDEX('Disaggregation Data'!$L$3:$L$154,MATCH(RIGHT(M61,255),RIGHT('Disaggregation Data'!$J$3:$J$154,255),0))),"")</f>
        <v/>
      </c>
      <c r="G61" s="348" t="str">
        <f t="array" ref="G61">IFERROR(IF(INDEX('Disaggregation Data'!$M$3:$M$154,MATCH(RIGHT(M61,255),RIGHT('Disaggregation Data'!$J$3:$J$154,255),0))=0,"",INDEX('Disaggregation Data'!$M$3:$M$154,MATCH(RIGHT(M61,255),RIGHT('Disaggregation Data'!$J$3:$J$154,255),0))),"")</f>
        <v/>
      </c>
      <c r="H61" s="347" t="str">
        <f t="array" ref="H61">IFERROR(IF(INDEX('Disaggregation Data'!$N$3:$N$154,MATCH(RIGHT(M61,255),RIGHT('Disaggregation Data'!$J$3:$J$154,255),0))=0,"",INDEX('Disaggregation Data'!$N$3:$N$154,MATCH(RIGHT(M61,255),RIGHT('Disaggregation Data'!$J$3:$J$154,255),0))),"")</f>
        <v/>
      </c>
      <c r="I61" s="465" t="str">
        <f t="array" ref="I61">IFERROR(IF(INDEX('Disaggregation Records'!$G$3:$G$56,MATCH(LEFT(L61,255),LEFT('Disaggregation Records'!$D$3:$D$56,255),0))=0,"",INDEX('Disaggregation Records'!$G$3:$G$56,MATCH(LEFT(L61,255),LEFT('Disaggregation Records'!$D$3:$D$56,255),0))),"")</f>
        <v/>
      </c>
      <c r="J61" s="465" t="s">
        <v>459</v>
      </c>
      <c r="K61" s="465">
        <f t="shared" si="0"/>
        <v>32</v>
      </c>
      <c r="L61" s="465" t="str">
        <f t="shared" si="1"/>
        <v/>
      </c>
      <c r="M61" s="465" t="str">
        <f t="shared" si="2"/>
        <v/>
      </c>
      <c r="N61" s="426" t="b">
        <f t="shared" si="3"/>
        <v>0</v>
      </c>
      <c r="O61" s="430" t="s">
        <v>1583</v>
      </c>
      <c r="P61" s="246"/>
      <c r="Q61" s="245"/>
    </row>
    <row r="62" spans="1:17" ht="37.5" customHeight="1" x14ac:dyDescent="0.25">
      <c r="A62" s="345">
        <v>6</v>
      </c>
      <c r="B62" s="364" t="str">
        <f>IFERROR(VLOOKUP(A62,'Impact Indicators - Section B'!$A$9:$S$27,19,FALSE),"")</f>
        <v/>
      </c>
      <c r="C62" s="464" t="str">
        <f t="array" ref="C62">IFERROR(IF(INDEX('Disaggregation Records'!$E$3:$E$56,MATCH(RIGHT(L62,255),RIGHT('Disaggregation Records'!$D$3:$D$56,255),0))=0,"",INDEX('Disaggregation Records'!$E$3:$E$56,MATCH(RIGHT(L62,255),RIGHT('Disaggregation Records'!$D$3:$D$56,255),0))),"")</f>
        <v/>
      </c>
      <c r="D62" s="464" t="str">
        <f t="array" ref="D62">IFERROR(IF(INDEX('Disaggregation Records'!$F$3:$F$56,MATCH(RIGHT(L62,255),RIGHT('Disaggregation Records'!$D$3:$D$56,255),0))=0,"",INDEX('Disaggregation Records'!$F$3:$F$56,MATCH(RIGHT(L62,255),RIGHT('Disaggregation Records'!$D$3:$D$56,255),0))),"")</f>
        <v/>
      </c>
      <c r="E62" s="348" t="str">
        <f t="array" ref="E62">IFERROR(IF(INDEX('Disaggregation Data'!$K$3:$K$154,MATCH(RIGHT(M62,255),RIGHT('Disaggregation Data'!$J$3:$J$154,255),0))=0,"",INDEX('Disaggregation Data'!$K$3:$K$154,MATCH(RIGHT(M62,255),RIGHT('Disaggregation Data'!$J$3:$J$154,255),0))),"")</f>
        <v/>
      </c>
      <c r="F62" s="348" t="str">
        <f t="array" ref="F62">IFERROR(IF(INDEX('Disaggregation Data'!$L$3:$L$154,MATCH(RIGHT(M62,255),RIGHT('Disaggregation Data'!$J$3:$J$154,255),0))=0,"",INDEX('Disaggregation Data'!$L$3:$L$154,MATCH(RIGHT(M62,255),RIGHT('Disaggregation Data'!$J$3:$J$154,255),0))),"")</f>
        <v/>
      </c>
      <c r="G62" s="348" t="str">
        <f t="array" ref="G62">IFERROR(IF(INDEX('Disaggregation Data'!$M$3:$M$154,MATCH(RIGHT(M62,255),RIGHT('Disaggregation Data'!$J$3:$J$154,255),0))=0,"",INDEX('Disaggregation Data'!$M$3:$M$154,MATCH(RIGHT(M62,255),RIGHT('Disaggregation Data'!$J$3:$J$154,255),0))),"")</f>
        <v/>
      </c>
      <c r="H62" s="347" t="str">
        <f t="array" ref="H62">IFERROR(IF(INDEX('Disaggregation Data'!$N$3:$N$154,MATCH(RIGHT(M62,255),RIGHT('Disaggregation Data'!$J$3:$J$154,255),0))=0,"",INDEX('Disaggregation Data'!$N$3:$N$154,MATCH(RIGHT(M62,255),RIGHT('Disaggregation Data'!$J$3:$J$154,255),0))),"")</f>
        <v/>
      </c>
      <c r="I62" s="465" t="str">
        <f t="array" ref="I62">IFERROR(IF(INDEX('Disaggregation Records'!$G$3:$G$56,MATCH(LEFT(L62,255),LEFT('Disaggregation Records'!$D$3:$D$56,255),0))=0,"",INDEX('Disaggregation Records'!$G$3:$G$56,MATCH(LEFT(L62,255),LEFT('Disaggregation Records'!$D$3:$D$56,255),0))),"")</f>
        <v/>
      </c>
      <c r="J62" s="465" t="s">
        <v>459</v>
      </c>
      <c r="K62" s="465">
        <f t="shared" si="0"/>
        <v>33</v>
      </c>
      <c r="L62" s="465" t="str">
        <f t="shared" si="1"/>
        <v/>
      </c>
      <c r="M62" s="465" t="str">
        <f t="shared" si="2"/>
        <v/>
      </c>
      <c r="N62" s="426" t="b">
        <f t="shared" si="3"/>
        <v>0</v>
      </c>
      <c r="O62" s="430" t="s">
        <v>1584</v>
      </c>
      <c r="P62" s="246"/>
      <c r="Q62" s="245"/>
    </row>
    <row r="63" spans="1:17" ht="37.5" customHeight="1" x14ac:dyDescent="0.25">
      <c r="A63" s="345">
        <v>6</v>
      </c>
      <c r="B63" s="364" t="str">
        <f>IFERROR(VLOOKUP(A63,'Impact Indicators - Section B'!$A$9:$S$27,19,FALSE),"")</f>
        <v/>
      </c>
      <c r="C63" s="464" t="str">
        <f t="array" ref="C63">IFERROR(IF(INDEX('Disaggregation Records'!$E$3:$E$56,MATCH(RIGHT(L63,255),RIGHT('Disaggregation Records'!$D$3:$D$56,255),0))=0,"",INDEX('Disaggregation Records'!$E$3:$E$56,MATCH(RIGHT(L63,255),RIGHT('Disaggregation Records'!$D$3:$D$56,255),0))),"")</f>
        <v/>
      </c>
      <c r="D63" s="464" t="str">
        <f t="array" ref="D63">IFERROR(IF(INDEX('Disaggregation Records'!$F$3:$F$56,MATCH(RIGHT(L63,255),RIGHT('Disaggregation Records'!$D$3:$D$56,255),0))=0,"",INDEX('Disaggregation Records'!$F$3:$F$56,MATCH(RIGHT(L63,255),RIGHT('Disaggregation Records'!$D$3:$D$56,255),0))),"")</f>
        <v/>
      </c>
      <c r="E63" s="348" t="str">
        <f t="array" ref="E63">IFERROR(IF(INDEX('Disaggregation Data'!$K$3:$K$154,MATCH(RIGHT(M63,255),RIGHT('Disaggregation Data'!$J$3:$J$154,255),0))=0,"",INDEX('Disaggregation Data'!$K$3:$K$154,MATCH(RIGHT(M63,255),RIGHT('Disaggregation Data'!$J$3:$J$154,255),0))),"")</f>
        <v/>
      </c>
      <c r="F63" s="348" t="str">
        <f t="array" ref="F63">IFERROR(IF(INDEX('Disaggregation Data'!$L$3:$L$154,MATCH(RIGHT(M63,255),RIGHT('Disaggregation Data'!$J$3:$J$154,255),0))=0,"",INDEX('Disaggregation Data'!$L$3:$L$154,MATCH(RIGHT(M63,255),RIGHT('Disaggregation Data'!$J$3:$J$154,255),0))),"")</f>
        <v/>
      </c>
      <c r="G63" s="348" t="str">
        <f t="array" ref="G63">IFERROR(IF(INDEX('Disaggregation Data'!$M$3:$M$154,MATCH(RIGHT(M63,255),RIGHT('Disaggregation Data'!$J$3:$J$154,255),0))=0,"",INDEX('Disaggregation Data'!$M$3:$M$154,MATCH(RIGHT(M63,255),RIGHT('Disaggregation Data'!$J$3:$J$154,255),0))),"")</f>
        <v/>
      </c>
      <c r="H63" s="347" t="str">
        <f t="array" ref="H63">IFERROR(IF(INDEX('Disaggregation Data'!$N$3:$N$154,MATCH(RIGHT(M63,255),RIGHT('Disaggregation Data'!$J$3:$J$154,255),0))=0,"",INDEX('Disaggregation Data'!$N$3:$N$154,MATCH(RIGHT(M63,255),RIGHT('Disaggregation Data'!$J$3:$J$154,255),0))),"")</f>
        <v/>
      </c>
      <c r="I63" s="465" t="str">
        <f t="array" ref="I63">IFERROR(IF(INDEX('Disaggregation Records'!$G$3:$G$56,MATCH(LEFT(L63,255),LEFT('Disaggregation Records'!$D$3:$D$56,255),0))=0,"",INDEX('Disaggregation Records'!$G$3:$G$56,MATCH(LEFT(L63,255),LEFT('Disaggregation Records'!$D$3:$D$56,255),0))),"")</f>
        <v/>
      </c>
      <c r="J63" s="465" t="s">
        <v>459</v>
      </c>
      <c r="K63" s="465">
        <f t="shared" si="0"/>
        <v>34</v>
      </c>
      <c r="L63" s="465" t="str">
        <f t="shared" si="1"/>
        <v/>
      </c>
      <c r="M63" s="465" t="str">
        <f t="shared" si="2"/>
        <v/>
      </c>
      <c r="N63" s="426" t="b">
        <f t="shared" si="3"/>
        <v>0</v>
      </c>
      <c r="O63" s="430" t="s">
        <v>1585</v>
      </c>
      <c r="P63" s="246"/>
      <c r="Q63" s="245"/>
    </row>
    <row r="64" spans="1:17" ht="37.5" customHeight="1" x14ac:dyDescent="0.25">
      <c r="A64" s="345">
        <v>6</v>
      </c>
      <c r="B64" s="364" t="str">
        <f>IFERROR(VLOOKUP(A64,'Impact Indicators - Section B'!$A$9:$S$27,19,FALSE),"")</f>
        <v/>
      </c>
      <c r="C64" s="464" t="str">
        <f t="array" ref="C64">IFERROR(IF(INDEX('Disaggregation Records'!$E$3:$E$56,MATCH(RIGHT(L64,255),RIGHT('Disaggregation Records'!$D$3:$D$56,255),0))=0,"",INDEX('Disaggregation Records'!$E$3:$E$56,MATCH(RIGHT(L64,255),RIGHT('Disaggregation Records'!$D$3:$D$56,255),0))),"")</f>
        <v/>
      </c>
      <c r="D64" s="464" t="str">
        <f t="array" ref="D64">IFERROR(IF(INDEX('Disaggregation Records'!$F$3:$F$56,MATCH(RIGHT(L64,255),RIGHT('Disaggregation Records'!$D$3:$D$56,255),0))=0,"",INDEX('Disaggregation Records'!$F$3:$F$56,MATCH(RIGHT(L64,255),RIGHT('Disaggregation Records'!$D$3:$D$56,255),0))),"")</f>
        <v/>
      </c>
      <c r="E64" s="348" t="str">
        <f t="array" ref="E64">IFERROR(IF(INDEX('Disaggregation Data'!$K$3:$K$154,MATCH(RIGHT(M64,255),RIGHT('Disaggregation Data'!$J$3:$J$154,255),0))=0,"",INDEX('Disaggregation Data'!$K$3:$K$154,MATCH(RIGHT(M64,255),RIGHT('Disaggregation Data'!$J$3:$J$154,255),0))),"")</f>
        <v/>
      </c>
      <c r="F64" s="348" t="str">
        <f t="array" ref="F64">IFERROR(IF(INDEX('Disaggregation Data'!$L$3:$L$154,MATCH(RIGHT(M64,255),RIGHT('Disaggregation Data'!$J$3:$J$154,255),0))=0,"",INDEX('Disaggregation Data'!$L$3:$L$154,MATCH(RIGHT(M64,255),RIGHT('Disaggregation Data'!$J$3:$J$154,255),0))),"")</f>
        <v/>
      </c>
      <c r="G64" s="348" t="str">
        <f t="array" ref="G64">IFERROR(IF(INDEX('Disaggregation Data'!$M$3:$M$154,MATCH(RIGHT(M64,255),RIGHT('Disaggregation Data'!$J$3:$J$154,255),0))=0,"",INDEX('Disaggregation Data'!$M$3:$M$154,MATCH(RIGHT(M64,255),RIGHT('Disaggregation Data'!$J$3:$J$154,255),0))),"")</f>
        <v/>
      </c>
      <c r="H64" s="347" t="str">
        <f t="array" ref="H64">IFERROR(IF(INDEX('Disaggregation Data'!$N$3:$N$154,MATCH(RIGHT(M64,255),RIGHT('Disaggregation Data'!$J$3:$J$154,255),0))=0,"",INDEX('Disaggregation Data'!$N$3:$N$154,MATCH(RIGHT(M64,255),RIGHT('Disaggregation Data'!$J$3:$J$154,255),0))),"")</f>
        <v/>
      </c>
      <c r="I64" s="465" t="str">
        <f t="array" ref="I64">IFERROR(IF(INDEX('Disaggregation Records'!$G$3:$G$56,MATCH(LEFT(L64,255),LEFT('Disaggregation Records'!$D$3:$D$56,255),0))=0,"",INDEX('Disaggregation Records'!$G$3:$G$56,MATCH(LEFT(L64,255),LEFT('Disaggregation Records'!$D$3:$D$56,255),0))),"")</f>
        <v/>
      </c>
      <c r="J64" s="465" t="s">
        <v>459</v>
      </c>
      <c r="K64" s="465">
        <f t="shared" si="0"/>
        <v>35</v>
      </c>
      <c r="L64" s="465" t="str">
        <f t="shared" si="1"/>
        <v/>
      </c>
      <c r="M64" s="465" t="str">
        <f t="shared" si="2"/>
        <v/>
      </c>
      <c r="N64" s="426" t="b">
        <f t="shared" si="3"/>
        <v>0</v>
      </c>
      <c r="O64" s="430" t="s">
        <v>1586</v>
      </c>
      <c r="P64" s="246"/>
      <c r="Q64" s="245"/>
    </row>
    <row r="65" spans="1:17" ht="37.5" customHeight="1" x14ac:dyDescent="0.25">
      <c r="A65" s="345">
        <v>6</v>
      </c>
      <c r="B65" s="364" t="str">
        <f>IFERROR(VLOOKUP(A65,'Impact Indicators - Section B'!$A$9:$S$27,19,FALSE),"")</f>
        <v/>
      </c>
      <c r="C65" s="464" t="str">
        <f t="array" ref="C65">IFERROR(IF(INDEX('Disaggregation Records'!$E$3:$E$56,MATCH(RIGHT(L65,255),RIGHT('Disaggregation Records'!$D$3:$D$56,255),0))=0,"",INDEX('Disaggregation Records'!$E$3:$E$56,MATCH(RIGHT(L65,255),RIGHT('Disaggregation Records'!$D$3:$D$56,255),0))),"")</f>
        <v/>
      </c>
      <c r="D65" s="464" t="str">
        <f t="array" ref="D65">IFERROR(IF(INDEX('Disaggregation Records'!$F$3:$F$56,MATCH(RIGHT(L65,255),RIGHT('Disaggregation Records'!$D$3:$D$56,255),0))=0,"",INDEX('Disaggregation Records'!$F$3:$F$56,MATCH(RIGHT(L65,255),RIGHT('Disaggregation Records'!$D$3:$D$56,255),0))),"")</f>
        <v/>
      </c>
      <c r="E65" s="348" t="str">
        <f t="array" ref="E65">IFERROR(IF(INDEX('Disaggregation Data'!$K$3:$K$154,MATCH(RIGHT(M65,255),RIGHT('Disaggregation Data'!$J$3:$J$154,255),0))=0,"",INDEX('Disaggregation Data'!$K$3:$K$154,MATCH(RIGHT(M65,255),RIGHT('Disaggregation Data'!$J$3:$J$154,255),0))),"")</f>
        <v/>
      </c>
      <c r="F65" s="348" t="str">
        <f t="array" ref="F65">IFERROR(IF(INDEX('Disaggregation Data'!$L$3:$L$154,MATCH(RIGHT(M65,255),RIGHT('Disaggregation Data'!$J$3:$J$154,255),0))=0,"",INDEX('Disaggregation Data'!$L$3:$L$154,MATCH(RIGHT(M65,255),RIGHT('Disaggregation Data'!$J$3:$J$154,255),0))),"")</f>
        <v/>
      </c>
      <c r="G65" s="348" t="str">
        <f t="array" ref="G65">IFERROR(IF(INDEX('Disaggregation Data'!$M$3:$M$154,MATCH(RIGHT(M65,255),RIGHT('Disaggregation Data'!$J$3:$J$154,255),0))=0,"",INDEX('Disaggregation Data'!$M$3:$M$154,MATCH(RIGHT(M65,255),RIGHT('Disaggregation Data'!$J$3:$J$154,255),0))),"")</f>
        <v/>
      </c>
      <c r="H65" s="347" t="str">
        <f t="array" ref="H65">IFERROR(IF(INDEX('Disaggregation Data'!$N$3:$N$154,MATCH(RIGHT(M65,255),RIGHT('Disaggregation Data'!$J$3:$J$154,255),0))=0,"",INDEX('Disaggregation Data'!$N$3:$N$154,MATCH(RIGHT(M65,255),RIGHT('Disaggregation Data'!$J$3:$J$154,255),0))),"")</f>
        <v/>
      </c>
      <c r="I65" s="465" t="str">
        <f t="array" ref="I65">IFERROR(IF(INDEX('Disaggregation Records'!$G$3:$G$56,MATCH(LEFT(L65,255),LEFT('Disaggregation Records'!$D$3:$D$56,255),0))=0,"",INDEX('Disaggregation Records'!$G$3:$G$56,MATCH(LEFT(L65,255),LEFT('Disaggregation Records'!$D$3:$D$56,255),0))),"")</f>
        <v/>
      </c>
      <c r="J65" s="465" t="s">
        <v>459</v>
      </c>
      <c r="K65" s="465">
        <f t="shared" si="0"/>
        <v>36</v>
      </c>
      <c r="L65" s="465" t="str">
        <f t="shared" si="1"/>
        <v/>
      </c>
      <c r="M65" s="465" t="str">
        <f t="shared" si="2"/>
        <v/>
      </c>
      <c r="N65" s="426" t="b">
        <f t="shared" si="3"/>
        <v>0</v>
      </c>
      <c r="O65" s="430" t="s">
        <v>1587</v>
      </c>
      <c r="P65" s="246"/>
      <c r="Q65" s="245"/>
    </row>
    <row r="66" spans="1:17" ht="37.5" customHeight="1" x14ac:dyDescent="0.25">
      <c r="A66" s="345">
        <v>6</v>
      </c>
      <c r="B66" s="364" t="str">
        <f>IFERROR(VLOOKUP(A66,'Impact Indicators - Section B'!$A$9:$S$27,19,FALSE),"")</f>
        <v/>
      </c>
      <c r="C66" s="464" t="str">
        <f t="array" ref="C66">IFERROR(IF(INDEX('Disaggregation Records'!$E$3:$E$56,MATCH(RIGHT(L66,255),RIGHT('Disaggregation Records'!$D$3:$D$56,255),0))=0,"",INDEX('Disaggregation Records'!$E$3:$E$56,MATCH(RIGHT(L66,255),RIGHT('Disaggregation Records'!$D$3:$D$56,255),0))),"")</f>
        <v/>
      </c>
      <c r="D66" s="464" t="str">
        <f t="array" ref="D66">IFERROR(IF(INDEX('Disaggregation Records'!$F$3:$F$56,MATCH(RIGHT(L66,255),RIGHT('Disaggregation Records'!$D$3:$D$56,255),0))=0,"",INDEX('Disaggregation Records'!$F$3:$F$56,MATCH(RIGHT(L66,255),RIGHT('Disaggregation Records'!$D$3:$D$56,255),0))),"")</f>
        <v/>
      </c>
      <c r="E66" s="348" t="str">
        <f t="array" ref="E66">IFERROR(IF(INDEX('Disaggregation Data'!$K$3:$K$154,MATCH(RIGHT(M66,255),RIGHT('Disaggregation Data'!$J$3:$J$154,255),0))=0,"",INDEX('Disaggregation Data'!$K$3:$K$154,MATCH(RIGHT(M66,255),RIGHT('Disaggregation Data'!$J$3:$J$154,255),0))),"")</f>
        <v/>
      </c>
      <c r="F66" s="348" t="str">
        <f t="array" ref="F66">IFERROR(IF(INDEX('Disaggregation Data'!$L$3:$L$154,MATCH(RIGHT(M66,255),RIGHT('Disaggregation Data'!$J$3:$J$154,255),0))=0,"",INDEX('Disaggregation Data'!$L$3:$L$154,MATCH(RIGHT(M66,255),RIGHT('Disaggregation Data'!$J$3:$J$154,255),0))),"")</f>
        <v/>
      </c>
      <c r="G66" s="348" t="str">
        <f t="array" ref="G66">IFERROR(IF(INDEX('Disaggregation Data'!$M$3:$M$154,MATCH(RIGHT(M66,255),RIGHT('Disaggregation Data'!$J$3:$J$154,255),0))=0,"",INDEX('Disaggregation Data'!$M$3:$M$154,MATCH(RIGHT(M66,255),RIGHT('Disaggregation Data'!$J$3:$J$154,255),0))),"")</f>
        <v/>
      </c>
      <c r="H66" s="347" t="str">
        <f t="array" ref="H66">IFERROR(IF(INDEX('Disaggregation Data'!$N$3:$N$154,MATCH(RIGHT(M66,255),RIGHT('Disaggregation Data'!$J$3:$J$154,255),0))=0,"",INDEX('Disaggregation Data'!$N$3:$N$154,MATCH(RIGHT(M66,255),RIGHT('Disaggregation Data'!$J$3:$J$154,255),0))),"")</f>
        <v/>
      </c>
      <c r="I66" s="465" t="str">
        <f t="array" ref="I66">IFERROR(IF(INDEX('Disaggregation Records'!$G$3:$G$56,MATCH(LEFT(L66,255),LEFT('Disaggregation Records'!$D$3:$D$56,255),0))=0,"",INDEX('Disaggregation Records'!$G$3:$G$56,MATCH(LEFT(L66,255),LEFT('Disaggregation Records'!$D$3:$D$56,255),0))),"")</f>
        <v/>
      </c>
      <c r="J66" s="465" t="s">
        <v>459</v>
      </c>
      <c r="K66" s="465">
        <f t="shared" si="0"/>
        <v>37</v>
      </c>
      <c r="L66" s="465" t="str">
        <f t="shared" si="1"/>
        <v/>
      </c>
      <c r="M66" s="465" t="str">
        <f t="shared" si="2"/>
        <v/>
      </c>
      <c r="N66" s="426" t="b">
        <f t="shared" si="3"/>
        <v>0</v>
      </c>
      <c r="O66" s="430" t="s">
        <v>1588</v>
      </c>
      <c r="P66" s="246"/>
      <c r="Q66" s="245"/>
    </row>
    <row r="67" spans="1:17" ht="37.5" customHeight="1" x14ac:dyDescent="0.25">
      <c r="A67" s="345">
        <v>6</v>
      </c>
      <c r="B67" s="364" t="str">
        <f>IFERROR(VLOOKUP(A67,'Impact Indicators - Section B'!$A$9:$S$27,19,FALSE),"")</f>
        <v/>
      </c>
      <c r="C67" s="464" t="str">
        <f t="array" ref="C67">IFERROR(IF(INDEX('Disaggregation Records'!$E$3:$E$56,MATCH(RIGHT(L67,255),RIGHT('Disaggregation Records'!$D$3:$D$56,255),0))=0,"",INDEX('Disaggregation Records'!$E$3:$E$56,MATCH(RIGHT(L67,255),RIGHT('Disaggregation Records'!$D$3:$D$56,255),0))),"")</f>
        <v/>
      </c>
      <c r="D67" s="464" t="str">
        <f t="array" ref="D67">IFERROR(IF(INDEX('Disaggregation Records'!$F$3:$F$56,MATCH(RIGHT(L67,255),RIGHT('Disaggregation Records'!$D$3:$D$56,255),0))=0,"",INDEX('Disaggregation Records'!$F$3:$F$56,MATCH(RIGHT(L67,255),RIGHT('Disaggregation Records'!$D$3:$D$56,255),0))),"")</f>
        <v/>
      </c>
      <c r="E67" s="348" t="str">
        <f t="array" ref="E67">IFERROR(IF(INDEX('Disaggregation Data'!$K$3:$K$154,MATCH(RIGHT(M67,255),RIGHT('Disaggregation Data'!$J$3:$J$154,255),0))=0,"",INDEX('Disaggregation Data'!$K$3:$K$154,MATCH(RIGHT(M67,255),RIGHT('Disaggregation Data'!$J$3:$J$154,255),0))),"")</f>
        <v/>
      </c>
      <c r="F67" s="348" t="str">
        <f t="array" ref="F67">IFERROR(IF(INDEX('Disaggregation Data'!$L$3:$L$154,MATCH(RIGHT(M67,255),RIGHT('Disaggregation Data'!$J$3:$J$154,255),0))=0,"",INDEX('Disaggregation Data'!$L$3:$L$154,MATCH(RIGHT(M67,255),RIGHT('Disaggregation Data'!$J$3:$J$154,255),0))),"")</f>
        <v/>
      </c>
      <c r="G67" s="348" t="str">
        <f t="array" ref="G67">IFERROR(IF(INDEX('Disaggregation Data'!$M$3:$M$154,MATCH(RIGHT(M67,255),RIGHT('Disaggregation Data'!$J$3:$J$154,255),0))=0,"",INDEX('Disaggregation Data'!$M$3:$M$154,MATCH(RIGHT(M67,255),RIGHT('Disaggregation Data'!$J$3:$J$154,255),0))),"")</f>
        <v/>
      </c>
      <c r="H67" s="347" t="str">
        <f t="array" ref="H67">IFERROR(IF(INDEX('Disaggregation Data'!$N$3:$N$154,MATCH(RIGHT(M67,255),RIGHT('Disaggregation Data'!$J$3:$J$154,255),0))=0,"",INDEX('Disaggregation Data'!$N$3:$N$154,MATCH(RIGHT(M67,255),RIGHT('Disaggregation Data'!$J$3:$J$154,255),0))),"")</f>
        <v/>
      </c>
      <c r="I67" s="465" t="str">
        <f t="array" ref="I67">IFERROR(IF(INDEX('Disaggregation Records'!$G$3:$G$56,MATCH(LEFT(L67,255),LEFT('Disaggregation Records'!$D$3:$D$56,255),0))=0,"",INDEX('Disaggregation Records'!$G$3:$G$56,MATCH(LEFT(L67,255),LEFT('Disaggregation Records'!$D$3:$D$56,255),0))),"")</f>
        <v/>
      </c>
      <c r="J67" s="465" t="s">
        <v>459</v>
      </c>
      <c r="K67" s="465">
        <f t="shared" si="0"/>
        <v>38</v>
      </c>
      <c r="L67" s="465" t="str">
        <f t="shared" si="1"/>
        <v/>
      </c>
      <c r="M67" s="465" t="str">
        <f t="shared" si="2"/>
        <v/>
      </c>
      <c r="N67" s="426" t="b">
        <f t="shared" si="3"/>
        <v>0</v>
      </c>
      <c r="O67" s="430" t="s">
        <v>1589</v>
      </c>
      <c r="P67" s="246"/>
      <c r="Q67" s="245"/>
    </row>
    <row r="68" spans="1:17" ht="37.5" customHeight="1" x14ac:dyDescent="0.25">
      <c r="A68" s="345">
        <v>6</v>
      </c>
      <c r="B68" s="364" t="str">
        <f>IFERROR(VLOOKUP(A68,'Impact Indicators - Section B'!$A$9:$S$27,19,FALSE),"")</f>
        <v/>
      </c>
      <c r="C68" s="464" t="str">
        <f t="array" ref="C68">IFERROR(IF(INDEX('Disaggregation Records'!$E$3:$E$56,MATCH(RIGHT(L68,255),RIGHT('Disaggregation Records'!$D$3:$D$56,255),0))=0,"",INDEX('Disaggregation Records'!$E$3:$E$56,MATCH(RIGHT(L68,255),RIGHT('Disaggregation Records'!$D$3:$D$56,255),0))),"")</f>
        <v/>
      </c>
      <c r="D68" s="464" t="str">
        <f t="array" ref="D68">IFERROR(IF(INDEX('Disaggregation Records'!$F$3:$F$56,MATCH(RIGHT(L68,255),RIGHT('Disaggregation Records'!$D$3:$D$56,255),0))=0,"",INDEX('Disaggregation Records'!$F$3:$F$56,MATCH(RIGHT(L68,255),RIGHT('Disaggregation Records'!$D$3:$D$56,255),0))),"")</f>
        <v/>
      </c>
      <c r="E68" s="348" t="str">
        <f t="array" ref="E68">IFERROR(IF(INDEX('Disaggregation Data'!$K$3:$K$154,MATCH(RIGHT(M68,255),RIGHT('Disaggregation Data'!$J$3:$J$154,255),0))=0,"",INDEX('Disaggregation Data'!$K$3:$K$154,MATCH(RIGHT(M68,255),RIGHT('Disaggregation Data'!$J$3:$J$154,255),0))),"")</f>
        <v/>
      </c>
      <c r="F68" s="348" t="str">
        <f t="array" ref="F68">IFERROR(IF(INDEX('Disaggregation Data'!$L$3:$L$154,MATCH(RIGHT(M68,255),RIGHT('Disaggregation Data'!$J$3:$J$154,255),0))=0,"",INDEX('Disaggregation Data'!$L$3:$L$154,MATCH(RIGHT(M68,255),RIGHT('Disaggregation Data'!$J$3:$J$154,255),0))),"")</f>
        <v/>
      </c>
      <c r="G68" s="348" t="str">
        <f t="array" ref="G68">IFERROR(IF(INDEX('Disaggregation Data'!$M$3:$M$154,MATCH(RIGHT(M68,255),RIGHT('Disaggregation Data'!$J$3:$J$154,255),0))=0,"",INDEX('Disaggregation Data'!$M$3:$M$154,MATCH(RIGHT(M68,255),RIGHT('Disaggregation Data'!$J$3:$J$154,255),0))),"")</f>
        <v/>
      </c>
      <c r="H68" s="347" t="str">
        <f t="array" ref="H68">IFERROR(IF(INDEX('Disaggregation Data'!$N$3:$N$154,MATCH(RIGHT(M68,255),RIGHT('Disaggregation Data'!$J$3:$J$154,255),0))=0,"",INDEX('Disaggregation Data'!$N$3:$N$154,MATCH(RIGHT(M68,255),RIGHT('Disaggregation Data'!$J$3:$J$154,255),0))),"")</f>
        <v/>
      </c>
      <c r="I68" s="465" t="str">
        <f t="array" ref="I68">IFERROR(IF(INDEX('Disaggregation Records'!$G$3:$G$56,MATCH(LEFT(L68,255),LEFT('Disaggregation Records'!$D$3:$D$56,255),0))=0,"",INDEX('Disaggregation Records'!$G$3:$G$56,MATCH(LEFT(L68,255),LEFT('Disaggregation Records'!$D$3:$D$56,255),0))),"")</f>
        <v/>
      </c>
      <c r="J68" s="465" t="s">
        <v>459</v>
      </c>
      <c r="K68" s="465">
        <f t="shared" si="0"/>
        <v>39</v>
      </c>
      <c r="L68" s="465" t="str">
        <f t="shared" si="1"/>
        <v/>
      </c>
      <c r="M68" s="465" t="str">
        <f t="shared" si="2"/>
        <v/>
      </c>
      <c r="N68" s="426" t="b">
        <f t="shared" si="3"/>
        <v>0</v>
      </c>
      <c r="O68" s="430" t="s">
        <v>1590</v>
      </c>
      <c r="P68" s="246"/>
      <c r="Q68" s="245"/>
    </row>
    <row r="69" spans="1:17" ht="37.5" customHeight="1" x14ac:dyDescent="0.25">
      <c r="A69" s="345">
        <v>7</v>
      </c>
      <c r="B69" s="364" t="str">
        <f>IFERROR(VLOOKUP(A69,'Impact Indicators - Section B'!$A$9:$S$27,19,FALSE),"")</f>
        <v/>
      </c>
      <c r="C69" s="464" t="str">
        <f t="array" ref="C69">IFERROR(IF(INDEX('Disaggregation Records'!$E$3:$E$56,MATCH(RIGHT(L69,255),RIGHT('Disaggregation Records'!$D$3:$D$56,255),0))=0,"",INDEX('Disaggregation Records'!$E$3:$E$56,MATCH(RIGHT(L69,255),RIGHT('Disaggregation Records'!$D$3:$D$56,255),0))),"")</f>
        <v/>
      </c>
      <c r="D69" s="464" t="str">
        <f t="array" ref="D69">IFERROR(IF(INDEX('Disaggregation Records'!$F$3:$F$56,MATCH(RIGHT(L69,255),RIGHT('Disaggregation Records'!$D$3:$D$56,255),0))=0,"",INDEX('Disaggregation Records'!$F$3:$F$56,MATCH(RIGHT(L69,255),RIGHT('Disaggregation Records'!$D$3:$D$56,255),0))),"")</f>
        <v/>
      </c>
      <c r="E69" s="348" t="str">
        <f t="array" ref="E69">IFERROR(IF(INDEX('Disaggregation Data'!$K$3:$K$154,MATCH(RIGHT(M69,255),RIGHT('Disaggregation Data'!$J$3:$J$154,255),0))=0,"",INDEX('Disaggregation Data'!$K$3:$K$154,MATCH(RIGHT(M69,255),RIGHT('Disaggregation Data'!$J$3:$J$154,255),0))),"")</f>
        <v/>
      </c>
      <c r="F69" s="348" t="str">
        <f t="array" ref="F69">IFERROR(IF(INDEX('Disaggregation Data'!$L$3:$L$154,MATCH(RIGHT(M69,255),RIGHT('Disaggregation Data'!$J$3:$J$154,255),0))=0,"",INDEX('Disaggregation Data'!$L$3:$L$154,MATCH(RIGHT(M69,255),RIGHT('Disaggregation Data'!$J$3:$J$154,255),0))),"")</f>
        <v/>
      </c>
      <c r="G69" s="348" t="str">
        <f t="array" ref="G69">IFERROR(IF(INDEX('Disaggregation Data'!$M$3:$M$154,MATCH(RIGHT(M69,255),RIGHT('Disaggregation Data'!$J$3:$J$154,255),0))=0,"",INDEX('Disaggregation Data'!$M$3:$M$154,MATCH(RIGHT(M69,255),RIGHT('Disaggregation Data'!$J$3:$J$154,255),0))),"")</f>
        <v/>
      </c>
      <c r="H69" s="347" t="str">
        <f t="array" ref="H69">IFERROR(IF(INDEX('Disaggregation Data'!$N$3:$N$154,MATCH(RIGHT(M69,255),RIGHT('Disaggregation Data'!$J$3:$J$154,255),0))=0,"",INDEX('Disaggregation Data'!$N$3:$N$154,MATCH(RIGHT(M69,255),RIGHT('Disaggregation Data'!$J$3:$J$154,255),0))),"")</f>
        <v/>
      </c>
      <c r="I69" s="465" t="str">
        <f t="array" ref="I69">IFERROR(IF(INDEX('Disaggregation Records'!$G$3:$G$56,MATCH(LEFT(L69,255),LEFT('Disaggregation Records'!$D$3:$D$56,255),0))=0,"",INDEX('Disaggregation Records'!$G$3:$G$56,MATCH(LEFT(L69,255),LEFT('Disaggregation Records'!$D$3:$D$56,255),0))),"")</f>
        <v/>
      </c>
      <c r="J69" s="465" t="s">
        <v>460</v>
      </c>
      <c r="K69" s="465">
        <f t="shared" si="0"/>
        <v>40</v>
      </c>
      <c r="L69" s="465" t="str">
        <f t="shared" si="1"/>
        <v/>
      </c>
      <c r="M69" s="465" t="str">
        <f t="shared" si="2"/>
        <v/>
      </c>
      <c r="N69" s="426" t="b">
        <f t="shared" si="3"/>
        <v>0</v>
      </c>
      <c r="O69" s="430" t="s">
        <v>1591</v>
      </c>
      <c r="P69" s="246"/>
      <c r="Q69" s="245"/>
    </row>
    <row r="70" spans="1:17" ht="37.5" customHeight="1" x14ac:dyDescent="0.25">
      <c r="A70" s="345">
        <v>7</v>
      </c>
      <c r="B70" s="364" t="str">
        <f>IFERROR(VLOOKUP(A70,'Impact Indicators - Section B'!$A$9:$S$27,19,FALSE),"")</f>
        <v/>
      </c>
      <c r="C70" s="464" t="str">
        <f t="array" ref="C70">IFERROR(IF(INDEX('Disaggregation Records'!$E$3:$E$56,MATCH(RIGHT(L70,255),RIGHT('Disaggregation Records'!$D$3:$D$56,255),0))=0,"",INDEX('Disaggregation Records'!$E$3:$E$56,MATCH(RIGHT(L70,255),RIGHT('Disaggregation Records'!$D$3:$D$56,255),0))),"")</f>
        <v/>
      </c>
      <c r="D70" s="464" t="str">
        <f t="array" ref="D70">IFERROR(IF(INDEX('Disaggregation Records'!$F$3:$F$56,MATCH(RIGHT(L70,255),RIGHT('Disaggregation Records'!$D$3:$D$56,255),0))=0,"",INDEX('Disaggregation Records'!$F$3:$F$56,MATCH(RIGHT(L70,255),RIGHT('Disaggregation Records'!$D$3:$D$56,255),0))),"")</f>
        <v/>
      </c>
      <c r="E70" s="348" t="str">
        <f t="array" ref="E70">IFERROR(IF(INDEX('Disaggregation Data'!$K$3:$K$154,MATCH(RIGHT(M70,255),RIGHT('Disaggregation Data'!$J$3:$J$154,255),0))=0,"",INDEX('Disaggregation Data'!$K$3:$K$154,MATCH(RIGHT(M70,255),RIGHT('Disaggregation Data'!$J$3:$J$154,255),0))),"")</f>
        <v/>
      </c>
      <c r="F70" s="348" t="str">
        <f t="array" ref="F70">IFERROR(IF(INDEX('Disaggregation Data'!$L$3:$L$154,MATCH(RIGHT(M70,255),RIGHT('Disaggregation Data'!$J$3:$J$154,255),0))=0,"",INDEX('Disaggregation Data'!$L$3:$L$154,MATCH(RIGHT(M70,255),RIGHT('Disaggregation Data'!$J$3:$J$154,255),0))),"")</f>
        <v/>
      </c>
      <c r="G70" s="348" t="str">
        <f t="array" ref="G70">IFERROR(IF(INDEX('Disaggregation Data'!$M$3:$M$154,MATCH(RIGHT(M70,255),RIGHT('Disaggregation Data'!$J$3:$J$154,255),0))=0,"",INDEX('Disaggregation Data'!$M$3:$M$154,MATCH(RIGHT(M70,255),RIGHT('Disaggregation Data'!$J$3:$J$154,255),0))),"")</f>
        <v/>
      </c>
      <c r="H70" s="347" t="str">
        <f t="array" ref="H70">IFERROR(IF(INDEX('Disaggregation Data'!$N$3:$N$154,MATCH(RIGHT(M70,255),RIGHT('Disaggregation Data'!$J$3:$J$154,255),0))=0,"",INDEX('Disaggregation Data'!$N$3:$N$154,MATCH(RIGHT(M70,255),RIGHT('Disaggregation Data'!$J$3:$J$154,255),0))),"")</f>
        <v/>
      </c>
      <c r="I70" s="465" t="str">
        <f t="array" ref="I70">IFERROR(IF(INDEX('Disaggregation Records'!$G$3:$G$56,MATCH(LEFT(L70,255),LEFT('Disaggregation Records'!$D$3:$D$56,255),0))=0,"",INDEX('Disaggregation Records'!$G$3:$G$56,MATCH(LEFT(L70,255),LEFT('Disaggregation Records'!$D$3:$D$56,255),0))),"")</f>
        <v/>
      </c>
      <c r="J70" s="465" t="s">
        <v>460</v>
      </c>
      <c r="K70" s="465">
        <f t="shared" si="0"/>
        <v>41</v>
      </c>
      <c r="L70" s="465" t="str">
        <f t="shared" si="1"/>
        <v/>
      </c>
      <c r="M70" s="465" t="str">
        <f t="shared" si="2"/>
        <v/>
      </c>
      <c r="N70" s="426" t="b">
        <f t="shared" si="3"/>
        <v>0</v>
      </c>
      <c r="O70" s="430" t="s">
        <v>1592</v>
      </c>
      <c r="P70" s="246"/>
      <c r="Q70" s="245"/>
    </row>
    <row r="71" spans="1:17" ht="37.5" customHeight="1" x14ac:dyDescent="0.25">
      <c r="A71" s="345">
        <v>7</v>
      </c>
      <c r="B71" s="364" t="str">
        <f>IFERROR(VLOOKUP(A71,'Impact Indicators - Section B'!$A$9:$S$27,19,FALSE),"")</f>
        <v/>
      </c>
      <c r="C71" s="464" t="str">
        <f t="array" ref="C71">IFERROR(IF(INDEX('Disaggregation Records'!$E$3:$E$56,MATCH(RIGHT(L71,255),RIGHT('Disaggregation Records'!$D$3:$D$56,255),0))=0,"",INDEX('Disaggregation Records'!$E$3:$E$56,MATCH(RIGHT(L71,255),RIGHT('Disaggregation Records'!$D$3:$D$56,255),0))),"")</f>
        <v/>
      </c>
      <c r="D71" s="464" t="str">
        <f t="array" ref="D71">IFERROR(IF(INDEX('Disaggregation Records'!$F$3:$F$56,MATCH(RIGHT(L71,255),RIGHT('Disaggregation Records'!$D$3:$D$56,255),0))=0,"",INDEX('Disaggregation Records'!$F$3:$F$56,MATCH(RIGHT(L71,255),RIGHT('Disaggregation Records'!$D$3:$D$56,255),0))),"")</f>
        <v/>
      </c>
      <c r="E71" s="348" t="str">
        <f t="array" ref="E71">IFERROR(IF(INDEX('Disaggregation Data'!$K$3:$K$154,MATCH(RIGHT(M71,255),RIGHT('Disaggregation Data'!$J$3:$J$154,255),0))=0,"",INDEX('Disaggregation Data'!$K$3:$K$154,MATCH(RIGHT(M71,255),RIGHT('Disaggregation Data'!$J$3:$J$154,255),0))),"")</f>
        <v/>
      </c>
      <c r="F71" s="348" t="str">
        <f t="array" ref="F71">IFERROR(IF(INDEX('Disaggregation Data'!$L$3:$L$154,MATCH(RIGHT(M71,255),RIGHT('Disaggregation Data'!$J$3:$J$154,255),0))=0,"",INDEX('Disaggregation Data'!$L$3:$L$154,MATCH(RIGHT(M71,255),RIGHT('Disaggregation Data'!$J$3:$J$154,255),0))),"")</f>
        <v/>
      </c>
      <c r="G71" s="348" t="str">
        <f t="array" ref="G71">IFERROR(IF(INDEX('Disaggregation Data'!$M$3:$M$154,MATCH(RIGHT(M71,255),RIGHT('Disaggregation Data'!$J$3:$J$154,255),0))=0,"",INDEX('Disaggregation Data'!$M$3:$M$154,MATCH(RIGHT(M71,255),RIGHT('Disaggregation Data'!$J$3:$J$154,255),0))),"")</f>
        <v/>
      </c>
      <c r="H71" s="347" t="str">
        <f t="array" ref="H71">IFERROR(IF(INDEX('Disaggregation Data'!$N$3:$N$154,MATCH(RIGHT(M71,255),RIGHT('Disaggregation Data'!$J$3:$J$154,255),0))=0,"",INDEX('Disaggregation Data'!$N$3:$N$154,MATCH(RIGHT(M71,255),RIGHT('Disaggregation Data'!$J$3:$J$154,255),0))),"")</f>
        <v/>
      </c>
      <c r="I71" s="465" t="str">
        <f t="array" ref="I71">IFERROR(IF(INDEX('Disaggregation Records'!$G$3:$G$56,MATCH(LEFT(L71,255),LEFT('Disaggregation Records'!$D$3:$D$56,255),0))=0,"",INDEX('Disaggregation Records'!$G$3:$G$56,MATCH(LEFT(L71,255),LEFT('Disaggregation Records'!$D$3:$D$56,255),0))),"")</f>
        <v/>
      </c>
      <c r="J71" s="465" t="s">
        <v>460</v>
      </c>
      <c r="K71" s="465">
        <f t="shared" si="0"/>
        <v>42</v>
      </c>
      <c r="L71" s="465" t="str">
        <f t="shared" si="1"/>
        <v/>
      </c>
      <c r="M71" s="465" t="str">
        <f t="shared" si="2"/>
        <v/>
      </c>
      <c r="N71" s="426" t="b">
        <f t="shared" si="3"/>
        <v>0</v>
      </c>
      <c r="O71" s="430" t="s">
        <v>1593</v>
      </c>
      <c r="P71" s="246"/>
      <c r="Q71" s="245"/>
    </row>
    <row r="72" spans="1:17" ht="37.5" customHeight="1" x14ac:dyDescent="0.25">
      <c r="A72" s="345">
        <v>7</v>
      </c>
      <c r="B72" s="364" t="str">
        <f>IFERROR(VLOOKUP(A72,'Impact Indicators - Section B'!$A$9:$S$27,19,FALSE),"")</f>
        <v/>
      </c>
      <c r="C72" s="464" t="str">
        <f t="array" ref="C72">IFERROR(IF(INDEX('Disaggregation Records'!$E$3:$E$56,MATCH(RIGHT(L72,255),RIGHT('Disaggregation Records'!$D$3:$D$56,255),0))=0,"",INDEX('Disaggregation Records'!$E$3:$E$56,MATCH(RIGHT(L72,255),RIGHT('Disaggregation Records'!$D$3:$D$56,255),0))),"")</f>
        <v/>
      </c>
      <c r="D72" s="464" t="str">
        <f t="array" ref="D72">IFERROR(IF(INDEX('Disaggregation Records'!$F$3:$F$56,MATCH(RIGHT(L72,255),RIGHT('Disaggregation Records'!$D$3:$D$56,255),0))=0,"",INDEX('Disaggregation Records'!$F$3:$F$56,MATCH(RIGHT(L72,255),RIGHT('Disaggregation Records'!$D$3:$D$56,255),0))),"")</f>
        <v/>
      </c>
      <c r="E72" s="348" t="str">
        <f t="array" ref="E72">IFERROR(IF(INDEX('Disaggregation Data'!$K$3:$K$154,MATCH(RIGHT(M72,255),RIGHT('Disaggregation Data'!$J$3:$J$154,255),0))=0,"",INDEX('Disaggregation Data'!$K$3:$K$154,MATCH(RIGHT(M72,255),RIGHT('Disaggregation Data'!$J$3:$J$154,255),0))),"")</f>
        <v/>
      </c>
      <c r="F72" s="348" t="str">
        <f t="array" ref="F72">IFERROR(IF(INDEX('Disaggregation Data'!$L$3:$L$154,MATCH(RIGHT(M72,255),RIGHT('Disaggregation Data'!$J$3:$J$154,255),0))=0,"",INDEX('Disaggregation Data'!$L$3:$L$154,MATCH(RIGHT(M72,255),RIGHT('Disaggregation Data'!$J$3:$J$154,255),0))),"")</f>
        <v/>
      </c>
      <c r="G72" s="348" t="str">
        <f t="array" ref="G72">IFERROR(IF(INDEX('Disaggregation Data'!$M$3:$M$154,MATCH(RIGHT(M72,255),RIGHT('Disaggregation Data'!$J$3:$J$154,255),0))=0,"",INDEX('Disaggregation Data'!$M$3:$M$154,MATCH(RIGHT(M72,255),RIGHT('Disaggregation Data'!$J$3:$J$154,255),0))),"")</f>
        <v/>
      </c>
      <c r="H72" s="347" t="str">
        <f t="array" ref="H72">IFERROR(IF(INDEX('Disaggregation Data'!$N$3:$N$154,MATCH(RIGHT(M72,255),RIGHT('Disaggregation Data'!$J$3:$J$154,255),0))=0,"",INDEX('Disaggregation Data'!$N$3:$N$154,MATCH(RIGHT(M72,255),RIGHT('Disaggregation Data'!$J$3:$J$154,255),0))),"")</f>
        <v/>
      </c>
      <c r="I72" s="465" t="str">
        <f t="array" ref="I72">IFERROR(IF(INDEX('Disaggregation Records'!$G$3:$G$56,MATCH(LEFT(L72,255),LEFT('Disaggregation Records'!$D$3:$D$56,255),0))=0,"",INDEX('Disaggregation Records'!$G$3:$G$56,MATCH(LEFT(L72,255),LEFT('Disaggregation Records'!$D$3:$D$56,255),0))),"")</f>
        <v/>
      </c>
      <c r="J72" s="465" t="s">
        <v>460</v>
      </c>
      <c r="K72" s="465">
        <f t="shared" si="0"/>
        <v>43</v>
      </c>
      <c r="L72" s="465" t="str">
        <f t="shared" si="1"/>
        <v/>
      </c>
      <c r="M72" s="465" t="str">
        <f t="shared" si="2"/>
        <v/>
      </c>
      <c r="N72" s="426" t="b">
        <f t="shared" si="3"/>
        <v>0</v>
      </c>
      <c r="O72" s="430" t="s">
        <v>1594</v>
      </c>
      <c r="P72" s="246"/>
      <c r="Q72" s="245"/>
    </row>
    <row r="73" spans="1:17" ht="37.5" customHeight="1" x14ac:dyDescent="0.25">
      <c r="A73" s="345">
        <v>7</v>
      </c>
      <c r="B73" s="364" t="str">
        <f>IFERROR(VLOOKUP(A73,'Impact Indicators - Section B'!$A$9:$S$27,19,FALSE),"")</f>
        <v/>
      </c>
      <c r="C73" s="464" t="str">
        <f t="array" ref="C73">IFERROR(IF(INDEX('Disaggregation Records'!$E$3:$E$56,MATCH(RIGHT(L73,255),RIGHT('Disaggregation Records'!$D$3:$D$56,255),0))=0,"",INDEX('Disaggregation Records'!$E$3:$E$56,MATCH(RIGHT(L73,255),RIGHT('Disaggregation Records'!$D$3:$D$56,255),0))),"")</f>
        <v/>
      </c>
      <c r="D73" s="464" t="str">
        <f t="array" ref="D73">IFERROR(IF(INDEX('Disaggregation Records'!$F$3:$F$56,MATCH(RIGHT(L73,255),RIGHT('Disaggregation Records'!$D$3:$D$56,255),0))=0,"",INDEX('Disaggregation Records'!$F$3:$F$56,MATCH(RIGHT(L73,255),RIGHT('Disaggregation Records'!$D$3:$D$56,255),0))),"")</f>
        <v/>
      </c>
      <c r="E73" s="348" t="str">
        <f t="array" ref="E73">IFERROR(IF(INDEX('Disaggregation Data'!$K$3:$K$154,MATCH(RIGHT(M73,255),RIGHT('Disaggregation Data'!$J$3:$J$154,255),0))=0,"",INDEX('Disaggregation Data'!$K$3:$K$154,MATCH(RIGHT(M73,255),RIGHT('Disaggregation Data'!$J$3:$J$154,255),0))),"")</f>
        <v/>
      </c>
      <c r="F73" s="348" t="str">
        <f t="array" ref="F73">IFERROR(IF(INDEX('Disaggregation Data'!$L$3:$L$154,MATCH(RIGHT(M73,255),RIGHT('Disaggregation Data'!$J$3:$J$154,255),0))=0,"",INDEX('Disaggregation Data'!$L$3:$L$154,MATCH(RIGHT(M73,255),RIGHT('Disaggregation Data'!$J$3:$J$154,255),0))),"")</f>
        <v/>
      </c>
      <c r="G73" s="348" t="str">
        <f t="array" ref="G73">IFERROR(IF(INDEX('Disaggregation Data'!$M$3:$M$154,MATCH(RIGHT(M73,255),RIGHT('Disaggregation Data'!$J$3:$J$154,255),0))=0,"",INDEX('Disaggregation Data'!$M$3:$M$154,MATCH(RIGHT(M73,255),RIGHT('Disaggregation Data'!$J$3:$J$154,255),0))),"")</f>
        <v/>
      </c>
      <c r="H73" s="347" t="str">
        <f t="array" ref="H73">IFERROR(IF(INDEX('Disaggregation Data'!$N$3:$N$154,MATCH(RIGHT(M73,255),RIGHT('Disaggregation Data'!$J$3:$J$154,255),0))=0,"",INDEX('Disaggregation Data'!$N$3:$N$154,MATCH(RIGHT(M73,255),RIGHT('Disaggregation Data'!$J$3:$J$154,255),0))),"")</f>
        <v/>
      </c>
      <c r="I73" s="465" t="str">
        <f t="array" ref="I73">IFERROR(IF(INDEX('Disaggregation Records'!$G$3:$G$56,MATCH(LEFT(L73,255),LEFT('Disaggregation Records'!$D$3:$D$56,255),0))=0,"",INDEX('Disaggregation Records'!$G$3:$G$56,MATCH(LEFT(L73,255),LEFT('Disaggregation Records'!$D$3:$D$56,255),0))),"")</f>
        <v/>
      </c>
      <c r="J73" s="465" t="s">
        <v>460</v>
      </c>
      <c r="K73" s="465">
        <f t="shared" ref="K73:K136" si="4">IF(B73=B72,K72+1,0)</f>
        <v>44</v>
      </c>
      <c r="L73" s="465" t="str">
        <f t="shared" ref="L73:L136" si="5">IF(B73&lt;&gt;"",B73&amp;"-"&amp;K73,"")</f>
        <v/>
      </c>
      <c r="M73" s="465" t="str">
        <f t="shared" ref="M73:M136" si="6">IF(B73&lt;&gt;"",B73&amp;C73&amp;D73,"")</f>
        <v/>
      </c>
      <c r="N73" s="426" t="b">
        <f t="shared" ref="N73:N136" si="7">IFERROR(IF(B73&lt;&gt;"",TRUE,FALSE),"")</f>
        <v>0</v>
      </c>
      <c r="O73" s="430" t="s">
        <v>1595</v>
      </c>
      <c r="P73" s="246"/>
      <c r="Q73" s="245"/>
    </row>
    <row r="74" spans="1:17" ht="37.5" customHeight="1" x14ac:dyDescent="0.25">
      <c r="A74" s="345">
        <v>7</v>
      </c>
      <c r="B74" s="364" t="str">
        <f>IFERROR(VLOOKUP(A74,'Impact Indicators - Section B'!$A$9:$S$27,19,FALSE),"")</f>
        <v/>
      </c>
      <c r="C74" s="464" t="str">
        <f t="array" ref="C74">IFERROR(IF(INDEX('Disaggregation Records'!$E$3:$E$56,MATCH(RIGHT(L74,255),RIGHT('Disaggregation Records'!$D$3:$D$56,255),0))=0,"",INDEX('Disaggregation Records'!$E$3:$E$56,MATCH(RIGHT(L74,255),RIGHT('Disaggregation Records'!$D$3:$D$56,255),0))),"")</f>
        <v/>
      </c>
      <c r="D74" s="464" t="str">
        <f t="array" ref="D74">IFERROR(IF(INDEX('Disaggregation Records'!$F$3:$F$56,MATCH(RIGHT(L74,255),RIGHT('Disaggregation Records'!$D$3:$D$56,255),0))=0,"",INDEX('Disaggregation Records'!$F$3:$F$56,MATCH(RIGHT(L74,255),RIGHT('Disaggregation Records'!$D$3:$D$56,255),0))),"")</f>
        <v/>
      </c>
      <c r="E74" s="348" t="str">
        <f t="array" ref="E74">IFERROR(IF(INDEX('Disaggregation Data'!$K$3:$K$154,MATCH(RIGHT(M74,255),RIGHT('Disaggregation Data'!$J$3:$J$154,255),0))=0,"",INDEX('Disaggregation Data'!$K$3:$K$154,MATCH(RIGHT(M74,255),RIGHT('Disaggregation Data'!$J$3:$J$154,255),0))),"")</f>
        <v/>
      </c>
      <c r="F74" s="348" t="str">
        <f t="array" ref="F74">IFERROR(IF(INDEX('Disaggregation Data'!$L$3:$L$154,MATCH(RIGHT(M74,255),RIGHT('Disaggregation Data'!$J$3:$J$154,255),0))=0,"",INDEX('Disaggregation Data'!$L$3:$L$154,MATCH(RIGHT(M74,255),RIGHT('Disaggregation Data'!$J$3:$J$154,255),0))),"")</f>
        <v/>
      </c>
      <c r="G74" s="348" t="str">
        <f t="array" ref="G74">IFERROR(IF(INDEX('Disaggregation Data'!$M$3:$M$154,MATCH(RIGHT(M74,255),RIGHT('Disaggregation Data'!$J$3:$J$154,255),0))=0,"",INDEX('Disaggregation Data'!$M$3:$M$154,MATCH(RIGHT(M74,255),RIGHT('Disaggregation Data'!$J$3:$J$154,255),0))),"")</f>
        <v/>
      </c>
      <c r="H74" s="347" t="str">
        <f t="array" ref="H74">IFERROR(IF(INDEX('Disaggregation Data'!$N$3:$N$154,MATCH(RIGHT(M74,255),RIGHT('Disaggregation Data'!$J$3:$J$154,255),0))=0,"",INDEX('Disaggregation Data'!$N$3:$N$154,MATCH(RIGHT(M74,255),RIGHT('Disaggregation Data'!$J$3:$J$154,255),0))),"")</f>
        <v/>
      </c>
      <c r="I74" s="465" t="str">
        <f t="array" ref="I74">IFERROR(IF(INDEX('Disaggregation Records'!$G$3:$G$56,MATCH(LEFT(L74,255),LEFT('Disaggregation Records'!$D$3:$D$56,255),0))=0,"",INDEX('Disaggregation Records'!$G$3:$G$56,MATCH(LEFT(L74,255),LEFT('Disaggregation Records'!$D$3:$D$56,255),0))),"")</f>
        <v/>
      </c>
      <c r="J74" s="465" t="s">
        <v>460</v>
      </c>
      <c r="K74" s="465">
        <f t="shared" si="4"/>
        <v>45</v>
      </c>
      <c r="L74" s="465" t="str">
        <f t="shared" si="5"/>
        <v/>
      </c>
      <c r="M74" s="465" t="str">
        <f t="shared" si="6"/>
        <v/>
      </c>
      <c r="N74" s="426" t="b">
        <f t="shared" si="7"/>
        <v>0</v>
      </c>
      <c r="O74" s="430" t="s">
        <v>1596</v>
      </c>
      <c r="P74" s="246"/>
      <c r="Q74" s="245"/>
    </row>
    <row r="75" spans="1:17" ht="37.5" customHeight="1" x14ac:dyDescent="0.25">
      <c r="A75" s="345">
        <v>7</v>
      </c>
      <c r="B75" s="364" t="str">
        <f>IFERROR(VLOOKUP(A75,'Impact Indicators - Section B'!$A$9:$S$27,19,FALSE),"")</f>
        <v/>
      </c>
      <c r="C75" s="464" t="str">
        <f t="array" ref="C75">IFERROR(IF(INDEX('Disaggregation Records'!$E$3:$E$56,MATCH(RIGHT(L75,255),RIGHT('Disaggregation Records'!$D$3:$D$56,255),0))=0,"",INDEX('Disaggregation Records'!$E$3:$E$56,MATCH(RIGHT(L75,255),RIGHT('Disaggregation Records'!$D$3:$D$56,255),0))),"")</f>
        <v/>
      </c>
      <c r="D75" s="464" t="str">
        <f t="array" ref="D75">IFERROR(IF(INDEX('Disaggregation Records'!$F$3:$F$56,MATCH(RIGHT(L75,255),RIGHT('Disaggregation Records'!$D$3:$D$56,255),0))=0,"",INDEX('Disaggregation Records'!$F$3:$F$56,MATCH(RIGHT(L75,255),RIGHT('Disaggregation Records'!$D$3:$D$56,255),0))),"")</f>
        <v/>
      </c>
      <c r="E75" s="348" t="str">
        <f t="array" ref="E75">IFERROR(IF(INDEX('Disaggregation Data'!$K$3:$K$154,MATCH(RIGHT(M75,255),RIGHT('Disaggregation Data'!$J$3:$J$154,255),0))=0,"",INDEX('Disaggregation Data'!$K$3:$K$154,MATCH(RIGHT(M75,255),RIGHT('Disaggregation Data'!$J$3:$J$154,255),0))),"")</f>
        <v/>
      </c>
      <c r="F75" s="348" t="str">
        <f t="array" ref="F75">IFERROR(IF(INDEX('Disaggregation Data'!$L$3:$L$154,MATCH(RIGHT(M75,255),RIGHT('Disaggregation Data'!$J$3:$J$154,255),0))=0,"",INDEX('Disaggregation Data'!$L$3:$L$154,MATCH(RIGHT(M75,255),RIGHT('Disaggregation Data'!$J$3:$J$154,255),0))),"")</f>
        <v/>
      </c>
      <c r="G75" s="348" t="str">
        <f t="array" ref="G75">IFERROR(IF(INDEX('Disaggregation Data'!$M$3:$M$154,MATCH(RIGHT(M75,255),RIGHT('Disaggregation Data'!$J$3:$J$154,255),0))=0,"",INDEX('Disaggregation Data'!$M$3:$M$154,MATCH(RIGHT(M75,255),RIGHT('Disaggregation Data'!$J$3:$J$154,255),0))),"")</f>
        <v/>
      </c>
      <c r="H75" s="347" t="str">
        <f t="array" ref="H75">IFERROR(IF(INDEX('Disaggregation Data'!$N$3:$N$154,MATCH(RIGHT(M75,255),RIGHT('Disaggregation Data'!$J$3:$J$154,255),0))=0,"",INDEX('Disaggregation Data'!$N$3:$N$154,MATCH(RIGHT(M75,255),RIGHT('Disaggregation Data'!$J$3:$J$154,255),0))),"")</f>
        <v/>
      </c>
      <c r="I75" s="465" t="str">
        <f t="array" ref="I75">IFERROR(IF(INDEX('Disaggregation Records'!$G$3:$G$56,MATCH(LEFT(L75,255),LEFT('Disaggregation Records'!$D$3:$D$56,255),0))=0,"",INDEX('Disaggregation Records'!$G$3:$G$56,MATCH(LEFT(L75,255),LEFT('Disaggregation Records'!$D$3:$D$56,255),0))),"")</f>
        <v/>
      </c>
      <c r="J75" s="465" t="s">
        <v>460</v>
      </c>
      <c r="K75" s="465">
        <f t="shared" si="4"/>
        <v>46</v>
      </c>
      <c r="L75" s="465" t="str">
        <f t="shared" si="5"/>
        <v/>
      </c>
      <c r="M75" s="465" t="str">
        <f t="shared" si="6"/>
        <v/>
      </c>
      <c r="N75" s="426" t="b">
        <f t="shared" si="7"/>
        <v>0</v>
      </c>
      <c r="O75" s="430" t="s">
        <v>1597</v>
      </c>
      <c r="P75" s="246"/>
      <c r="Q75" s="245"/>
    </row>
    <row r="76" spans="1:17" ht="37.5" customHeight="1" x14ac:dyDescent="0.25">
      <c r="A76" s="345">
        <v>7</v>
      </c>
      <c r="B76" s="364" t="str">
        <f>IFERROR(VLOOKUP(A76,'Impact Indicators - Section B'!$A$9:$S$27,19,FALSE),"")</f>
        <v/>
      </c>
      <c r="C76" s="464" t="str">
        <f t="array" ref="C76">IFERROR(IF(INDEX('Disaggregation Records'!$E$3:$E$56,MATCH(RIGHT(L76,255),RIGHT('Disaggregation Records'!$D$3:$D$56,255),0))=0,"",INDEX('Disaggregation Records'!$E$3:$E$56,MATCH(RIGHT(L76,255),RIGHT('Disaggregation Records'!$D$3:$D$56,255),0))),"")</f>
        <v/>
      </c>
      <c r="D76" s="464" t="str">
        <f t="array" ref="D76">IFERROR(IF(INDEX('Disaggregation Records'!$F$3:$F$56,MATCH(RIGHT(L76,255),RIGHT('Disaggregation Records'!$D$3:$D$56,255),0))=0,"",INDEX('Disaggregation Records'!$F$3:$F$56,MATCH(RIGHT(L76,255),RIGHT('Disaggregation Records'!$D$3:$D$56,255),0))),"")</f>
        <v/>
      </c>
      <c r="E76" s="348" t="str">
        <f t="array" ref="E76">IFERROR(IF(INDEX('Disaggregation Data'!$K$3:$K$154,MATCH(RIGHT(M76,255),RIGHT('Disaggregation Data'!$J$3:$J$154,255),0))=0,"",INDEX('Disaggregation Data'!$K$3:$K$154,MATCH(RIGHT(M76,255),RIGHT('Disaggregation Data'!$J$3:$J$154,255),0))),"")</f>
        <v/>
      </c>
      <c r="F76" s="348" t="str">
        <f t="array" ref="F76">IFERROR(IF(INDEX('Disaggregation Data'!$L$3:$L$154,MATCH(RIGHT(M76,255),RIGHT('Disaggregation Data'!$J$3:$J$154,255),0))=0,"",INDEX('Disaggregation Data'!$L$3:$L$154,MATCH(RIGHT(M76,255),RIGHT('Disaggregation Data'!$J$3:$J$154,255),0))),"")</f>
        <v/>
      </c>
      <c r="G76" s="348" t="str">
        <f t="array" ref="G76">IFERROR(IF(INDEX('Disaggregation Data'!$M$3:$M$154,MATCH(RIGHT(M76,255),RIGHT('Disaggregation Data'!$J$3:$J$154,255),0))=0,"",INDEX('Disaggregation Data'!$M$3:$M$154,MATCH(RIGHT(M76,255),RIGHT('Disaggregation Data'!$J$3:$J$154,255),0))),"")</f>
        <v/>
      </c>
      <c r="H76" s="347" t="str">
        <f t="array" ref="H76">IFERROR(IF(INDEX('Disaggregation Data'!$N$3:$N$154,MATCH(RIGHT(M76,255),RIGHT('Disaggregation Data'!$J$3:$J$154,255),0))=0,"",INDEX('Disaggregation Data'!$N$3:$N$154,MATCH(RIGHT(M76,255),RIGHT('Disaggregation Data'!$J$3:$J$154,255),0))),"")</f>
        <v/>
      </c>
      <c r="I76" s="465" t="str">
        <f t="array" ref="I76">IFERROR(IF(INDEX('Disaggregation Records'!$G$3:$G$56,MATCH(LEFT(L76,255),LEFT('Disaggregation Records'!$D$3:$D$56,255),0))=0,"",INDEX('Disaggregation Records'!$G$3:$G$56,MATCH(LEFT(L76,255),LEFT('Disaggregation Records'!$D$3:$D$56,255),0))),"")</f>
        <v/>
      </c>
      <c r="J76" s="465" t="s">
        <v>460</v>
      </c>
      <c r="K76" s="465">
        <f t="shared" si="4"/>
        <v>47</v>
      </c>
      <c r="L76" s="465" t="str">
        <f t="shared" si="5"/>
        <v/>
      </c>
      <c r="M76" s="465" t="str">
        <f t="shared" si="6"/>
        <v/>
      </c>
      <c r="N76" s="426" t="b">
        <f t="shared" si="7"/>
        <v>0</v>
      </c>
      <c r="O76" s="430" t="s">
        <v>1598</v>
      </c>
      <c r="P76" s="246"/>
      <c r="Q76" s="245"/>
    </row>
    <row r="77" spans="1:17" ht="37.5" customHeight="1" x14ac:dyDescent="0.25">
      <c r="A77" s="345">
        <v>7</v>
      </c>
      <c r="B77" s="364" t="str">
        <f>IFERROR(VLOOKUP(A77,'Impact Indicators - Section B'!$A$9:$S$27,19,FALSE),"")</f>
        <v/>
      </c>
      <c r="C77" s="464" t="str">
        <f t="array" ref="C77">IFERROR(IF(INDEX('Disaggregation Records'!$E$3:$E$56,MATCH(RIGHT(L77,255),RIGHT('Disaggregation Records'!$D$3:$D$56,255),0))=0,"",INDEX('Disaggregation Records'!$E$3:$E$56,MATCH(RIGHT(L77,255),RIGHT('Disaggregation Records'!$D$3:$D$56,255),0))),"")</f>
        <v/>
      </c>
      <c r="D77" s="464" t="str">
        <f t="array" ref="D77">IFERROR(IF(INDEX('Disaggregation Records'!$F$3:$F$56,MATCH(RIGHT(L77,255),RIGHT('Disaggregation Records'!$D$3:$D$56,255),0))=0,"",INDEX('Disaggregation Records'!$F$3:$F$56,MATCH(RIGHT(L77,255),RIGHT('Disaggregation Records'!$D$3:$D$56,255),0))),"")</f>
        <v/>
      </c>
      <c r="E77" s="348" t="str">
        <f t="array" ref="E77">IFERROR(IF(INDEX('Disaggregation Data'!$K$3:$K$154,MATCH(RIGHT(M77,255),RIGHT('Disaggregation Data'!$J$3:$J$154,255),0))=0,"",INDEX('Disaggregation Data'!$K$3:$K$154,MATCH(RIGHT(M77,255),RIGHT('Disaggregation Data'!$J$3:$J$154,255),0))),"")</f>
        <v/>
      </c>
      <c r="F77" s="348" t="str">
        <f t="array" ref="F77">IFERROR(IF(INDEX('Disaggregation Data'!$L$3:$L$154,MATCH(RIGHT(M77,255),RIGHT('Disaggregation Data'!$J$3:$J$154,255),0))=0,"",INDEX('Disaggregation Data'!$L$3:$L$154,MATCH(RIGHT(M77,255),RIGHT('Disaggregation Data'!$J$3:$J$154,255),0))),"")</f>
        <v/>
      </c>
      <c r="G77" s="348" t="str">
        <f t="array" ref="G77">IFERROR(IF(INDEX('Disaggregation Data'!$M$3:$M$154,MATCH(RIGHT(M77,255),RIGHT('Disaggregation Data'!$J$3:$J$154,255),0))=0,"",INDEX('Disaggregation Data'!$M$3:$M$154,MATCH(RIGHT(M77,255),RIGHT('Disaggregation Data'!$J$3:$J$154,255),0))),"")</f>
        <v/>
      </c>
      <c r="H77" s="347" t="str">
        <f t="array" ref="H77">IFERROR(IF(INDEX('Disaggregation Data'!$N$3:$N$154,MATCH(RIGHT(M77,255),RIGHT('Disaggregation Data'!$J$3:$J$154,255),0))=0,"",INDEX('Disaggregation Data'!$N$3:$N$154,MATCH(RIGHT(M77,255),RIGHT('Disaggregation Data'!$J$3:$J$154,255),0))),"")</f>
        <v/>
      </c>
      <c r="I77" s="465" t="str">
        <f t="array" ref="I77">IFERROR(IF(INDEX('Disaggregation Records'!$G$3:$G$56,MATCH(LEFT(L77,255),LEFT('Disaggregation Records'!$D$3:$D$56,255),0))=0,"",INDEX('Disaggregation Records'!$G$3:$G$56,MATCH(LEFT(L77,255),LEFT('Disaggregation Records'!$D$3:$D$56,255),0))),"")</f>
        <v/>
      </c>
      <c r="J77" s="465" t="s">
        <v>460</v>
      </c>
      <c r="K77" s="465">
        <f t="shared" si="4"/>
        <v>48</v>
      </c>
      <c r="L77" s="465" t="str">
        <f t="shared" si="5"/>
        <v/>
      </c>
      <c r="M77" s="465" t="str">
        <f t="shared" si="6"/>
        <v/>
      </c>
      <c r="N77" s="426" t="b">
        <f t="shared" si="7"/>
        <v>0</v>
      </c>
      <c r="O77" s="430" t="s">
        <v>1599</v>
      </c>
      <c r="P77" s="246"/>
      <c r="Q77" s="245"/>
    </row>
    <row r="78" spans="1:17" ht="37.5" customHeight="1" x14ac:dyDescent="0.25">
      <c r="A78" s="345">
        <v>7</v>
      </c>
      <c r="B78" s="364" t="str">
        <f>IFERROR(VLOOKUP(A78,'Impact Indicators - Section B'!$A$9:$S$27,19,FALSE),"")</f>
        <v/>
      </c>
      <c r="C78" s="464" t="str">
        <f t="array" ref="C78">IFERROR(IF(INDEX('Disaggregation Records'!$E$3:$E$56,MATCH(RIGHT(L78,255),RIGHT('Disaggregation Records'!$D$3:$D$56,255),0))=0,"",INDEX('Disaggregation Records'!$E$3:$E$56,MATCH(RIGHT(L78,255),RIGHT('Disaggregation Records'!$D$3:$D$56,255),0))),"")</f>
        <v/>
      </c>
      <c r="D78" s="464" t="str">
        <f t="array" ref="D78">IFERROR(IF(INDEX('Disaggregation Records'!$F$3:$F$56,MATCH(RIGHT(L78,255),RIGHT('Disaggregation Records'!$D$3:$D$56,255),0))=0,"",INDEX('Disaggregation Records'!$F$3:$F$56,MATCH(RIGHT(L78,255),RIGHT('Disaggregation Records'!$D$3:$D$56,255),0))),"")</f>
        <v/>
      </c>
      <c r="E78" s="348" t="str">
        <f t="array" ref="E78">IFERROR(IF(INDEX('Disaggregation Data'!$K$3:$K$154,MATCH(RIGHT(M78,255),RIGHT('Disaggregation Data'!$J$3:$J$154,255),0))=0,"",INDEX('Disaggregation Data'!$K$3:$K$154,MATCH(RIGHT(M78,255),RIGHT('Disaggregation Data'!$J$3:$J$154,255),0))),"")</f>
        <v/>
      </c>
      <c r="F78" s="348" t="str">
        <f t="array" ref="F78">IFERROR(IF(INDEX('Disaggregation Data'!$L$3:$L$154,MATCH(RIGHT(M78,255),RIGHT('Disaggregation Data'!$J$3:$J$154,255),0))=0,"",INDEX('Disaggregation Data'!$L$3:$L$154,MATCH(RIGHT(M78,255),RIGHT('Disaggregation Data'!$J$3:$J$154,255),0))),"")</f>
        <v/>
      </c>
      <c r="G78" s="348" t="str">
        <f t="array" ref="G78">IFERROR(IF(INDEX('Disaggregation Data'!$M$3:$M$154,MATCH(RIGHT(M78,255),RIGHT('Disaggregation Data'!$J$3:$J$154,255),0))=0,"",INDEX('Disaggregation Data'!$M$3:$M$154,MATCH(RIGHT(M78,255),RIGHT('Disaggregation Data'!$J$3:$J$154,255),0))),"")</f>
        <v/>
      </c>
      <c r="H78" s="347" t="str">
        <f t="array" ref="H78">IFERROR(IF(INDEX('Disaggregation Data'!$N$3:$N$154,MATCH(RIGHT(M78,255),RIGHT('Disaggregation Data'!$J$3:$J$154,255),0))=0,"",INDEX('Disaggregation Data'!$N$3:$N$154,MATCH(RIGHT(M78,255),RIGHT('Disaggregation Data'!$J$3:$J$154,255),0))),"")</f>
        <v/>
      </c>
      <c r="I78" s="465" t="str">
        <f t="array" ref="I78">IFERROR(IF(INDEX('Disaggregation Records'!$G$3:$G$56,MATCH(LEFT(L78,255),LEFT('Disaggregation Records'!$D$3:$D$56,255),0))=0,"",INDEX('Disaggregation Records'!$G$3:$G$56,MATCH(LEFT(L78,255),LEFT('Disaggregation Records'!$D$3:$D$56,255),0))),"")</f>
        <v/>
      </c>
      <c r="J78" s="465" t="s">
        <v>460</v>
      </c>
      <c r="K78" s="465">
        <f t="shared" si="4"/>
        <v>49</v>
      </c>
      <c r="L78" s="465" t="str">
        <f t="shared" si="5"/>
        <v/>
      </c>
      <c r="M78" s="465" t="str">
        <f t="shared" si="6"/>
        <v/>
      </c>
      <c r="N78" s="426" t="b">
        <f t="shared" si="7"/>
        <v>0</v>
      </c>
      <c r="O78" s="430" t="s">
        <v>1600</v>
      </c>
      <c r="P78" s="246"/>
      <c r="Q78" s="245"/>
    </row>
    <row r="79" spans="1:17" ht="37.5" customHeight="1" x14ac:dyDescent="0.25">
      <c r="A79" s="345">
        <v>8</v>
      </c>
      <c r="B79" s="364" t="str">
        <f>IFERROR(VLOOKUP(A79,'Impact Indicators - Section B'!$A$9:$S$27,19,FALSE),"")</f>
        <v/>
      </c>
      <c r="C79" s="464" t="str">
        <f t="array" ref="C79">IFERROR(IF(INDEX('Disaggregation Records'!$E$3:$E$56,MATCH(RIGHT(L79,255),RIGHT('Disaggregation Records'!$D$3:$D$56,255),0))=0,"",INDEX('Disaggregation Records'!$E$3:$E$56,MATCH(RIGHT(L79,255),RIGHT('Disaggregation Records'!$D$3:$D$56,255),0))),"")</f>
        <v/>
      </c>
      <c r="D79" s="464" t="str">
        <f t="array" ref="D79">IFERROR(IF(INDEX('Disaggregation Records'!$F$3:$F$56,MATCH(RIGHT(L79,255),RIGHT('Disaggregation Records'!$D$3:$D$56,255),0))=0,"",INDEX('Disaggregation Records'!$F$3:$F$56,MATCH(RIGHT(L79,255),RIGHT('Disaggregation Records'!$D$3:$D$56,255),0))),"")</f>
        <v/>
      </c>
      <c r="E79" s="348" t="str">
        <f t="array" ref="E79">IFERROR(IF(INDEX('Disaggregation Data'!$K$3:$K$154,MATCH(RIGHT(M79,255),RIGHT('Disaggregation Data'!$J$3:$J$154,255),0))=0,"",INDEX('Disaggregation Data'!$K$3:$K$154,MATCH(RIGHT(M79,255),RIGHT('Disaggregation Data'!$J$3:$J$154,255),0))),"")</f>
        <v/>
      </c>
      <c r="F79" s="348" t="str">
        <f t="array" ref="F79">IFERROR(IF(INDEX('Disaggregation Data'!$L$3:$L$154,MATCH(RIGHT(M79,255),RIGHT('Disaggregation Data'!$J$3:$J$154,255),0))=0,"",INDEX('Disaggregation Data'!$L$3:$L$154,MATCH(RIGHT(M79,255),RIGHT('Disaggregation Data'!$J$3:$J$154,255),0))),"")</f>
        <v/>
      </c>
      <c r="G79" s="348" t="str">
        <f t="array" ref="G79">IFERROR(IF(INDEX('Disaggregation Data'!$M$3:$M$154,MATCH(RIGHT(M79,255),RIGHT('Disaggregation Data'!$J$3:$J$154,255),0))=0,"",INDEX('Disaggregation Data'!$M$3:$M$154,MATCH(RIGHT(M79,255),RIGHT('Disaggregation Data'!$J$3:$J$154,255),0))),"")</f>
        <v/>
      </c>
      <c r="H79" s="347" t="str">
        <f t="array" ref="H79">IFERROR(IF(INDEX('Disaggregation Data'!$N$3:$N$154,MATCH(RIGHT(M79,255),RIGHT('Disaggregation Data'!$J$3:$J$154,255),0))=0,"",INDEX('Disaggregation Data'!$N$3:$N$154,MATCH(RIGHT(M79,255),RIGHT('Disaggregation Data'!$J$3:$J$154,255),0))),"")</f>
        <v/>
      </c>
      <c r="I79" s="465" t="str">
        <f t="array" ref="I79">IFERROR(IF(INDEX('Disaggregation Records'!$G$3:$G$56,MATCH(LEFT(L79,255),LEFT('Disaggregation Records'!$D$3:$D$56,255),0))=0,"",INDEX('Disaggregation Records'!$G$3:$G$56,MATCH(LEFT(L79,255),LEFT('Disaggregation Records'!$D$3:$D$56,255),0))),"")</f>
        <v/>
      </c>
      <c r="J79" s="465" t="s">
        <v>461</v>
      </c>
      <c r="K79" s="465">
        <f t="shared" si="4"/>
        <v>50</v>
      </c>
      <c r="L79" s="465" t="str">
        <f t="shared" si="5"/>
        <v/>
      </c>
      <c r="M79" s="465" t="str">
        <f t="shared" si="6"/>
        <v/>
      </c>
      <c r="N79" s="426" t="b">
        <f t="shared" si="7"/>
        <v>0</v>
      </c>
      <c r="O79" s="430" t="s">
        <v>1601</v>
      </c>
      <c r="P79" s="246"/>
      <c r="Q79" s="245"/>
    </row>
    <row r="80" spans="1:17" ht="37.5" customHeight="1" x14ac:dyDescent="0.25">
      <c r="A80" s="345">
        <v>8</v>
      </c>
      <c r="B80" s="364" t="str">
        <f>IFERROR(VLOOKUP(A80,'Impact Indicators - Section B'!$A$9:$S$27,19,FALSE),"")</f>
        <v/>
      </c>
      <c r="C80" s="464" t="str">
        <f t="array" ref="C80">IFERROR(IF(INDEX('Disaggregation Records'!$E$3:$E$56,MATCH(RIGHT(L80,255),RIGHT('Disaggregation Records'!$D$3:$D$56,255),0))=0,"",INDEX('Disaggregation Records'!$E$3:$E$56,MATCH(RIGHT(L80,255),RIGHT('Disaggregation Records'!$D$3:$D$56,255),0))),"")</f>
        <v/>
      </c>
      <c r="D80" s="464" t="str">
        <f t="array" ref="D80">IFERROR(IF(INDEX('Disaggregation Records'!$F$3:$F$56,MATCH(RIGHT(L80,255),RIGHT('Disaggregation Records'!$D$3:$D$56,255),0))=0,"",INDEX('Disaggregation Records'!$F$3:$F$56,MATCH(RIGHT(L80,255),RIGHT('Disaggregation Records'!$D$3:$D$56,255),0))),"")</f>
        <v/>
      </c>
      <c r="E80" s="348" t="str">
        <f t="array" ref="E80">IFERROR(IF(INDEX('Disaggregation Data'!$K$3:$K$154,MATCH(RIGHT(M80,255),RIGHT('Disaggregation Data'!$J$3:$J$154,255),0))=0,"",INDEX('Disaggregation Data'!$K$3:$K$154,MATCH(RIGHT(M80,255),RIGHT('Disaggregation Data'!$J$3:$J$154,255),0))),"")</f>
        <v/>
      </c>
      <c r="F80" s="348" t="str">
        <f t="array" ref="F80">IFERROR(IF(INDEX('Disaggregation Data'!$L$3:$L$154,MATCH(RIGHT(M80,255),RIGHT('Disaggregation Data'!$J$3:$J$154,255),0))=0,"",INDEX('Disaggregation Data'!$L$3:$L$154,MATCH(RIGHT(M80,255),RIGHT('Disaggregation Data'!$J$3:$J$154,255),0))),"")</f>
        <v/>
      </c>
      <c r="G80" s="348" t="str">
        <f t="array" ref="G80">IFERROR(IF(INDEX('Disaggregation Data'!$M$3:$M$154,MATCH(RIGHT(M80,255),RIGHT('Disaggregation Data'!$J$3:$J$154,255),0))=0,"",INDEX('Disaggregation Data'!$M$3:$M$154,MATCH(RIGHT(M80,255),RIGHT('Disaggregation Data'!$J$3:$J$154,255),0))),"")</f>
        <v/>
      </c>
      <c r="H80" s="347" t="str">
        <f t="array" ref="H80">IFERROR(IF(INDEX('Disaggregation Data'!$N$3:$N$154,MATCH(RIGHT(M80,255),RIGHT('Disaggregation Data'!$J$3:$J$154,255),0))=0,"",INDEX('Disaggregation Data'!$N$3:$N$154,MATCH(RIGHT(M80,255),RIGHT('Disaggregation Data'!$J$3:$J$154,255),0))),"")</f>
        <v/>
      </c>
      <c r="I80" s="465" t="str">
        <f t="array" ref="I80">IFERROR(IF(INDEX('Disaggregation Records'!$G$3:$G$56,MATCH(LEFT(L80,255),LEFT('Disaggregation Records'!$D$3:$D$56,255),0))=0,"",INDEX('Disaggregation Records'!$G$3:$G$56,MATCH(LEFT(L80,255),LEFT('Disaggregation Records'!$D$3:$D$56,255),0))),"")</f>
        <v/>
      </c>
      <c r="J80" s="465" t="s">
        <v>461</v>
      </c>
      <c r="K80" s="465">
        <f t="shared" si="4"/>
        <v>51</v>
      </c>
      <c r="L80" s="465" t="str">
        <f t="shared" si="5"/>
        <v/>
      </c>
      <c r="M80" s="465" t="str">
        <f t="shared" si="6"/>
        <v/>
      </c>
      <c r="N80" s="426" t="b">
        <f t="shared" si="7"/>
        <v>0</v>
      </c>
      <c r="O80" s="430" t="s">
        <v>1602</v>
      </c>
      <c r="P80" s="246"/>
      <c r="Q80" s="245"/>
    </row>
    <row r="81" spans="1:17" ht="37.5" customHeight="1" x14ac:dyDescent="0.25">
      <c r="A81" s="345">
        <v>8</v>
      </c>
      <c r="B81" s="364" t="str">
        <f>IFERROR(VLOOKUP(A81,'Impact Indicators - Section B'!$A$9:$S$27,19,FALSE),"")</f>
        <v/>
      </c>
      <c r="C81" s="464" t="str">
        <f t="array" ref="C81">IFERROR(IF(INDEX('Disaggregation Records'!$E$3:$E$56,MATCH(RIGHT(L81,255),RIGHT('Disaggregation Records'!$D$3:$D$56,255),0))=0,"",INDEX('Disaggregation Records'!$E$3:$E$56,MATCH(RIGHT(L81,255),RIGHT('Disaggregation Records'!$D$3:$D$56,255),0))),"")</f>
        <v/>
      </c>
      <c r="D81" s="464" t="str">
        <f t="array" ref="D81">IFERROR(IF(INDEX('Disaggregation Records'!$F$3:$F$56,MATCH(RIGHT(L81,255),RIGHT('Disaggregation Records'!$D$3:$D$56,255),0))=0,"",INDEX('Disaggregation Records'!$F$3:$F$56,MATCH(RIGHT(L81,255),RIGHT('Disaggregation Records'!$D$3:$D$56,255),0))),"")</f>
        <v/>
      </c>
      <c r="E81" s="348" t="str">
        <f t="array" ref="E81">IFERROR(IF(INDEX('Disaggregation Data'!$K$3:$K$154,MATCH(RIGHT(M81,255),RIGHT('Disaggregation Data'!$J$3:$J$154,255),0))=0,"",INDEX('Disaggregation Data'!$K$3:$K$154,MATCH(RIGHT(M81,255),RIGHT('Disaggregation Data'!$J$3:$J$154,255),0))),"")</f>
        <v/>
      </c>
      <c r="F81" s="348" t="str">
        <f t="array" ref="F81">IFERROR(IF(INDEX('Disaggregation Data'!$L$3:$L$154,MATCH(RIGHT(M81,255),RIGHT('Disaggregation Data'!$J$3:$J$154,255),0))=0,"",INDEX('Disaggregation Data'!$L$3:$L$154,MATCH(RIGHT(M81,255),RIGHT('Disaggregation Data'!$J$3:$J$154,255),0))),"")</f>
        <v/>
      </c>
      <c r="G81" s="348" t="str">
        <f t="array" ref="G81">IFERROR(IF(INDEX('Disaggregation Data'!$M$3:$M$154,MATCH(RIGHT(M81,255),RIGHT('Disaggregation Data'!$J$3:$J$154,255),0))=0,"",INDEX('Disaggregation Data'!$M$3:$M$154,MATCH(RIGHT(M81,255),RIGHT('Disaggregation Data'!$J$3:$J$154,255),0))),"")</f>
        <v/>
      </c>
      <c r="H81" s="347" t="str">
        <f t="array" ref="H81">IFERROR(IF(INDEX('Disaggregation Data'!$N$3:$N$154,MATCH(RIGHT(M81,255),RIGHT('Disaggregation Data'!$J$3:$J$154,255),0))=0,"",INDEX('Disaggregation Data'!$N$3:$N$154,MATCH(RIGHT(M81,255),RIGHT('Disaggregation Data'!$J$3:$J$154,255),0))),"")</f>
        <v/>
      </c>
      <c r="I81" s="465" t="str">
        <f t="array" ref="I81">IFERROR(IF(INDEX('Disaggregation Records'!$G$3:$G$56,MATCH(LEFT(L81,255),LEFT('Disaggregation Records'!$D$3:$D$56,255),0))=0,"",INDEX('Disaggregation Records'!$G$3:$G$56,MATCH(LEFT(L81,255),LEFT('Disaggregation Records'!$D$3:$D$56,255),0))),"")</f>
        <v/>
      </c>
      <c r="J81" s="465" t="s">
        <v>461</v>
      </c>
      <c r="K81" s="465">
        <f t="shared" si="4"/>
        <v>52</v>
      </c>
      <c r="L81" s="465" t="str">
        <f t="shared" si="5"/>
        <v/>
      </c>
      <c r="M81" s="465" t="str">
        <f t="shared" si="6"/>
        <v/>
      </c>
      <c r="N81" s="426" t="b">
        <f t="shared" si="7"/>
        <v>0</v>
      </c>
      <c r="O81" s="430" t="s">
        <v>1603</v>
      </c>
      <c r="P81" s="246"/>
      <c r="Q81" s="245"/>
    </row>
    <row r="82" spans="1:17" ht="37.5" customHeight="1" x14ac:dyDescent="0.25">
      <c r="A82" s="345">
        <v>8</v>
      </c>
      <c r="B82" s="364" t="str">
        <f>IFERROR(VLOOKUP(A82,'Impact Indicators - Section B'!$A$9:$S$27,19,FALSE),"")</f>
        <v/>
      </c>
      <c r="C82" s="464" t="str">
        <f t="array" ref="C82">IFERROR(IF(INDEX('Disaggregation Records'!$E$3:$E$56,MATCH(RIGHT(L82,255),RIGHT('Disaggregation Records'!$D$3:$D$56,255),0))=0,"",INDEX('Disaggregation Records'!$E$3:$E$56,MATCH(RIGHT(L82,255),RIGHT('Disaggregation Records'!$D$3:$D$56,255),0))),"")</f>
        <v/>
      </c>
      <c r="D82" s="464" t="str">
        <f t="array" ref="D82">IFERROR(IF(INDEX('Disaggregation Records'!$F$3:$F$56,MATCH(RIGHT(L82,255),RIGHT('Disaggregation Records'!$D$3:$D$56,255),0))=0,"",INDEX('Disaggregation Records'!$F$3:$F$56,MATCH(RIGHT(L82,255),RIGHT('Disaggregation Records'!$D$3:$D$56,255),0))),"")</f>
        <v/>
      </c>
      <c r="E82" s="348" t="str">
        <f t="array" ref="E82">IFERROR(IF(INDEX('Disaggregation Data'!$K$3:$K$154,MATCH(RIGHT(M82,255),RIGHT('Disaggregation Data'!$J$3:$J$154,255),0))=0,"",INDEX('Disaggregation Data'!$K$3:$K$154,MATCH(RIGHT(M82,255),RIGHT('Disaggregation Data'!$J$3:$J$154,255),0))),"")</f>
        <v/>
      </c>
      <c r="F82" s="348" t="str">
        <f t="array" ref="F82">IFERROR(IF(INDEX('Disaggregation Data'!$L$3:$L$154,MATCH(RIGHT(M82,255),RIGHT('Disaggregation Data'!$J$3:$J$154,255),0))=0,"",INDEX('Disaggregation Data'!$L$3:$L$154,MATCH(RIGHT(M82,255),RIGHT('Disaggregation Data'!$J$3:$J$154,255),0))),"")</f>
        <v/>
      </c>
      <c r="G82" s="348" t="str">
        <f t="array" ref="G82">IFERROR(IF(INDEX('Disaggregation Data'!$M$3:$M$154,MATCH(RIGHT(M82,255),RIGHT('Disaggregation Data'!$J$3:$J$154,255),0))=0,"",INDEX('Disaggregation Data'!$M$3:$M$154,MATCH(RIGHT(M82,255),RIGHT('Disaggregation Data'!$J$3:$J$154,255),0))),"")</f>
        <v/>
      </c>
      <c r="H82" s="347" t="str">
        <f t="array" ref="H82">IFERROR(IF(INDEX('Disaggregation Data'!$N$3:$N$154,MATCH(RIGHT(M82,255),RIGHT('Disaggregation Data'!$J$3:$J$154,255),0))=0,"",INDEX('Disaggregation Data'!$N$3:$N$154,MATCH(RIGHT(M82,255),RIGHT('Disaggregation Data'!$J$3:$J$154,255),0))),"")</f>
        <v/>
      </c>
      <c r="I82" s="465" t="str">
        <f t="array" ref="I82">IFERROR(IF(INDEX('Disaggregation Records'!$G$3:$G$56,MATCH(LEFT(L82,255),LEFT('Disaggregation Records'!$D$3:$D$56,255),0))=0,"",INDEX('Disaggregation Records'!$G$3:$G$56,MATCH(LEFT(L82,255),LEFT('Disaggregation Records'!$D$3:$D$56,255),0))),"")</f>
        <v/>
      </c>
      <c r="J82" s="465" t="s">
        <v>461</v>
      </c>
      <c r="K82" s="465">
        <f t="shared" si="4"/>
        <v>53</v>
      </c>
      <c r="L82" s="465" t="str">
        <f t="shared" si="5"/>
        <v/>
      </c>
      <c r="M82" s="465" t="str">
        <f t="shared" si="6"/>
        <v/>
      </c>
      <c r="N82" s="426" t="b">
        <f t="shared" si="7"/>
        <v>0</v>
      </c>
      <c r="O82" s="430" t="s">
        <v>1604</v>
      </c>
      <c r="P82" s="246"/>
      <c r="Q82" s="245"/>
    </row>
    <row r="83" spans="1:17" ht="37.5" customHeight="1" x14ac:dyDescent="0.25">
      <c r="A83" s="345">
        <v>8</v>
      </c>
      <c r="B83" s="364" t="str">
        <f>IFERROR(VLOOKUP(A83,'Impact Indicators - Section B'!$A$9:$S$27,19,FALSE),"")</f>
        <v/>
      </c>
      <c r="C83" s="464" t="str">
        <f t="array" ref="C83">IFERROR(IF(INDEX('Disaggregation Records'!$E$3:$E$56,MATCH(RIGHT(L83,255),RIGHT('Disaggregation Records'!$D$3:$D$56,255),0))=0,"",INDEX('Disaggregation Records'!$E$3:$E$56,MATCH(RIGHT(L83,255),RIGHT('Disaggregation Records'!$D$3:$D$56,255),0))),"")</f>
        <v/>
      </c>
      <c r="D83" s="464" t="str">
        <f t="array" ref="D83">IFERROR(IF(INDEX('Disaggregation Records'!$F$3:$F$56,MATCH(RIGHT(L83,255),RIGHT('Disaggregation Records'!$D$3:$D$56,255),0))=0,"",INDEX('Disaggregation Records'!$F$3:$F$56,MATCH(RIGHT(L83,255),RIGHT('Disaggregation Records'!$D$3:$D$56,255),0))),"")</f>
        <v/>
      </c>
      <c r="E83" s="348" t="str">
        <f t="array" ref="E83">IFERROR(IF(INDEX('Disaggregation Data'!$K$3:$K$154,MATCH(RIGHT(M83,255),RIGHT('Disaggregation Data'!$J$3:$J$154,255),0))=0,"",INDEX('Disaggregation Data'!$K$3:$K$154,MATCH(RIGHT(M83,255),RIGHT('Disaggregation Data'!$J$3:$J$154,255),0))),"")</f>
        <v/>
      </c>
      <c r="F83" s="348" t="str">
        <f t="array" ref="F83">IFERROR(IF(INDEX('Disaggregation Data'!$L$3:$L$154,MATCH(RIGHT(M83,255),RIGHT('Disaggregation Data'!$J$3:$J$154,255),0))=0,"",INDEX('Disaggregation Data'!$L$3:$L$154,MATCH(RIGHT(M83,255),RIGHT('Disaggregation Data'!$J$3:$J$154,255),0))),"")</f>
        <v/>
      </c>
      <c r="G83" s="348" t="str">
        <f t="array" ref="G83">IFERROR(IF(INDEX('Disaggregation Data'!$M$3:$M$154,MATCH(RIGHT(M83,255),RIGHT('Disaggregation Data'!$J$3:$J$154,255),0))=0,"",INDEX('Disaggregation Data'!$M$3:$M$154,MATCH(RIGHT(M83,255),RIGHT('Disaggregation Data'!$J$3:$J$154,255),0))),"")</f>
        <v/>
      </c>
      <c r="H83" s="347" t="str">
        <f t="array" ref="H83">IFERROR(IF(INDEX('Disaggregation Data'!$N$3:$N$154,MATCH(RIGHT(M83,255),RIGHT('Disaggregation Data'!$J$3:$J$154,255),0))=0,"",INDEX('Disaggregation Data'!$N$3:$N$154,MATCH(RIGHT(M83,255),RIGHT('Disaggregation Data'!$J$3:$J$154,255),0))),"")</f>
        <v/>
      </c>
      <c r="I83" s="465" t="str">
        <f t="array" ref="I83">IFERROR(IF(INDEX('Disaggregation Records'!$G$3:$G$56,MATCH(LEFT(L83,255),LEFT('Disaggregation Records'!$D$3:$D$56,255),0))=0,"",INDEX('Disaggregation Records'!$G$3:$G$56,MATCH(LEFT(L83,255),LEFT('Disaggregation Records'!$D$3:$D$56,255),0))),"")</f>
        <v/>
      </c>
      <c r="J83" s="465" t="s">
        <v>461</v>
      </c>
      <c r="K83" s="465">
        <f t="shared" si="4"/>
        <v>54</v>
      </c>
      <c r="L83" s="465" t="str">
        <f t="shared" si="5"/>
        <v/>
      </c>
      <c r="M83" s="465" t="str">
        <f t="shared" si="6"/>
        <v/>
      </c>
      <c r="N83" s="426" t="b">
        <f t="shared" si="7"/>
        <v>0</v>
      </c>
      <c r="O83" s="430" t="s">
        <v>1605</v>
      </c>
      <c r="P83" s="246"/>
      <c r="Q83" s="245"/>
    </row>
    <row r="84" spans="1:17" ht="37.5" customHeight="1" x14ac:dyDescent="0.25">
      <c r="A84" s="345">
        <v>8</v>
      </c>
      <c r="B84" s="364" t="str">
        <f>IFERROR(VLOOKUP(A84,'Impact Indicators - Section B'!$A$9:$S$27,19,FALSE),"")</f>
        <v/>
      </c>
      <c r="C84" s="464" t="str">
        <f t="array" ref="C84">IFERROR(IF(INDEX('Disaggregation Records'!$E$3:$E$56,MATCH(RIGHT(L84,255),RIGHT('Disaggregation Records'!$D$3:$D$56,255),0))=0,"",INDEX('Disaggregation Records'!$E$3:$E$56,MATCH(RIGHT(L84,255),RIGHT('Disaggregation Records'!$D$3:$D$56,255),0))),"")</f>
        <v/>
      </c>
      <c r="D84" s="464" t="str">
        <f t="array" ref="D84">IFERROR(IF(INDEX('Disaggregation Records'!$F$3:$F$56,MATCH(RIGHT(L84,255),RIGHT('Disaggregation Records'!$D$3:$D$56,255),0))=0,"",INDEX('Disaggregation Records'!$F$3:$F$56,MATCH(RIGHT(L84,255),RIGHT('Disaggregation Records'!$D$3:$D$56,255),0))),"")</f>
        <v/>
      </c>
      <c r="E84" s="348" t="str">
        <f t="array" ref="E84">IFERROR(IF(INDEX('Disaggregation Data'!$K$3:$K$154,MATCH(RIGHT(M84,255),RIGHT('Disaggregation Data'!$J$3:$J$154,255),0))=0,"",INDEX('Disaggregation Data'!$K$3:$K$154,MATCH(RIGHT(M84,255),RIGHT('Disaggregation Data'!$J$3:$J$154,255),0))),"")</f>
        <v/>
      </c>
      <c r="F84" s="348" t="str">
        <f t="array" ref="F84">IFERROR(IF(INDEX('Disaggregation Data'!$L$3:$L$154,MATCH(RIGHT(M84,255),RIGHT('Disaggregation Data'!$J$3:$J$154,255),0))=0,"",INDEX('Disaggregation Data'!$L$3:$L$154,MATCH(RIGHT(M84,255),RIGHT('Disaggregation Data'!$J$3:$J$154,255),0))),"")</f>
        <v/>
      </c>
      <c r="G84" s="348" t="str">
        <f t="array" ref="G84">IFERROR(IF(INDEX('Disaggregation Data'!$M$3:$M$154,MATCH(RIGHT(M84,255),RIGHT('Disaggregation Data'!$J$3:$J$154,255),0))=0,"",INDEX('Disaggregation Data'!$M$3:$M$154,MATCH(RIGHT(M84,255),RIGHT('Disaggregation Data'!$J$3:$J$154,255),0))),"")</f>
        <v/>
      </c>
      <c r="H84" s="347" t="str">
        <f t="array" ref="H84">IFERROR(IF(INDEX('Disaggregation Data'!$N$3:$N$154,MATCH(RIGHT(M84,255),RIGHT('Disaggregation Data'!$J$3:$J$154,255),0))=0,"",INDEX('Disaggregation Data'!$N$3:$N$154,MATCH(RIGHT(M84,255),RIGHT('Disaggregation Data'!$J$3:$J$154,255),0))),"")</f>
        <v/>
      </c>
      <c r="I84" s="465" t="str">
        <f t="array" ref="I84">IFERROR(IF(INDEX('Disaggregation Records'!$G$3:$G$56,MATCH(LEFT(L84,255),LEFT('Disaggregation Records'!$D$3:$D$56,255),0))=0,"",INDEX('Disaggregation Records'!$G$3:$G$56,MATCH(LEFT(L84,255),LEFT('Disaggregation Records'!$D$3:$D$56,255),0))),"")</f>
        <v/>
      </c>
      <c r="J84" s="465" t="s">
        <v>461</v>
      </c>
      <c r="K84" s="465">
        <f t="shared" si="4"/>
        <v>55</v>
      </c>
      <c r="L84" s="465" t="str">
        <f t="shared" si="5"/>
        <v/>
      </c>
      <c r="M84" s="465" t="str">
        <f t="shared" si="6"/>
        <v/>
      </c>
      <c r="N84" s="426" t="b">
        <f t="shared" si="7"/>
        <v>0</v>
      </c>
      <c r="O84" s="430" t="s">
        <v>1606</v>
      </c>
      <c r="P84" s="246"/>
      <c r="Q84" s="245"/>
    </row>
    <row r="85" spans="1:17" ht="37.5" customHeight="1" x14ac:dyDescent="0.25">
      <c r="A85" s="345">
        <v>8</v>
      </c>
      <c r="B85" s="364" t="str">
        <f>IFERROR(VLOOKUP(A85,'Impact Indicators - Section B'!$A$9:$S$27,19,FALSE),"")</f>
        <v/>
      </c>
      <c r="C85" s="464" t="str">
        <f t="array" ref="C85">IFERROR(IF(INDEX('Disaggregation Records'!$E$3:$E$56,MATCH(RIGHT(L85,255),RIGHT('Disaggregation Records'!$D$3:$D$56,255),0))=0,"",INDEX('Disaggregation Records'!$E$3:$E$56,MATCH(RIGHT(L85,255),RIGHT('Disaggregation Records'!$D$3:$D$56,255),0))),"")</f>
        <v/>
      </c>
      <c r="D85" s="464" t="str">
        <f t="array" ref="D85">IFERROR(IF(INDEX('Disaggregation Records'!$F$3:$F$56,MATCH(RIGHT(L85,255),RIGHT('Disaggregation Records'!$D$3:$D$56,255),0))=0,"",INDEX('Disaggregation Records'!$F$3:$F$56,MATCH(RIGHT(L85,255),RIGHT('Disaggregation Records'!$D$3:$D$56,255),0))),"")</f>
        <v/>
      </c>
      <c r="E85" s="348" t="str">
        <f t="array" ref="E85">IFERROR(IF(INDEX('Disaggregation Data'!$K$3:$K$154,MATCH(RIGHT(M85,255),RIGHT('Disaggregation Data'!$J$3:$J$154,255),0))=0,"",INDEX('Disaggregation Data'!$K$3:$K$154,MATCH(RIGHT(M85,255),RIGHT('Disaggregation Data'!$J$3:$J$154,255),0))),"")</f>
        <v/>
      </c>
      <c r="F85" s="348" t="str">
        <f t="array" ref="F85">IFERROR(IF(INDEX('Disaggregation Data'!$L$3:$L$154,MATCH(RIGHT(M85,255),RIGHT('Disaggregation Data'!$J$3:$J$154,255),0))=0,"",INDEX('Disaggregation Data'!$L$3:$L$154,MATCH(RIGHT(M85,255),RIGHT('Disaggregation Data'!$J$3:$J$154,255),0))),"")</f>
        <v/>
      </c>
      <c r="G85" s="348" t="str">
        <f t="array" ref="G85">IFERROR(IF(INDEX('Disaggregation Data'!$M$3:$M$154,MATCH(RIGHT(M85,255),RIGHT('Disaggregation Data'!$J$3:$J$154,255),0))=0,"",INDEX('Disaggregation Data'!$M$3:$M$154,MATCH(RIGHT(M85,255),RIGHT('Disaggregation Data'!$J$3:$J$154,255),0))),"")</f>
        <v/>
      </c>
      <c r="H85" s="347" t="str">
        <f t="array" ref="H85">IFERROR(IF(INDEX('Disaggregation Data'!$N$3:$N$154,MATCH(RIGHT(M85,255),RIGHT('Disaggregation Data'!$J$3:$J$154,255),0))=0,"",INDEX('Disaggregation Data'!$N$3:$N$154,MATCH(RIGHT(M85,255),RIGHT('Disaggregation Data'!$J$3:$J$154,255),0))),"")</f>
        <v/>
      </c>
      <c r="I85" s="465" t="str">
        <f t="array" ref="I85">IFERROR(IF(INDEX('Disaggregation Records'!$G$3:$G$56,MATCH(LEFT(L85,255),LEFT('Disaggregation Records'!$D$3:$D$56,255),0))=0,"",INDEX('Disaggregation Records'!$G$3:$G$56,MATCH(LEFT(L85,255),LEFT('Disaggregation Records'!$D$3:$D$56,255),0))),"")</f>
        <v/>
      </c>
      <c r="J85" s="465" t="s">
        <v>461</v>
      </c>
      <c r="K85" s="465">
        <f t="shared" si="4"/>
        <v>56</v>
      </c>
      <c r="L85" s="465" t="str">
        <f t="shared" si="5"/>
        <v/>
      </c>
      <c r="M85" s="465" t="str">
        <f t="shared" si="6"/>
        <v/>
      </c>
      <c r="N85" s="426" t="b">
        <f t="shared" si="7"/>
        <v>0</v>
      </c>
      <c r="O85" s="430" t="s">
        <v>1607</v>
      </c>
      <c r="P85" s="246"/>
      <c r="Q85" s="245"/>
    </row>
    <row r="86" spans="1:17" ht="37.5" customHeight="1" x14ac:dyDescent="0.25">
      <c r="A86" s="345">
        <v>8</v>
      </c>
      <c r="B86" s="364" t="str">
        <f>IFERROR(VLOOKUP(A86,'Impact Indicators - Section B'!$A$9:$S$27,19,FALSE),"")</f>
        <v/>
      </c>
      <c r="C86" s="464" t="str">
        <f t="array" ref="C86">IFERROR(IF(INDEX('Disaggregation Records'!$E$3:$E$56,MATCH(RIGHT(L86,255),RIGHT('Disaggregation Records'!$D$3:$D$56,255),0))=0,"",INDEX('Disaggregation Records'!$E$3:$E$56,MATCH(RIGHT(L86,255),RIGHT('Disaggregation Records'!$D$3:$D$56,255),0))),"")</f>
        <v/>
      </c>
      <c r="D86" s="464" t="str">
        <f t="array" ref="D86">IFERROR(IF(INDEX('Disaggregation Records'!$F$3:$F$56,MATCH(RIGHT(L86,255),RIGHT('Disaggregation Records'!$D$3:$D$56,255),0))=0,"",INDEX('Disaggregation Records'!$F$3:$F$56,MATCH(RIGHT(L86,255),RIGHT('Disaggregation Records'!$D$3:$D$56,255),0))),"")</f>
        <v/>
      </c>
      <c r="E86" s="348" t="str">
        <f t="array" ref="E86">IFERROR(IF(INDEX('Disaggregation Data'!$K$3:$K$154,MATCH(RIGHT(M86,255),RIGHT('Disaggregation Data'!$J$3:$J$154,255),0))=0,"",INDEX('Disaggregation Data'!$K$3:$K$154,MATCH(RIGHT(M86,255),RIGHT('Disaggregation Data'!$J$3:$J$154,255),0))),"")</f>
        <v/>
      </c>
      <c r="F86" s="348" t="str">
        <f t="array" ref="F86">IFERROR(IF(INDEX('Disaggregation Data'!$L$3:$L$154,MATCH(RIGHT(M86,255),RIGHT('Disaggregation Data'!$J$3:$J$154,255),0))=0,"",INDEX('Disaggregation Data'!$L$3:$L$154,MATCH(RIGHT(M86,255),RIGHT('Disaggregation Data'!$J$3:$J$154,255),0))),"")</f>
        <v/>
      </c>
      <c r="G86" s="348" t="str">
        <f t="array" ref="G86">IFERROR(IF(INDEX('Disaggregation Data'!$M$3:$M$154,MATCH(RIGHT(M86,255),RIGHT('Disaggregation Data'!$J$3:$J$154,255),0))=0,"",INDEX('Disaggregation Data'!$M$3:$M$154,MATCH(RIGHT(M86,255),RIGHT('Disaggregation Data'!$J$3:$J$154,255),0))),"")</f>
        <v/>
      </c>
      <c r="H86" s="347" t="str">
        <f t="array" ref="H86">IFERROR(IF(INDEX('Disaggregation Data'!$N$3:$N$154,MATCH(RIGHT(M86,255),RIGHT('Disaggregation Data'!$J$3:$J$154,255),0))=0,"",INDEX('Disaggregation Data'!$N$3:$N$154,MATCH(RIGHT(M86,255),RIGHT('Disaggregation Data'!$J$3:$J$154,255),0))),"")</f>
        <v/>
      </c>
      <c r="I86" s="465" t="str">
        <f t="array" ref="I86">IFERROR(IF(INDEX('Disaggregation Records'!$G$3:$G$56,MATCH(LEFT(L86,255),LEFT('Disaggregation Records'!$D$3:$D$56,255),0))=0,"",INDEX('Disaggregation Records'!$G$3:$G$56,MATCH(LEFT(L86,255),LEFT('Disaggregation Records'!$D$3:$D$56,255),0))),"")</f>
        <v/>
      </c>
      <c r="J86" s="465" t="s">
        <v>461</v>
      </c>
      <c r="K86" s="465">
        <f t="shared" si="4"/>
        <v>57</v>
      </c>
      <c r="L86" s="465" t="str">
        <f t="shared" si="5"/>
        <v/>
      </c>
      <c r="M86" s="465" t="str">
        <f t="shared" si="6"/>
        <v/>
      </c>
      <c r="N86" s="426" t="b">
        <f t="shared" si="7"/>
        <v>0</v>
      </c>
      <c r="O86" s="430" t="s">
        <v>1608</v>
      </c>
      <c r="P86" s="246"/>
      <c r="Q86" s="245"/>
    </row>
    <row r="87" spans="1:17" ht="37.5" customHeight="1" x14ac:dyDescent="0.25">
      <c r="A87" s="345">
        <v>8</v>
      </c>
      <c r="B87" s="364" t="str">
        <f>IFERROR(VLOOKUP(A87,'Impact Indicators - Section B'!$A$9:$S$27,19,FALSE),"")</f>
        <v/>
      </c>
      <c r="C87" s="464" t="str">
        <f t="array" ref="C87">IFERROR(IF(INDEX('Disaggregation Records'!$E$3:$E$56,MATCH(RIGHT(L87,255),RIGHT('Disaggregation Records'!$D$3:$D$56,255),0))=0,"",INDEX('Disaggregation Records'!$E$3:$E$56,MATCH(RIGHT(L87,255),RIGHT('Disaggregation Records'!$D$3:$D$56,255),0))),"")</f>
        <v/>
      </c>
      <c r="D87" s="464" t="str">
        <f t="array" ref="D87">IFERROR(IF(INDEX('Disaggregation Records'!$F$3:$F$56,MATCH(RIGHT(L87,255),RIGHT('Disaggregation Records'!$D$3:$D$56,255),0))=0,"",INDEX('Disaggregation Records'!$F$3:$F$56,MATCH(RIGHT(L87,255),RIGHT('Disaggregation Records'!$D$3:$D$56,255),0))),"")</f>
        <v/>
      </c>
      <c r="E87" s="348" t="str">
        <f t="array" ref="E87">IFERROR(IF(INDEX('Disaggregation Data'!$K$3:$K$154,MATCH(RIGHT(M87,255),RIGHT('Disaggregation Data'!$J$3:$J$154,255),0))=0,"",INDEX('Disaggregation Data'!$K$3:$K$154,MATCH(RIGHT(M87,255),RIGHT('Disaggregation Data'!$J$3:$J$154,255),0))),"")</f>
        <v/>
      </c>
      <c r="F87" s="348" t="str">
        <f t="array" ref="F87">IFERROR(IF(INDEX('Disaggregation Data'!$L$3:$L$154,MATCH(RIGHT(M87,255),RIGHT('Disaggregation Data'!$J$3:$J$154,255),0))=0,"",INDEX('Disaggregation Data'!$L$3:$L$154,MATCH(RIGHT(M87,255),RIGHT('Disaggregation Data'!$J$3:$J$154,255),0))),"")</f>
        <v/>
      </c>
      <c r="G87" s="348" t="str">
        <f t="array" ref="G87">IFERROR(IF(INDEX('Disaggregation Data'!$M$3:$M$154,MATCH(RIGHT(M87,255),RIGHT('Disaggregation Data'!$J$3:$J$154,255),0))=0,"",INDEX('Disaggregation Data'!$M$3:$M$154,MATCH(RIGHT(M87,255),RIGHT('Disaggregation Data'!$J$3:$J$154,255),0))),"")</f>
        <v/>
      </c>
      <c r="H87" s="347" t="str">
        <f t="array" ref="H87">IFERROR(IF(INDEX('Disaggregation Data'!$N$3:$N$154,MATCH(RIGHT(M87,255),RIGHT('Disaggregation Data'!$J$3:$J$154,255),0))=0,"",INDEX('Disaggregation Data'!$N$3:$N$154,MATCH(RIGHT(M87,255),RIGHT('Disaggregation Data'!$J$3:$J$154,255),0))),"")</f>
        <v/>
      </c>
      <c r="I87" s="465" t="str">
        <f t="array" ref="I87">IFERROR(IF(INDEX('Disaggregation Records'!$G$3:$G$56,MATCH(LEFT(L87,255),LEFT('Disaggregation Records'!$D$3:$D$56,255),0))=0,"",INDEX('Disaggregation Records'!$G$3:$G$56,MATCH(LEFT(L87,255),LEFT('Disaggregation Records'!$D$3:$D$56,255),0))),"")</f>
        <v/>
      </c>
      <c r="J87" s="465" t="s">
        <v>461</v>
      </c>
      <c r="K87" s="465">
        <f t="shared" si="4"/>
        <v>58</v>
      </c>
      <c r="L87" s="465" t="str">
        <f t="shared" si="5"/>
        <v/>
      </c>
      <c r="M87" s="465" t="str">
        <f t="shared" si="6"/>
        <v/>
      </c>
      <c r="N87" s="426" t="b">
        <f t="shared" si="7"/>
        <v>0</v>
      </c>
      <c r="O87" s="430" t="s">
        <v>1609</v>
      </c>
      <c r="P87" s="246"/>
      <c r="Q87" s="245"/>
    </row>
    <row r="88" spans="1:17" ht="37.5" customHeight="1" x14ac:dyDescent="0.25">
      <c r="A88" s="345">
        <v>8</v>
      </c>
      <c r="B88" s="364" t="str">
        <f>IFERROR(VLOOKUP(A88,'Impact Indicators - Section B'!$A$9:$S$27,19,FALSE),"")</f>
        <v/>
      </c>
      <c r="C88" s="464" t="str">
        <f t="array" ref="C88">IFERROR(IF(INDEX('Disaggregation Records'!$E$3:$E$56,MATCH(RIGHT(L88,255),RIGHT('Disaggregation Records'!$D$3:$D$56,255),0))=0,"",INDEX('Disaggregation Records'!$E$3:$E$56,MATCH(RIGHT(L88,255),RIGHT('Disaggregation Records'!$D$3:$D$56,255),0))),"")</f>
        <v/>
      </c>
      <c r="D88" s="464" t="str">
        <f t="array" ref="D88">IFERROR(IF(INDEX('Disaggregation Records'!$F$3:$F$56,MATCH(RIGHT(L88,255),RIGHT('Disaggregation Records'!$D$3:$D$56,255),0))=0,"",INDEX('Disaggregation Records'!$F$3:$F$56,MATCH(RIGHT(L88,255),RIGHT('Disaggregation Records'!$D$3:$D$56,255),0))),"")</f>
        <v/>
      </c>
      <c r="E88" s="348" t="str">
        <f t="array" ref="E88">IFERROR(IF(INDEX('Disaggregation Data'!$K$3:$K$154,MATCH(RIGHT(M88,255),RIGHT('Disaggregation Data'!$J$3:$J$154,255),0))=0,"",INDEX('Disaggregation Data'!$K$3:$K$154,MATCH(RIGHT(M88,255),RIGHT('Disaggregation Data'!$J$3:$J$154,255),0))),"")</f>
        <v/>
      </c>
      <c r="F88" s="348" t="str">
        <f t="array" ref="F88">IFERROR(IF(INDEX('Disaggregation Data'!$L$3:$L$154,MATCH(RIGHT(M88,255),RIGHT('Disaggregation Data'!$J$3:$J$154,255),0))=0,"",INDEX('Disaggregation Data'!$L$3:$L$154,MATCH(RIGHT(M88,255),RIGHT('Disaggregation Data'!$J$3:$J$154,255),0))),"")</f>
        <v/>
      </c>
      <c r="G88" s="348" t="str">
        <f t="array" ref="G88">IFERROR(IF(INDEX('Disaggregation Data'!$M$3:$M$154,MATCH(RIGHT(M88,255),RIGHT('Disaggregation Data'!$J$3:$J$154,255),0))=0,"",INDEX('Disaggregation Data'!$M$3:$M$154,MATCH(RIGHT(M88,255),RIGHT('Disaggregation Data'!$J$3:$J$154,255),0))),"")</f>
        <v/>
      </c>
      <c r="H88" s="347" t="str">
        <f t="array" ref="H88">IFERROR(IF(INDEX('Disaggregation Data'!$N$3:$N$154,MATCH(RIGHT(M88,255),RIGHT('Disaggregation Data'!$J$3:$J$154,255),0))=0,"",INDEX('Disaggregation Data'!$N$3:$N$154,MATCH(RIGHT(M88,255),RIGHT('Disaggregation Data'!$J$3:$J$154,255),0))),"")</f>
        <v/>
      </c>
      <c r="I88" s="465" t="str">
        <f t="array" ref="I88">IFERROR(IF(INDEX('Disaggregation Records'!$G$3:$G$56,MATCH(LEFT(L88,255),LEFT('Disaggregation Records'!$D$3:$D$56,255),0))=0,"",INDEX('Disaggregation Records'!$G$3:$G$56,MATCH(LEFT(L88,255),LEFT('Disaggregation Records'!$D$3:$D$56,255),0))),"")</f>
        <v/>
      </c>
      <c r="J88" s="465" t="s">
        <v>461</v>
      </c>
      <c r="K88" s="465">
        <f t="shared" si="4"/>
        <v>59</v>
      </c>
      <c r="L88" s="465" t="str">
        <f t="shared" si="5"/>
        <v/>
      </c>
      <c r="M88" s="465" t="str">
        <f t="shared" si="6"/>
        <v/>
      </c>
      <c r="N88" s="426" t="b">
        <f t="shared" si="7"/>
        <v>0</v>
      </c>
      <c r="O88" s="430" t="s">
        <v>1610</v>
      </c>
      <c r="P88" s="246"/>
      <c r="Q88" s="245"/>
    </row>
    <row r="89" spans="1:17" ht="37.5" customHeight="1" x14ac:dyDescent="0.25">
      <c r="A89" s="345">
        <v>9</v>
      </c>
      <c r="B89" s="364" t="str">
        <f>IFERROR(VLOOKUP(A89,'Impact Indicators - Section B'!$A$9:$S$27,19,FALSE),"")</f>
        <v/>
      </c>
      <c r="C89" s="464" t="str">
        <f t="array" ref="C89">IFERROR(IF(INDEX('Disaggregation Records'!$E$3:$E$56,MATCH(RIGHT(L89,255),RIGHT('Disaggregation Records'!$D$3:$D$56,255),0))=0,"",INDEX('Disaggregation Records'!$E$3:$E$56,MATCH(RIGHT(L89,255),RIGHT('Disaggregation Records'!$D$3:$D$56,255),0))),"")</f>
        <v/>
      </c>
      <c r="D89" s="464" t="str">
        <f t="array" ref="D89">IFERROR(IF(INDEX('Disaggregation Records'!$F$3:$F$56,MATCH(RIGHT(L89,255),RIGHT('Disaggregation Records'!$D$3:$D$56,255),0))=0,"",INDEX('Disaggregation Records'!$F$3:$F$56,MATCH(RIGHT(L89,255),RIGHT('Disaggregation Records'!$D$3:$D$56,255),0))),"")</f>
        <v/>
      </c>
      <c r="E89" s="348" t="str">
        <f t="array" ref="E89">IFERROR(IF(INDEX('Disaggregation Data'!$K$3:$K$154,MATCH(RIGHT(M89,255),RIGHT('Disaggregation Data'!$J$3:$J$154,255),0))=0,"",INDEX('Disaggregation Data'!$K$3:$K$154,MATCH(RIGHT(M89,255),RIGHT('Disaggregation Data'!$J$3:$J$154,255),0))),"")</f>
        <v/>
      </c>
      <c r="F89" s="348" t="str">
        <f t="array" ref="F89">IFERROR(IF(INDEX('Disaggregation Data'!$L$3:$L$154,MATCH(RIGHT(M89,255),RIGHT('Disaggregation Data'!$J$3:$J$154,255),0))=0,"",INDEX('Disaggregation Data'!$L$3:$L$154,MATCH(RIGHT(M89,255),RIGHT('Disaggregation Data'!$J$3:$J$154,255),0))),"")</f>
        <v/>
      </c>
      <c r="G89" s="348" t="str">
        <f t="array" ref="G89">IFERROR(IF(INDEX('Disaggregation Data'!$M$3:$M$154,MATCH(RIGHT(M89,255),RIGHT('Disaggregation Data'!$J$3:$J$154,255),0))=0,"",INDEX('Disaggregation Data'!$M$3:$M$154,MATCH(RIGHT(M89,255),RIGHT('Disaggregation Data'!$J$3:$J$154,255),0))),"")</f>
        <v/>
      </c>
      <c r="H89" s="347" t="str">
        <f t="array" ref="H89">IFERROR(IF(INDEX('Disaggregation Data'!$N$3:$N$154,MATCH(RIGHT(M89,255),RIGHT('Disaggregation Data'!$J$3:$J$154,255),0))=0,"",INDEX('Disaggregation Data'!$N$3:$N$154,MATCH(RIGHT(M89,255),RIGHT('Disaggregation Data'!$J$3:$J$154,255),0))),"")</f>
        <v/>
      </c>
      <c r="I89" s="465" t="str">
        <f t="array" ref="I89">IFERROR(IF(INDEX('Disaggregation Records'!$G$3:$G$56,MATCH(LEFT(L89,255),LEFT('Disaggregation Records'!$D$3:$D$56,255),0))=0,"",INDEX('Disaggregation Records'!$G$3:$G$56,MATCH(LEFT(L89,255),LEFT('Disaggregation Records'!$D$3:$D$56,255),0))),"")</f>
        <v/>
      </c>
      <c r="J89" s="465" t="s">
        <v>462</v>
      </c>
      <c r="K89" s="465">
        <f t="shared" si="4"/>
        <v>60</v>
      </c>
      <c r="L89" s="465" t="str">
        <f t="shared" si="5"/>
        <v/>
      </c>
      <c r="M89" s="465" t="str">
        <f t="shared" si="6"/>
        <v/>
      </c>
      <c r="N89" s="426" t="b">
        <f t="shared" si="7"/>
        <v>0</v>
      </c>
      <c r="O89" s="430" t="s">
        <v>1611</v>
      </c>
      <c r="P89" s="246"/>
      <c r="Q89" s="245"/>
    </row>
    <row r="90" spans="1:17" ht="37.5" customHeight="1" x14ac:dyDescent="0.25">
      <c r="A90" s="345">
        <v>9</v>
      </c>
      <c r="B90" s="364" t="str">
        <f>IFERROR(VLOOKUP(A90,'Impact Indicators - Section B'!$A$9:$S$27,19,FALSE),"")</f>
        <v/>
      </c>
      <c r="C90" s="464" t="str">
        <f t="array" ref="C90">IFERROR(IF(INDEX('Disaggregation Records'!$E$3:$E$56,MATCH(RIGHT(L90,255),RIGHT('Disaggregation Records'!$D$3:$D$56,255),0))=0,"",INDEX('Disaggregation Records'!$E$3:$E$56,MATCH(RIGHT(L90,255),RIGHT('Disaggregation Records'!$D$3:$D$56,255),0))),"")</f>
        <v/>
      </c>
      <c r="D90" s="464" t="str">
        <f t="array" ref="D90">IFERROR(IF(INDEX('Disaggregation Records'!$F$3:$F$56,MATCH(RIGHT(L90,255),RIGHT('Disaggregation Records'!$D$3:$D$56,255),0))=0,"",INDEX('Disaggregation Records'!$F$3:$F$56,MATCH(RIGHT(L90,255),RIGHT('Disaggregation Records'!$D$3:$D$56,255),0))),"")</f>
        <v/>
      </c>
      <c r="E90" s="348" t="str">
        <f t="array" ref="E90">IFERROR(IF(INDEX('Disaggregation Data'!$K$3:$K$154,MATCH(RIGHT(M90,255),RIGHT('Disaggregation Data'!$J$3:$J$154,255),0))=0,"",INDEX('Disaggregation Data'!$K$3:$K$154,MATCH(RIGHT(M90,255),RIGHT('Disaggregation Data'!$J$3:$J$154,255),0))),"")</f>
        <v/>
      </c>
      <c r="F90" s="348" t="str">
        <f t="array" ref="F90">IFERROR(IF(INDEX('Disaggregation Data'!$L$3:$L$154,MATCH(RIGHT(M90,255),RIGHT('Disaggregation Data'!$J$3:$J$154,255),0))=0,"",INDEX('Disaggregation Data'!$L$3:$L$154,MATCH(RIGHT(M90,255),RIGHT('Disaggregation Data'!$J$3:$J$154,255),0))),"")</f>
        <v/>
      </c>
      <c r="G90" s="348" t="str">
        <f t="array" ref="G90">IFERROR(IF(INDEX('Disaggregation Data'!$M$3:$M$154,MATCH(RIGHT(M90,255),RIGHT('Disaggregation Data'!$J$3:$J$154,255),0))=0,"",INDEX('Disaggregation Data'!$M$3:$M$154,MATCH(RIGHT(M90,255),RIGHT('Disaggregation Data'!$J$3:$J$154,255),0))),"")</f>
        <v/>
      </c>
      <c r="H90" s="347" t="str">
        <f t="array" ref="H90">IFERROR(IF(INDEX('Disaggregation Data'!$N$3:$N$154,MATCH(RIGHT(M90,255),RIGHT('Disaggregation Data'!$J$3:$J$154,255),0))=0,"",INDEX('Disaggregation Data'!$N$3:$N$154,MATCH(RIGHT(M90,255),RIGHT('Disaggregation Data'!$J$3:$J$154,255),0))),"")</f>
        <v/>
      </c>
      <c r="I90" s="465" t="str">
        <f t="array" ref="I90">IFERROR(IF(INDEX('Disaggregation Records'!$G$3:$G$56,MATCH(LEFT(L90,255),LEFT('Disaggregation Records'!$D$3:$D$56,255),0))=0,"",INDEX('Disaggregation Records'!$G$3:$G$56,MATCH(LEFT(L90,255),LEFT('Disaggregation Records'!$D$3:$D$56,255),0))),"")</f>
        <v/>
      </c>
      <c r="J90" s="465" t="s">
        <v>462</v>
      </c>
      <c r="K90" s="465">
        <f t="shared" si="4"/>
        <v>61</v>
      </c>
      <c r="L90" s="465" t="str">
        <f t="shared" si="5"/>
        <v/>
      </c>
      <c r="M90" s="465" t="str">
        <f t="shared" si="6"/>
        <v/>
      </c>
      <c r="N90" s="426" t="b">
        <f t="shared" si="7"/>
        <v>0</v>
      </c>
      <c r="O90" s="430" t="s">
        <v>1612</v>
      </c>
      <c r="P90" s="246"/>
      <c r="Q90" s="245"/>
    </row>
    <row r="91" spans="1:17" ht="37.5" customHeight="1" x14ac:dyDescent="0.25">
      <c r="A91" s="345">
        <v>9</v>
      </c>
      <c r="B91" s="364" t="str">
        <f>IFERROR(VLOOKUP(A91,'Impact Indicators - Section B'!$A$9:$S$27,19,FALSE),"")</f>
        <v/>
      </c>
      <c r="C91" s="464" t="str">
        <f t="array" ref="C91">IFERROR(IF(INDEX('Disaggregation Records'!$E$3:$E$56,MATCH(RIGHT(L91,255),RIGHT('Disaggregation Records'!$D$3:$D$56,255),0))=0,"",INDEX('Disaggregation Records'!$E$3:$E$56,MATCH(RIGHT(L91,255),RIGHT('Disaggregation Records'!$D$3:$D$56,255),0))),"")</f>
        <v/>
      </c>
      <c r="D91" s="464" t="str">
        <f t="array" ref="D91">IFERROR(IF(INDEX('Disaggregation Records'!$F$3:$F$56,MATCH(RIGHT(L91,255),RIGHT('Disaggregation Records'!$D$3:$D$56,255),0))=0,"",INDEX('Disaggregation Records'!$F$3:$F$56,MATCH(RIGHT(L91,255),RIGHT('Disaggregation Records'!$D$3:$D$56,255),0))),"")</f>
        <v/>
      </c>
      <c r="E91" s="348" t="str">
        <f t="array" ref="E91">IFERROR(IF(INDEX('Disaggregation Data'!$K$3:$K$154,MATCH(RIGHT(M91,255),RIGHT('Disaggregation Data'!$J$3:$J$154,255),0))=0,"",INDEX('Disaggregation Data'!$K$3:$K$154,MATCH(RIGHT(M91,255),RIGHT('Disaggregation Data'!$J$3:$J$154,255),0))),"")</f>
        <v/>
      </c>
      <c r="F91" s="348" t="str">
        <f t="array" ref="F91">IFERROR(IF(INDEX('Disaggregation Data'!$L$3:$L$154,MATCH(RIGHT(M91,255),RIGHT('Disaggregation Data'!$J$3:$J$154,255),0))=0,"",INDEX('Disaggregation Data'!$L$3:$L$154,MATCH(RIGHT(M91,255),RIGHT('Disaggregation Data'!$J$3:$J$154,255),0))),"")</f>
        <v/>
      </c>
      <c r="G91" s="348" t="str">
        <f t="array" ref="G91">IFERROR(IF(INDEX('Disaggregation Data'!$M$3:$M$154,MATCH(RIGHT(M91,255),RIGHT('Disaggregation Data'!$J$3:$J$154,255),0))=0,"",INDEX('Disaggregation Data'!$M$3:$M$154,MATCH(RIGHT(M91,255),RIGHT('Disaggregation Data'!$J$3:$J$154,255),0))),"")</f>
        <v/>
      </c>
      <c r="H91" s="347" t="str">
        <f t="array" ref="H91">IFERROR(IF(INDEX('Disaggregation Data'!$N$3:$N$154,MATCH(RIGHT(M91,255),RIGHT('Disaggregation Data'!$J$3:$J$154,255),0))=0,"",INDEX('Disaggregation Data'!$N$3:$N$154,MATCH(RIGHT(M91,255),RIGHT('Disaggregation Data'!$J$3:$J$154,255),0))),"")</f>
        <v/>
      </c>
      <c r="I91" s="465" t="str">
        <f t="array" ref="I91">IFERROR(IF(INDEX('Disaggregation Records'!$G$3:$G$56,MATCH(LEFT(L91,255),LEFT('Disaggregation Records'!$D$3:$D$56,255),0))=0,"",INDEX('Disaggregation Records'!$G$3:$G$56,MATCH(LEFT(L91,255),LEFT('Disaggregation Records'!$D$3:$D$56,255),0))),"")</f>
        <v/>
      </c>
      <c r="J91" s="465" t="s">
        <v>462</v>
      </c>
      <c r="K91" s="465">
        <f t="shared" si="4"/>
        <v>62</v>
      </c>
      <c r="L91" s="465" t="str">
        <f t="shared" si="5"/>
        <v/>
      </c>
      <c r="M91" s="465" t="str">
        <f t="shared" si="6"/>
        <v/>
      </c>
      <c r="N91" s="426" t="b">
        <f t="shared" si="7"/>
        <v>0</v>
      </c>
      <c r="O91" s="430" t="s">
        <v>1613</v>
      </c>
      <c r="P91" s="246"/>
      <c r="Q91" s="245"/>
    </row>
    <row r="92" spans="1:17" ht="37.5" customHeight="1" x14ac:dyDescent="0.25">
      <c r="A92" s="345">
        <v>9</v>
      </c>
      <c r="B92" s="364" t="str">
        <f>IFERROR(VLOOKUP(A92,'Impact Indicators - Section B'!$A$9:$S$27,19,FALSE),"")</f>
        <v/>
      </c>
      <c r="C92" s="464" t="str">
        <f t="array" ref="C92">IFERROR(IF(INDEX('Disaggregation Records'!$E$3:$E$56,MATCH(RIGHT(L92,255),RIGHT('Disaggregation Records'!$D$3:$D$56,255),0))=0,"",INDEX('Disaggregation Records'!$E$3:$E$56,MATCH(RIGHT(L92,255),RIGHT('Disaggregation Records'!$D$3:$D$56,255),0))),"")</f>
        <v/>
      </c>
      <c r="D92" s="464" t="str">
        <f t="array" ref="D92">IFERROR(IF(INDEX('Disaggregation Records'!$F$3:$F$56,MATCH(RIGHT(L92,255),RIGHT('Disaggregation Records'!$D$3:$D$56,255),0))=0,"",INDEX('Disaggregation Records'!$F$3:$F$56,MATCH(RIGHT(L92,255),RIGHT('Disaggregation Records'!$D$3:$D$56,255),0))),"")</f>
        <v/>
      </c>
      <c r="E92" s="348" t="str">
        <f t="array" ref="E92">IFERROR(IF(INDEX('Disaggregation Data'!$K$3:$K$154,MATCH(RIGHT(M92,255),RIGHT('Disaggregation Data'!$J$3:$J$154,255),0))=0,"",INDEX('Disaggregation Data'!$K$3:$K$154,MATCH(RIGHT(M92,255),RIGHT('Disaggregation Data'!$J$3:$J$154,255),0))),"")</f>
        <v/>
      </c>
      <c r="F92" s="348" t="str">
        <f t="array" ref="F92">IFERROR(IF(INDEX('Disaggregation Data'!$L$3:$L$154,MATCH(RIGHT(M92,255),RIGHT('Disaggregation Data'!$J$3:$J$154,255),0))=0,"",INDEX('Disaggregation Data'!$L$3:$L$154,MATCH(RIGHT(M92,255),RIGHT('Disaggregation Data'!$J$3:$J$154,255),0))),"")</f>
        <v/>
      </c>
      <c r="G92" s="348" t="str">
        <f t="array" ref="G92">IFERROR(IF(INDEX('Disaggregation Data'!$M$3:$M$154,MATCH(RIGHT(M92,255),RIGHT('Disaggregation Data'!$J$3:$J$154,255),0))=0,"",INDEX('Disaggregation Data'!$M$3:$M$154,MATCH(RIGHT(M92,255),RIGHT('Disaggregation Data'!$J$3:$J$154,255),0))),"")</f>
        <v/>
      </c>
      <c r="H92" s="347" t="str">
        <f t="array" ref="H92">IFERROR(IF(INDEX('Disaggregation Data'!$N$3:$N$154,MATCH(RIGHT(M92,255),RIGHT('Disaggregation Data'!$J$3:$J$154,255),0))=0,"",INDEX('Disaggregation Data'!$N$3:$N$154,MATCH(RIGHT(M92,255),RIGHT('Disaggregation Data'!$J$3:$J$154,255),0))),"")</f>
        <v/>
      </c>
      <c r="I92" s="465" t="str">
        <f t="array" ref="I92">IFERROR(IF(INDEX('Disaggregation Records'!$G$3:$G$56,MATCH(LEFT(L92,255),LEFT('Disaggregation Records'!$D$3:$D$56,255),0))=0,"",INDEX('Disaggregation Records'!$G$3:$G$56,MATCH(LEFT(L92,255),LEFT('Disaggregation Records'!$D$3:$D$56,255),0))),"")</f>
        <v/>
      </c>
      <c r="J92" s="465" t="s">
        <v>462</v>
      </c>
      <c r="K92" s="465">
        <f t="shared" si="4"/>
        <v>63</v>
      </c>
      <c r="L92" s="465" t="str">
        <f t="shared" si="5"/>
        <v/>
      </c>
      <c r="M92" s="465" t="str">
        <f t="shared" si="6"/>
        <v/>
      </c>
      <c r="N92" s="426" t="b">
        <f t="shared" si="7"/>
        <v>0</v>
      </c>
      <c r="O92" s="430" t="s">
        <v>1614</v>
      </c>
      <c r="P92" s="246"/>
      <c r="Q92" s="245"/>
    </row>
    <row r="93" spans="1:17" ht="37.5" customHeight="1" x14ac:dyDescent="0.25">
      <c r="A93" s="345">
        <v>9</v>
      </c>
      <c r="B93" s="364" t="str">
        <f>IFERROR(VLOOKUP(A93,'Impact Indicators - Section B'!$A$9:$S$27,19,FALSE),"")</f>
        <v/>
      </c>
      <c r="C93" s="464" t="str">
        <f t="array" ref="C93">IFERROR(IF(INDEX('Disaggregation Records'!$E$3:$E$56,MATCH(RIGHT(L93,255),RIGHT('Disaggregation Records'!$D$3:$D$56,255),0))=0,"",INDEX('Disaggregation Records'!$E$3:$E$56,MATCH(RIGHT(L93,255),RIGHT('Disaggregation Records'!$D$3:$D$56,255),0))),"")</f>
        <v/>
      </c>
      <c r="D93" s="464" t="str">
        <f t="array" ref="D93">IFERROR(IF(INDEX('Disaggregation Records'!$F$3:$F$56,MATCH(RIGHT(L93,255),RIGHT('Disaggregation Records'!$D$3:$D$56,255),0))=0,"",INDEX('Disaggregation Records'!$F$3:$F$56,MATCH(RIGHT(L93,255),RIGHT('Disaggregation Records'!$D$3:$D$56,255),0))),"")</f>
        <v/>
      </c>
      <c r="E93" s="348" t="str">
        <f t="array" ref="E93">IFERROR(IF(INDEX('Disaggregation Data'!$K$3:$K$154,MATCH(RIGHT(M93,255),RIGHT('Disaggregation Data'!$J$3:$J$154,255),0))=0,"",INDEX('Disaggregation Data'!$K$3:$K$154,MATCH(RIGHT(M93,255),RIGHT('Disaggregation Data'!$J$3:$J$154,255),0))),"")</f>
        <v/>
      </c>
      <c r="F93" s="348" t="str">
        <f t="array" ref="F93">IFERROR(IF(INDEX('Disaggregation Data'!$L$3:$L$154,MATCH(RIGHT(M93,255),RIGHT('Disaggregation Data'!$J$3:$J$154,255),0))=0,"",INDEX('Disaggregation Data'!$L$3:$L$154,MATCH(RIGHT(M93,255),RIGHT('Disaggregation Data'!$J$3:$J$154,255),0))),"")</f>
        <v/>
      </c>
      <c r="G93" s="348" t="str">
        <f t="array" ref="G93">IFERROR(IF(INDEX('Disaggregation Data'!$M$3:$M$154,MATCH(RIGHT(M93,255),RIGHT('Disaggregation Data'!$J$3:$J$154,255),0))=0,"",INDEX('Disaggregation Data'!$M$3:$M$154,MATCH(RIGHT(M93,255),RIGHT('Disaggregation Data'!$J$3:$J$154,255),0))),"")</f>
        <v/>
      </c>
      <c r="H93" s="347" t="str">
        <f t="array" ref="H93">IFERROR(IF(INDEX('Disaggregation Data'!$N$3:$N$154,MATCH(RIGHT(M93,255),RIGHT('Disaggregation Data'!$J$3:$J$154,255),0))=0,"",INDEX('Disaggregation Data'!$N$3:$N$154,MATCH(RIGHT(M93,255),RIGHT('Disaggregation Data'!$J$3:$J$154,255),0))),"")</f>
        <v/>
      </c>
      <c r="I93" s="465" t="str">
        <f t="array" ref="I93">IFERROR(IF(INDEX('Disaggregation Records'!$G$3:$G$56,MATCH(LEFT(L93,255),LEFT('Disaggregation Records'!$D$3:$D$56,255),0))=0,"",INDEX('Disaggregation Records'!$G$3:$G$56,MATCH(LEFT(L93,255),LEFT('Disaggregation Records'!$D$3:$D$56,255),0))),"")</f>
        <v/>
      </c>
      <c r="J93" s="465" t="s">
        <v>462</v>
      </c>
      <c r="K93" s="465">
        <f t="shared" si="4"/>
        <v>64</v>
      </c>
      <c r="L93" s="465" t="str">
        <f t="shared" si="5"/>
        <v/>
      </c>
      <c r="M93" s="465" t="str">
        <f t="shared" si="6"/>
        <v/>
      </c>
      <c r="N93" s="426" t="b">
        <f t="shared" si="7"/>
        <v>0</v>
      </c>
      <c r="O93" s="430" t="s">
        <v>1615</v>
      </c>
      <c r="P93" s="246"/>
      <c r="Q93" s="245"/>
    </row>
    <row r="94" spans="1:17" ht="37.5" customHeight="1" x14ac:dyDescent="0.25">
      <c r="A94" s="345">
        <v>9</v>
      </c>
      <c r="B94" s="364" t="str">
        <f>IFERROR(VLOOKUP(A94,'Impact Indicators - Section B'!$A$9:$S$27,19,FALSE),"")</f>
        <v/>
      </c>
      <c r="C94" s="464" t="str">
        <f t="array" ref="C94">IFERROR(IF(INDEX('Disaggregation Records'!$E$3:$E$56,MATCH(RIGHT(L94,255),RIGHT('Disaggregation Records'!$D$3:$D$56,255),0))=0,"",INDEX('Disaggregation Records'!$E$3:$E$56,MATCH(RIGHT(L94,255),RIGHT('Disaggregation Records'!$D$3:$D$56,255),0))),"")</f>
        <v/>
      </c>
      <c r="D94" s="464" t="str">
        <f t="array" ref="D94">IFERROR(IF(INDEX('Disaggregation Records'!$F$3:$F$56,MATCH(RIGHT(L94,255),RIGHT('Disaggregation Records'!$D$3:$D$56,255),0))=0,"",INDEX('Disaggregation Records'!$F$3:$F$56,MATCH(RIGHT(L94,255),RIGHT('Disaggregation Records'!$D$3:$D$56,255),0))),"")</f>
        <v/>
      </c>
      <c r="E94" s="348" t="str">
        <f t="array" ref="E94">IFERROR(IF(INDEX('Disaggregation Data'!$K$3:$K$154,MATCH(RIGHT(M94,255),RIGHT('Disaggregation Data'!$J$3:$J$154,255),0))=0,"",INDEX('Disaggregation Data'!$K$3:$K$154,MATCH(RIGHT(M94,255),RIGHT('Disaggregation Data'!$J$3:$J$154,255),0))),"")</f>
        <v/>
      </c>
      <c r="F94" s="348" t="str">
        <f t="array" ref="F94">IFERROR(IF(INDEX('Disaggregation Data'!$L$3:$L$154,MATCH(RIGHT(M94,255),RIGHT('Disaggregation Data'!$J$3:$J$154,255),0))=0,"",INDEX('Disaggregation Data'!$L$3:$L$154,MATCH(RIGHT(M94,255),RIGHT('Disaggregation Data'!$J$3:$J$154,255),0))),"")</f>
        <v/>
      </c>
      <c r="G94" s="348" t="str">
        <f t="array" ref="G94">IFERROR(IF(INDEX('Disaggregation Data'!$M$3:$M$154,MATCH(RIGHT(M94,255),RIGHT('Disaggregation Data'!$J$3:$J$154,255),0))=0,"",INDEX('Disaggregation Data'!$M$3:$M$154,MATCH(RIGHT(M94,255),RIGHT('Disaggregation Data'!$J$3:$J$154,255),0))),"")</f>
        <v/>
      </c>
      <c r="H94" s="347" t="str">
        <f t="array" ref="H94">IFERROR(IF(INDEX('Disaggregation Data'!$N$3:$N$154,MATCH(RIGHT(M94,255),RIGHT('Disaggregation Data'!$J$3:$J$154,255),0))=0,"",INDEX('Disaggregation Data'!$N$3:$N$154,MATCH(RIGHT(M94,255),RIGHT('Disaggregation Data'!$J$3:$J$154,255),0))),"")</f>
        <v/>
      </c>
      <c r="I94" s="465" t="str">
        <f t="array" ref="I94">IFERROR(IF(INDEX('Disaggregation Records'!$G$3:$G$56,MATCH(LEFT(L94,255),LEFT('Disaggregation Records'!$D$3:$D$56,255),0))=0,"",INDEX('Disaggregation Records'!$G$3:$G$56,MATCH(LEFT(L94,255),LEFT('Disaggregation Records'!$D$3:$D$56,255),0))),"")</f>
        <v/>
      </c>
      <c r="J94" s="465" t="s">
        <v>462</v>
      </c>
      <c r="K94" s="465">
        <f t="shared" si="4"/>
        <v>65</v>
      </c>
      <c r="L94" s="465" t="str">
        <f t="shared" si="5"/>
        <v/>
      </c>
      <c r="M94" s="465" t="str">
        <f t="shared" si="6"/>
        <v/>
      </c>
      <c r="N94" s="426" t="b">
        <f t="shared" si="7"/>
        <v>0</v>
      </c>
      <c r="O94" s="430" t="s">
        <v>1616</v>
      </c>
      <c r="P94" s="246"/>
      <c r="Q94" s="245"/>
    </row>
    <row r="95" spans="1:17" ht="37.5" customHeight="1" x14ac:dyDescent="0.25">
      <c r="A95" s="345">
        <v>9</v>
      </c>
      <c r="B95" s="364" t="str">
        <f>IFERROR(VLOOKUP(A95,'Impact Indicators - Section B'!$A$9:$S$27,19,FALSE),"")</f>
        <v/>
      </c>
      <c r="C95" s="464" t="str">
        <f t="array" ref="C95">IFERROR(IF(INDEX('Disaggregation Records'!$E$3:$E$56,MATCH(RIGHT(L95,255),RIGHT('Disaggregation Records'!$D$3:$D$56,255),0))=0,"",INDEX('Disaggregation Records'!$E$3:$E$56,MATCH(RIGHT(L95,255),RIGHT('Disaggregation Records'!$D$3:$D$56,255),0))),"")</f>
        <v/>
      </c>
      <c r="D95" s="464" t="str">
        <f t="array" ref="D95">IFERROR(IF(INDEX('Disaggregation Records'!$F$3:$F$56,MATCH(RIGHT(L95,255),RIGHT('Disaggregation Records'!$D$3:$D$56,255),0))=0,"",INDEX('Disaggregation Records'!$F$3:$F$56,MATCH(RIGHT(L95,255),RIGHT('Disaggregation Records'!$D$3:$D$56,255),0))),"")</f>
        <v/>
      </c>
      <c r="E95" s="348" t="str">
        <f t="array" ref="E95">IFERROR(IF(INDEX('Disaggregation Data'!$K$3:$K$154,MATCH(RIGHT(M95,255),RIGHT('Disaggregation Data'!$J$3:$J$154,255),0))=0,"",INDEX('Disaggregation Data'!$K$3:$K$154,MATCH(RIGHT(M95,255),RIGHT('Disaggregation Data'!$J$3:$J$154,255),0))),"")</f>
        <v/>
      </c>
      <c r="F95" s="348" t="str">
        <f t="array" ref="F95">IFERROR(IF(INDEX('Disaggregation Data'!$L$3:$L$154,MATCH(RIGHT(M95,255),RIGHT('Disaggregation Data'!$J$3:$J$154,255),0))=0,"",INDEX('Disaggregation Data'!$L$3:$L$154,MATCH(RIGHT(M95,255),RIGHT('Disaggregation Data'!$J$3:$J$154,255),0))),"")</f>
        <v/>
      </c>
      <c r="G95" s="348" t="str">
        <f t="array" ref="G95">IFERROR(IF(INDEX('Disaggregation Data'!$M$3:$M$154,MATCH(RIGHT(M95,255),RIGHT('Disaggregation Data'!$J$3:$J$154,255),0))=0,"",INDEX('Disaggregation Data'!$M$3:$M$154,MATCH(RIGHT(M95,255),RIGHT('Disaggregation Data'!$J$3:$J$154,255),0))),"")</f>
        <v/>
      </c>
      <c r="H95" s="347" t="str">
        <f t="array" ref="H95">IFERROR(IF(INDEX('Disaggregation Data'!$N$3:$N$154,MATCH(RIGHT(M95,255),RIGHT('Disaggregation Data'!$J$3:$J$154,255),0))=0,"",INDEX('Disaggregation Data'!$N$3:$N$154,MATCH(RIGHT(M95,255),RIGHT('Disaggregation Data'!$J$3:$J$154,255),0))),"")</f>
        <v/>
      </c>
      <c r="I95" s="465" t="str">
        <f t="array" ref="I95">IFERROR(IF(INDEX('Disaggregation Records'!$G$3:$G$56,MATCH(LEFT(L95,255),LEFT('Disaggregation Records'!$D$3:$D$56,255),0))=0,"",INDEX('Disaggregation Records'!$G$3:$G$56,MATCH(LEFT(L95,255),LEFT('Disaggregation Records'!$D$3:$D$56,255),0))),"")</f>
        <v/>
      </c>
      <c r="J95" s="465" t="s">
        <v>462</v>
      </c>
      <c r="K95" s="465">
        <f t="shared" si="4"/>
        <v>66</v>
      </c>
      <c r="L95" s="465" t="str">
        <f t="shared" si="5"/>
        <v/>
      </c>
      <c r="M95" s="465" t="str">
        <f t="shared" si="6"/>
        <v/>
      </c>
      <c r="N95" s="426" t="b">
        <f t="shared" si="7"/>
        <v>0</v>
      </c>
      <c r="O95" s="430" t="s">
        <v>1617</v>
      </c>
      <c r="P95" s="246"/>
      <c r="Q95" s="245"/>
    </row>
    <row r="96" spans="1:17" ht="37.5" customHeight="1" x14ac:dyDescent="0.25">
      <c r="A96" s="345">
        <v>9</v>
      </c>
      <c r="B96" s="364" t="str">
        <f>IFERROR(VLOOKUP(A96,'Impact Indicators - Section B'!$A$9:$S$27,19,FALSE),"")</f>
        <v/>
      </c>
      <c r="C96" s="464" t="str">
        <f t="array" ref="C96">IFERROR(IF(INDEX('Disaggregation Records'!$E$3:$E$56,MATCH(RIGHT(L96,255),RIGHT('Disaggregation Records'!$D$3:$D$56,255),0))=0,"",INDEX('Disaggregation Records'!$E$3:$E$56,MATCH(RIGHT(L96,255),RIGHT('Disaggregation Records'!$D$3:$D$56,255),0))),"")</f>
        <v/>
      </c>
      <c r="D96" s="464" t="str">
        <f t="array" ref="D96">IFERROR(IF(INDEX('Disaggregation Records'!$F$3:$F$56,MATCH(RIGHT(L96,255),RIGHT('Disaggregation Records'!$D$3:$D$56,255),0))=0,"",INDEX('Disaggregation Records'!$F$3:$F$56,MATCH(RIGHT(L96,255),RIGHT('Disaggregation Records'!$D$3:$D$56,255),0))),"")</f>
        <v/>
      </c>
      <c r="E96" s="348" t="str">
        <f t="array" ref="E96">IFERROR(IF(INDEX('Disaggregation Data'!$K$3:$K$154,MATCH(RIGHT(M96,255),RIGHT('Disaggregation Data'!$J$3:$J$154,255),0))=0,"",INDEX('Disaggregation Data'!$K$3:$K$154,MATCH(RIGHT(M96,255),RIGHT('Disaggregation Data'!$J$3:$J$154,255),0))),"")</f>
        <v/>
      </c>
      <c r="F96" s="348" t="str">
        <f t="array" ref="F96">IFERROR(IF(INDEX('Disaggregation Data'!$L$3:$L$154,MATCH(RIGHT(M96,255),RIGHT('Disaggregation Data'!$J$3:$J$154,255),0))=0,"",INDEX('Disaggregation Data'!$L$3:$L$154,MATCH(RIGHT(M96,255),RIGHT('Disaggregation Data'!$J$3:$J$154,255),0))),"")</f>
        <v/>
      </c>
      <c r="G96" s="348" t="str">
        <f t="array" ref="G96">IFERROR(IF(INDEX('Disaggregation Data'!$M$3:$M$154,MATCH(RIGHT(M96,255),RIGHT('Disaggregation Data'!$J$3:$J$154,255),0))=0,"",INDEX('Disaggregation Data'!$M$3:$M$154,MATCH(RIGHT(M96,255),RIGHT('Disaggregation Data'!$J$3:$J$154,255),0))),"")</f>
        <v/>
      </c>
      <c r="H96" s="347" t="str">
        <f t="array" ref="H96">IFERROR(IF(INDEX('Disaggregation Data'!$N$3:$N$154,MATCH(RIGHT(M96,255),RIGHT('Disaggregation Data'!$J$3:$J$154,255),0))=0,"",INDEX('Disaggregation Data'!$N$3:$N$154,MATCH(RIGHT(M96,255),RIGHT('Disaggregation Data'!$J$3:$J$154,255),0))),"")</f>
        <v/>
      </c>
      <c r="I96" s="465" t="str">
        <f t="array" ref="I96">IFERROR(IF(INDEX('Disaggregation Records'!$G$3:$G$56,MATCH(LEFT(L96,255),LEFT('Disaggregation Records'!$D$3:$D$56,255),0))=0,"",INDEX('Disaggregation Records'!$G$3:$G$56,MATCH(LEFT(L96,255),LEFT('Disaggregation Records'!$D$3:$D$56,255),0))),"")</f>
        <v/>
      </c>
      <c r="J96" s="465" t="s">
        <v>462</v>
      </c>
      <c r="K96" s="465">
        <f t="shared" si="4"/>
        <v>67</v>
      </c>
      <c r="L96" s="465" t="str">
        <f t="shared" si="5"/>
        <v/>
      </c>
      <c r="M96" s="465" t="str">
        <f t="shared" si="6"/>
        <v/>
      </c>
      <c r="N96" s="426" t="b">
        <f t="shared" si="7"/>
        <v>0</v>
      </c>
      <c r="O96" s="430" t="s">
        <v>1618</v>
      </c>
      <c r="P96" s="246"/>
      <c r="Q96" s="245"/>
    </row>
    <row r="97" spans="1:17" ht="37.5" customHeight="1" x14ac:dyDescent="0.25">
      <c r="A97" s="345">
        <v>9</v>
      </c>
      <c r="B97" s="364" t="str">
        <f>IFERROR(VLOOKUP(A97,'Impact Indicators - Section B'!$A$9:$S$27,19,FALSE),"")</f>
        <v/>
      </c>
      <c r="C97" s="464" t="str">
        <f t="array" ref="C97">IFERROR(IF(INDEX('Disaggregation Records'!$E$3:$E$56,MATCH(RIGHT(L97,255),RIGHT('Disaggregation Records'!$D$3:$D$56,255),0))=0,"",INDEX('Disaggregation Records'!$E$3:$E$56,MATCH(RIGHT(L97,255),RIGHT('Disaggregation Records'!$D$3:$D$56,255),0))),"")</f>
        <v/>
      </c>
      <c r="D97" s="464" t="str">
        <f t="array" ref="D97">IFERROR(IF(INDEX('Disaggregation Records'!$F$3:$F$56,MATCH(RIGHT(L97,255),RIGHT('Disaggregation Records'!$D$3:$D$56,255),0))=0,"",INDEX('Disaggregation Records'!$F$3:$F$56,MATCH(RIGHT(L97,255),RIGHT('Disaggregation Records'!$D$3:$D$56,255),0))),"")</f>
        <v/>
      </c>
      <c r="E97" s="348" t="str">
        <f t="array" ref="E97">IFERROR(IF(INDEX('Disaggregation Data'!$K$3:$K$154,MATCH(RIGHT(M97,255),RIGHT('Disaggregation Data'!$J$3:$J$154,255),0))=0,"",INDEX('Disaggregation Data'!$K$3:$K$154,MATCH(RIGHT(M97,255),RIGHT('Disaggregation Data'!$J$3:$J$154,255),0))),"")</f>
        <v/>
      </c>
      <c r="F97" s="348" t="str">
        <f t="array" ref="F97">IFERROR(IF(INDEX('Disaggregation Data'!$L$3:$L$154,MATCH(RIGHT(M97,255),RIGHT('Disaggregation Data'!$J$3:$J$154,255),0))=0,"",INDEX('Disaggregation Data'!$L$3:$L$154,MATCH(RIGHT(M97,255),RIGHT('Disaggregation Data'!$J$3:$J$154,255),0))),"")</f>
        <v/>
      </c>
      <c r="G97" s="348" t="str">
        <f t="array" ref="G97">IFERROR(IF(INDEX('Disaggregation Data'!$M$3:$M$154,MATCH(RIGHT(M97,255),RIGHT('Disaggregation Data'!$J$3:$J$154,255),0))=0,"",INDEX('Disaggregation Data'!$M$3:$M$154,MATCH(RIGHT(M97,255),RIGHT('Disaggregation Data'!$J$3:$J$154,255),0))),"")</f>
        <v/>
      </c>
      <c r="H97" s="347" t="str">
        <f t="array" ref="H97">IFERROR(IF(INDEX('Disaggregation Data'!$N$3:$N$154,MATCH(RIGHT(M97,255),RIGHT('Disaggregation Data'!$J$3:$J$154,255),0))=0,"",INDEX('Disaggregation Data'!$N$3:$N$154,MATCH(RIGHT(M97,255),RIGHT('Disaggregation Data'!$J$3:$J$154,255),0))),"")</f>
        <v/>
      </c>
      <c r="I97" s="465" t="str">
        <f t="array" ref="I97">IFERROR(IF(INDEX('Disaggregation Records'!$G$3:$G$56,MATCH(LEFT(L97,255),LEFT('Disaggregation Records'!$D$3:$D$56,255),0))=0,"",INDEX('Disaggregation Records'!$G$3:$G$56,MATCH(LEFT(L97,255),LEFT('Disaggregation Records'!$D$3:$D$56,255),0))),"")</f>
        <v/>
      </c>
      <c r="J97" s="465" t="s">
        <v>462</v>
      </c>
      <c r="K97" s="465">
        <f t="shared" si="4"/>
        <v>68</v>
      </c>
      <c r="L97" s="465" t="str">
        <f t="shared" si="5"/>
        <v/>
      </c>
      <c r="M97" s="465" t="str">
        <f t="shared" si="6"/>
        <v/>
      </c>
      <c r="N97" s="426" t="b">
        <f t="shared" si="7"/>
        <v>0</v>
      </c>
      <c r="O97" s="430" t="s">
        <v>1619</v>
      </c>
      <c r="P97" s="246"/>
      <c r="Q97" s="245"/>
    </row>
    <row r="98" spans="1:17" ht="37.5" customHeight="1" x14ac:dyDescent="0.25">
      <c r="A98" s="345">
        <v>9</v>
      </c>
      <c r="B98" s="364" t="str">
        <f>IFERROR(VLOOKUP(A98,'Impact Indicators - Section B'!$A$9:$S$27,19,FALSE),"")</f>
        <v/>
      </c>
      <c r="C98" s="464" t="str">
        <f t="array" ref="C98">IFERROR(IF(INDEX('Disaggregation Records'!$E$3:$E$56,MATCH(RIGHT(L98,255),RIGHT('Disaggregation Records'!$D$3:$D$56,255),0))=0,"",INDEX('Disaggregation Records'!$E$3:$E$56,MATCH(RIGHT(L98,255),RIGHT('Disaggregation Records'!$D$3:$D$56,255),0))),"")</f>
        <v/>
      </c>
      <c r="D98" s="464" t="str">
        <f t="array" ref="D98">IFERROR(IF(INDEX('Disaggregation Records'!$F$3:$F$56,MATCH(RIGHT(L98,255),RIGHT('Disaggregation Records'!$D$3:$D$56,255),0))=0,"",INDEX('Disaggregation Records'!$F$3:$F$56,MATCH(RIGHT(L98,255),RIGHT('Disaggregation Records'!$D$3:$D$56,255),0))),"")</f>
        <v/>
      </c>
      <c r="E98" s="348" t="str">
        <f t="array" ref="E98">IFERROR(IF(INDEX('Disaggregation Data'!$K$3:$K$154,MATCH(RIGHT(M98,255),RIGHT('Disaggregation Data'!$J$3:$J$154,255),0))=0,"",INDEX('Disaggregation Data'!$K$3:$K$154,MATCH(RIGHT(M98,255),RIGHT('Disaggregation Data'!$J$3:$J$154,255),0))),"")</f>
        <v/>
      </c>
      <c r="F98" s="348" t="str">
        <f t="array" ref="F98">IFERROR(IF(INDEX('Disaggregation Data'!$L$3:$L$154,MATCH(RIGHT(M98,255),RIGHT('Disaggregation Data'!$J$3:$J$154,255),0))=0,"",INDEX('Disaggregation Data'!$L$3:$L$154,MATCH(RIGHT(M98,255),RIGHT('Disaggregation Data'!$J$3:$J$154,255),0))),"")</f>
        <v/>
      </c>
      <c r="G98" s="348" t="str">
        <f t="array" ref="G98">IFERROR(IF(INDEX('Disaggregation Data'!$M$3:$M$154,MATCH(RIGHT(M98,255),RIGHT('Disaggregation Data'!$J$3:$J$154,255),0))=0,"",INDEX('Disaggregation Data'!$M$3:$M$154,MATCH(RIGHT(M98,255),RIGHT('Disaggregation Data'!$J$3:$J$154,255),0))),"")</f>
        <v/>
      </c>
      <c r="H98" s="347" t="str">
        <f t="array" ref="H98">IFERROR(IF(INDEX('Disaggregation Data'!$N$3:$N$154,MATCH(RIGHT(M98,255),RIGHT('Disaggregation Data'!$J$3:$J$154,255),0))=0,"",INDEX('Disaggregation Data'!$N$3:$N$154,MATCH(RIGHT(M98,255),RIGHT('Disaggregation Data'!$J$3:$J$154,255),0))),"")</f>
        <v/>
      </c>
      <c r="I98" s="465" t="str">
        <f t="array" ref="I98">IFERROR(IF(INDEX('Disaggregation Records'!$G$3:$G$56,MATCH(LEFT(L98,255),LEFT('Disaggregation Records'!$D$3:$D$56,255),0))=0,"",INDEX('Disaggregation Records'!$G$3:$G$56,MATCH(LEFT(L98,255),LEFT('Disaggregation Records'!$D$3:$D$56,255),0))),"")</f>
        <v/>
      </c>
      <c r="J98" s="465" t="s">
        <v>462</v>
      </c>
      <c r="K98" s="465">
        <f t="shared" si="4"/>
        <v>69</v>
      </c>
      <c r="L98" s="465" t="str">
        <f t="shared" si="5"/>
        <v/>
      </c>
      <c r="M98" s="465" t="str">
        <f t="shared" si="6"/>
        <v/>
      </c>
      <c r="N98" s="426" t="b">
        <f t="shared" si="7"/>
        <v>0</v>
      </c>
      <c r="O98" s="430" t="s">
        <v>1620</v>
      </c>
      <c r="P98" s="246"/>
      <c r="Q98" s="245"/>
    </row>
    <row r="99" spans="1:17" ht="37.5" customHeight="1" x14ac:dyDescent="0.25">
      <c r="A99" s="345">
        <v>10</v>
      </c>
      <c r="B99" s="364" t="str">
        <f>IFERROR(VLOOKUP(A99,'Impact Indicators - Section B'!$A$9:$S$27,19,FALSE),"")</f>
        <v/>
      </c>
      <c r="C99" s="464" t="str">
        <f t="array" ref="C99">IFERROR(IF(INDEX('Disaggregation Records'!$E$3:$E$56,MATCH(RIGHT(L99,255),RIGHT('Disaggregation Records'!$D$3:$D$56,255),0))=0,"",INDEX('Disaggregation Records'!$E$3:$E$56,MATCH(RIGHT(L99,255),RIGHT('Disaggregation Records'!$D$3:$D$56,255),0))),"")</f>
        <v/>
      </c>
      <c r="D99" s="464" t="str">
        <f t="array" ref="D99">IFERROR(IF(INDEX('Disaggregation Records'!$F$3:$F$56,MATCH(RIGHT(L99,255),RIGHT('Disaggregation Records'!$D$3:$D$56,255),0))=0,"",INDEX('Disaggregation Records'!$F$3:$F$56,MATCH(RIGHT(L99,255),RIGHT('Disaggregation Records'!$D$3:$D$56,255),0))),"")</f>
        <v/>
      </c>
      <c r="E99" s="348" t="str">
        <f t="array" ref="E99">IFERROR(IF(INDEX('Disaggregation Data'!$K$3:$K$154,MATCH(RIGHT(M99,255),RIGHT('Disaggregation Data'!$J$3:$J$154,255),0))=0,"",INDEX('Disaggregation Data'!$K$3:$K$154,MATCH(RIGHT(M99,255),RIGHT('Disaggregation Data'!$J$3:$J$154,255),0))),"")</f>
        <v/>
      </c>
      <c r="F99" s="348" t="str">
        <f t="array" ref="F99">IFERROR(IF(INDEX('Disaggregation Data'!$L$3:$L$154,MATCH(RIGHT(M99,255),RIGHT('Disaggregation Data'!$J$3:$J$154,255),0))=0,"",INDEX('Disaggregation Data'!$L$3:$L$154,MATCH(RIGHT(M99,255),RIGHT('Disaggregation Data'!$J$3:$J$154,255),0))),"")</f>
        <v/>
      </c>
      <c r="G99" s="348" t="str">
        <f t="array" ref="G99">IFERROR(IF(INDEX('Disaggregation Data'!$M$3:$M$154,MATCH(RIGHT(M99,255),RIGHT('Disaggregation Data'!$J$3:$J$154,255),0))=0,"",INDEX('Disaggregation Data'!$M$3:$M$154,MATCH(RIGHT(M99,255),RIGHT('Disaggregation Data'!$J$3:$J$154,255),0))),"")</f>
        <v/>
      </c>
      <c r="H99" s="347" t="str">
        <f t="array" ref="H99">IFERROR(IF(INDEX('Disaggregation Data'!$N$3:$N$154,MATCH(RIGHT(M99,255),RIGHT('Disaggregation Data'!$J$3:$J$154,255),0))=0,"",INDEX('Disaggregation Data'!$N$3:$N$154,MATCH(RIGHT(M99,255),RIGHT('Disaggregation Data'!$J$3:$J$154,255),0))),"")</f>
        <v/>
      </c>
      <c r="I99" s="465" t="str">
        <f t="array" ref="I99">IFERROR(IF(INDEX('Disaggregation Records'!$G$3:$G$56,MATCH(LEFT(L99,255),LEFT('Disaggregation Records'!$D$3:$D$56,255),0))=0,"",INDEX('Disaggregation Records'!$G$3:$G$56,MATCH(LEFT(L99,255),LEFT('Disaggregation Records'!$D$3:$D$56,255),0))),"")</f>
        <v/>
      </c>
      <c r="J99" s="465" t="s">
        <v>463</v>
      </c>
      <c r="K99" s="465">
        <f t="shared" si="4"/>
        <v>70</v>
      </c>
      <c r="L99" s="465" t="str">
        <f t="shared" si="5"/>
        <v/>
      </c>
      <c r="M99" s="465" t="str">
        <f t="shared" si="6"/>
        <v/>
      </c>
      <c r="N99" s="426" t="b">
        <f t="shared" si="7"/>
        <v>0</v>
      </c>
      <c r="O99" s="430" t="s">
        <v>1621</v>
      </c>
      <c r="P99" s="246"/>
      <c r="Q99" s="245"/>
    </row>
    <row r="100" spans="1:17" ht="37.5" customHeight="1" x14ac:dyDescent="0.25">
      <c r="A100" s="345">
        <v>10</v>
      </c>
      <c r="B100" s="364" t="str">
        <f>IFERROR(VLOOKUP(A100,'Impact Indicators - Section B'!$A$9:$S$27,19,FALSE),"")</f>
        <v/>
      </c>
      <c r="C100" s="464" t="str">
        <f t="array" ref="C100">IFERROR(IF(INDEX('Disaggregation Records'!$E$3:$E$56,MATCH(RIGHT(L100,255),RIGHT('Disaggregation Records'!$D$3:$D$56,255),0))=0,"",INDEX('Disaggregation Records'!$E$3:$E$56,MATCH(RIGHT(L100,255),RIGHT('Disaggregation Records'!$D$3:$D$56,255),0))),"")</f>
        <v/>
      </c>
      <c r="D100" s="464" t="str">
        <f t="array" ref="D100">IFERROR(IF(INDEX('Disaggregation Records'!$F$3:$F$56,MATCH(RIGHT(L100,255),RIGHT('Disaggregation Records'!$D$3:$D$56,255),0))=0,"",INDEX('Disaggregation Records'!$F$3:$F$56,MATCH(RIGHT(L100,255),RIGHT('Disaggregation Records'!$D$3:$D$56,255),0))),"")</f>
        <v/>
      </c>
      <c r="E100" s="348" t="str">
        <f t="array" ref="E100">IFERROR(IF(INDEX('Disaggregation Data'!$K$3:$K$154,MATCH(RIGHT(M100,255),RIGHT('Disaggregation Data'!$J$3:$J$154,255),0))=0,"",INDEX('Disaggregation Data'!$K$3:$K$154,MATCH(RIGHT(M100,255),RIGHT('Disaggregation Data'!$J$3:$J$154,255),0))),"")</f>
        <v/>
      </c>
      <c r="F100" s="348" t="str">
        <f t="array" ref="F100">IFERROR(IF(INDEX('Disaggregation Data'!$L$3:$L$154,MATCH(RIGHT(M100,255),RIGHT('Disaggregation Data'!$J$3:$J$154,255),0))=0,"",INDEX('Disaggregation Data'!$L$3:$L$154,MATCH(RIGHT(M100,255),RIGHT('Disaggregation Data'!$J$3:$J$154,255),0))),"")</f>
        <v/>
      </c>
      <c r="G100" s="348" t="str">
        <f t="array" ref="G100">IFERROR(IF(INDEX('Disaggregation Data'!$M$3:$M$154,MATCH(RIGHT(M100,255),RIGHT('Disaggregation Data'!$J$3:$J$154,255),0))=0,"",INDEX('Disaggregation Data'!$M$3:$M$154,MATCH(RIGHT(M100,255),RIGHT('Disaggregation Data'!$J$3:$J$154,255),0))),"")</f>
        <v/>
      </c>
      <c r="H100" s="347" t="str">
        <f t="array" ref="H100">IFERROR(IF(INDEX('Disaggregation Data'!$N$3:$N$154,MATCH(RIGHT(M100,255),RIGHT('Disaggregation Data'!$J$3:$J$154,255),0))=0,"",INDEX('Disaggregation Data'!$N$3:$N$154,MATCH(RIGHT(M100,255),RIGHT('Disaggregation Data'!$J$3:$J$154,255),0))),"")</f>
        <v/>
      </c>
      <c r="I100" s="465" t="str">
        <f t="array" ref="I100">IFERROR(IF(INDEX('Disaggregation Records'!$G$3:$G$56,MATCH(LEFT(L100,255),LEFT('Disaggregation Records'!$D$3:$D$56,255),0))=0,"",INDEX('Disaggregation Records'!$G$3:$G$56,MATCH(LEFT(L100,255),LEFT('Disaggregation Records'!$D$3:$D$56,255),0))),"")</f>
        <v/>
      </c>
      <c r="J100" s="465" t="s">
        <v>463</v>
      </c>
      <c r="K100" s="465">
        <f t="shared" si="4"/>
        <v>71</v>
      </c>
      <c r="L100" s="465" t="str">
        <f t="shared" si="5"/>
        <v/>
      </c>
      <c r="M100" s="465" t="str">
        <f t="shared" si="6"/>
        <v/>
      </c>
      <c r="N100" s="426" t="b">
        <f t="shared" si="7"/>
        <v>0</v>
      </c>
      <c r="O100" s="430" t="s">
        <v>1622</v>
      </c>
      <c r="P100" s="246"/>
      <c r="Q100" s="245"/>
    </row>
    <row r="101" spans="1:17" ht="37.5" customHeight="1" x14ac:dyDescent="0.25">
      <c r="A101" s="345">
        <v>10</v>
      </c>
      <c r="B101" s="364" t="str">
        <f>IFERROR(VLOOKUP(A101,'Impact Indicators - Section B'!$A$9:$S$27,19,FALSE),"")</f>
        <v/>
      </c>
      <c r="C101" s="464" t="str">
        <f t="array" ref="C101">IFERROR(IF(INDEX('Disaggregation Records'!$E$3:$E$56,MATCH(RIGHT(L101,255),RIGHT('Disaggregation Records'!$D$3:$D$56,255),0))=0,"",INDEX('Disaggregation Records'!$E$3:$E$56,MATCH(RIGHT(L101,255),RIGHT('Disaggregation Records'!$D$3:$D$56,255),0))),"")</f>
        <v/>
      </c>
      <c r="D101" s="464" t="str">
        <f t="array" ref="D101">IFERROR(IF(INDEX('Disaggregation Records'!$F$3:$F$56,MATCH(RIGHT(L101,255),RIGHT('Disaggregation Records'!$D$3:$D$56,255),0))=0,"",INDEX('Disaggregation Records'!$F$3:$F$56,MATCH(RIGHT(L101,255),RIGHT('Disaggregation Records'!$D$3:$D$56,255),0))),"")</f>
        <v/>
      </c>
      <c r="E101" s="348" t="str">
        <f t="array" ref="E101">IFERROR(IF(INDEX('Disaggregation Data'!$K$3:$K$154,MATCH(RIGHT(M101,255),RIGHT('Disaggregation Data'!$J$3:$J$154,255),0))=0,"",INDEX('Disaggregation Data'!$K$3:$K$154,MATCH(RIGHT(M101,255),RIGHT('Disaggregation Data'!$J$3:$J$154,255),0))),"")</f>
        <v/>
      </c>
      <c r="F101" s="348" t="str">
        <f t="array" ref="F101">IFERROR(IF(INDEX('Disaggregation Data'!$L$3:$L$154,MATCH(RIGHT(M101,255),RIGHT('Disaggregation Data'!$J$3:$J$154,255),0))=0,"",INDEX('Disaggregation Data'!$L$3:$L$154,MATCH(RIGHT(M101,255),RIGHT('Disaggregation Data'!$J$3:$J$154,255),0))),"")</f>
        <v/>
      </c>
      <c r="G101" s="348" t="str">
        <f t="array" ref="G101">IFERROR(IF(INDEX('Disaggregation Data'!$M$3:$M$154,MATCH(RIGHT(M101,255),RIGHT('Disaggregation Data'!$J$3:$J$154,255),0))=0,"",INDEX('Disaggregation Data'!$M$3:$M$154,MATCH(RIGHT(M101,255),RIGHT('Disaggregation Data'!$J$3:$J$154,255),0))),"")</f>
        <v/>
      </c>
      <c r="H101" s="347" t="str">
        <f t="array" ref="H101">IFERROR(IF(INDEX('Disaggregation Data'!$N$3:$N$154,MATCH(RIGHT(M101,255),RIGHT('Disaggregation Data'!$J$3:$J$154,255),0))=0,"",INDEX('Disaggregation Data'!$N$3:$N$154,MATCH(RIGHT(M101,255),RIGHT('Disaggregation Data'!$J$3:$J$154,255),0))),"")</f>
        <v/>
      </c>
      <c r="I101" s="465" t="str">
        <f t="array" ref="I101">IFERROR(IF(INDEX('Disaggregation Records'!$G$3:$G$56,MATCH(LEFT(L101,255),LEFT('Disaggregation Records'!$D$3:$D$56,255),0))=0,"",INDEX('Disaggregation Records'!$G$3:$G$56,MATCH(LEFT(L101,255),LEFT('Disaggregation Records'!$D$3:$D$56,255),0))),"")</f>
        <v/>
      </c>
      <c r="J101" s="465" t="s">
        <v>463</v>
      </c>
      <c r="K101" s="465">
        <f t="shared" si="4"/>
        <v>72</v>
      </c>
      <c r="L101" s="465" t="str">
        <f t="shared" si="5"/>
        <v/>
      </c>
      <c r="M101" s="465" t="str">
        <f t="shared" si="6"/>
        <v/>
      </c>
      <c r="N101" s="426" t="b">
        <f t="shared" si="7"/>
        <v>0</v>
      </c>
      <c r="O101" s="430" t="s">
        <v>1623</v>
      </c>
      <c r="P101" s="246"/>
      <c r="Q101" s="245"/>
    </row>
    <row r="102" spans="1:17" ht="37.5" customHeight="1" x14ac:dyDescent="0.25">
      <c r="A102" s="345">
        <v>10</v>
      </c>
      <c r="B102" s="364" t="str">
        <f>IFERROR(VLOOKUP(A102,'Impact Indicators - Section B'!$A$9:$S$27,19,FALSE),"")</f>
        <v/>
      </c>
      <c r="C102" s="464" t="str">
        <f t="array" ref="C102">IFERROR(IF(INDEX('Disaggregation Records'!$E$3:$E$56,MATCH(RIGHT(L102,255),RIGHT('Disaggregation Records'!$D$3:$D$56,255),0))=0,"",INDEX('Disaggregation Records'!$E$3:$E$56,MATCH(RIGHT(L102,255),RIGHT('Disaggregation Records'!$D$3:$D$56,255),0))),"")</f>
        <v/>
      </c>
      <c r="D102" s="464" t="str">
        <f t="array" ref="D102">IFERROR(IF(INDEX('Disaggregation Records'!$F$3:$F$56,MATCH(RIGHT(L102,255),RIGHT('Disaggregation Records'!$D$3:$D$56,255),0))=0,"",INDEX('Disaggregation Records'!$F$3:$F$56,MATCH(RIGHT(L102,255),RIGHT('Disaggregation Records'!$D$3:$D$56,255),0))),"")</f>
        <v/>
      </c>
      <c r="E102" s="348" t="str">
        <f t="array" ref="E102">IFERROR(IF(INDEX('Disaggregation Data'!$K$3:$K$154,MATCH(RIGHT(M102,255),RIGHT('Disaggregation Data'!$J$3:$J$154,255),0))=0,"",INDEX('Disaggregation Data'!$K$3:$K$154,MATCH(RIGHT(M102,255),RIGHT('Disaggregation Data'!$J$3:$J$154,255),0))),"")</f>
        <v/>
      </c>
      <c r="F102" s="348" t="str">
        <f t="array" ref="F102">IFERROR(IF(INDEX('Disaggregation Data'!$L$3:$L$154,MATCH(RIGHT(M102,255),RIGHT('Disaggregation Data'!$J$3:$J$154,255),0))=0,"",INDEX('Disaggregation Data'!$L$3:$L$154,MATCH(RIGHT(M102,255),RIGHT('Disaggregation Data'!$J$3:$J$154,255),0))),"")</f>
        <v/>
      </c>
      <c r="G102" s="348" t="str">
        <f t="array" ref="G102">IFERROR(IF(INDEX('Disaggregation Data'!$M$3:$M$154,MATCH(RIGHT(M102,255),RIGHT('Disaggregation Data'!$J$3:$J$154,255),0))=0,"",INDEX('Disaggregation Data'!$M$3:$M$154,MATCH(RIGHT(M102,255),RIGHT('Disaggregation Data'!$J$3:$J$154,255),0))),"")</f>
        <v/>
      </c>
      <c r="H102" s="347" t="str">
        <f t="array" ref="H102">IFERROR(IF(INDEX('Disaggregation Data'!$N$3:$N$154,MATCH(RIGHT(M102,255),RIGHT('Disaggregation Data'!$J$3:$J$154,255),0))=0,"",INDEX('Disaggregation Data'!$N$3:$N$154,MATCH(RIGHT(M102,255),RIGHT('Disaggregation Data'!$J$3:$J$154,255),0))),"")</f>
        <v/>
      </c>
      <c r="I102" s="465" t="str">
        <f t="array" ref="I102">IFERROR(IF(INDEX('Disaggregation Records'!$G$3:$G$56,MATCH(LEFT(L102,255),LEFT('Disaggregation Records'!$D$3:$D$56,255),0))=0,"",INDEX('Disaggregation Records'!$G$3:$G$56,MATCH(LEFT(L102,255),LEFT('Disaggregation Records'!$D$3:$D$56,255),0))),"")</f>
        <v/>
      </c>
      <c r="J102" s="465" t="s">
        <v>463</v>
      </c>
      <c r="K102" s="465">
        <f t="shared" si="4"/>
        <v>73</v>
      </c>
      <c r="L102" s="465" t="str">
        <f t="shared" si="5"/>
        <v/>
      </c>
      <c r="M102" s="465" t="str">
        <f t="shared" si="6"/>
        <v/>
      </c>
      <c r="N102" s="426" t="b">
        <f t="shared" si="7"/>
        <v>0</v>
      </c>
      <c r="O102" s="430" t="s">
        <v>1624</v>
      </c>
      <c r="P102" s="246"/>
      <c r="Q102" s="245"/>
    </row>
    <row r="103" spans="1:17" ht="37.5" customHeight="1" x14ac:dyDescent="0.25">
      <c r="A103" s="345">
        <v>10</v>
      </c>
      <c r="B103" s="364" t="str">
        <f>IFERROR(VLOOKUP(A103,'Impact Indicators - Section B'!$A$9:$S$27,19,FALSE),"")</f>
        <v/>
      </c>
      <c r="C103" s="464" t="str">
        <f t="array" ref="C103">IFERROR(IF(INDEX('Disaggregation Records'!$E$3:$E$56,MATCH(RIGHT(L103,255),RIGHT('Disaggregation Records'!$D$3:$D$56,255),0))=0,"",INDEX('Disaggregation Records'!$E$3:$E$56,MATCH(RIGHT(L103,255),RIGHT('Disaggregation Records'!$D$3:$D$56,255),0))),"")</f>
        <v/>
      </c>
      <c r="D103" s="464" t="str">
        <f t="array" ref="D103">IFERROR(IF(INDEX('Disaggregation Records'!$F$3:$F$56,MATCH(RIGHT(L103,255),RIGHT('Disaggregation Records'!$D$3:$D$56,255),0))=0,"",INDEX('Disaggregation Records'!$F$3:$F$56,MATCH(RIGHT(L103,255),RIGHT('Disaggregation Records'!$D$3:$D$56,255),0))),"")</f>
        <v/>
      </c>
      <c r="E103" s="348" t="str">
        <f t="array" ref="E103">IFERROR(IF(INDEX('Disaggregation Data'!$K$3:$K$154,MATCH(RIGHT(M103,255),RIGHT('Disaggregation Data'!$J$3:$J$154,255),0))=0,"",INDEX('Disaggregation Data'!$K$3:$K$154,MATCH(RIGHT(M103,255),RIGHT('Disaggregation Data'!$J$3:$J$154,255),0))),"")</f>
        <v/>
      </c>
      <c r="F103" s="348" t="str">
        <f t="array" ref="F103">IFERROR(IF(INDEX('Disaggregation Data'!$L$3:$L$154,MATCH(RIGHT(M103,255),RIGHT('Disaggregation Data'!$J$3:$J$154,255),0))=0,"",INDEX('Disaggregation Data'!$L$3:$L$154,MATCH(RIGHT(M103,255),RIGHT('Disaggregation Data'!$J$3:$J$154,255),0))),"")</f>
        <v/>
      </c>
      <c r="G103" s="348" t="str">
        <f t="array" ref="G103">IFERROR(IF(INDEX('Disaggregation Data'!$M$3:$M$154,MATCH(RIGHT(M103,255),RIGHT('Disaggregation Data'!$J$3:$J$154,255),0))=0,"",INDEX('Disaggregation Data'!$M$3:$M$154,MATCH(RIGHT(M103,255),RIGHT('Disaggregation Data'!$J$3:$J$154,255),0))),"")</f>
        <v/>
      </c>
      <c r="H103" s="347" t="str">
        <f t="array" ref="H103">IFERROR(IF(INDEX('Disaggregation Data'!$N$3:$N$154,MATCH(RIGHT(M103,255),RIGHT('Disaggregation Data'!$J$3:$J$154,255),0))=0,"",INDEX('Disaggregation Data'!$N$3:$N$154,MATCH(RIGHT(M103,255),RIGHT('Disaggregation Data'!$J$3:$J$154,255),0))),"")</f>
        <v/>
      </c>
      <c r="I103" s="465" t="str">
        <f t="array" ref="I103">IFERROR(IF(INDEX('Disaggregation Records'!$G$3:$G$56,MATCH(LEFT(L103,255),LEFT('Disaggregation Records'!$D$3:$D$56,255),0))=0,"",INDEX('Disaggregation Records'!$G$3:$G$56,MATCH(LEFT(L103,255),LEFT('Disaggregation Records'!$D$3:$D$56,255),0))),"")</f>
        <v/>
      </c>
      <c r="J103" s="465" t="s">
        <v>463</v>
      </c>
      <c r="K103" s="465">
        <f t="shared" si="4"/>
        <v>74</v>
      </c>
      <c r="L103" s="465" t="str">
        <f t="shared" si="5"/>
        <v/>
      </c>
      <c r="M103" s="465" t="str">
        <f t="shared" si="6"/>
        <v/>
      </c>
      <c r="N103" s="426" t="b">
        <f t="shared" si="7"/>
        <v>0</v>
      </c>
      <c r="O103" s="430" t="s">
        <v>1625</v>
      </c>
      <c r="P103" s="246"/>
      <c r="Q103" s="245"/>
    </row>
    <row r="104" spans="1:17" ht="37.5" customHeight="1" x14ac:dyDescent="0.25">
      <c r="A104" s="345">
        <v>10</v>
      </c>
      <c r="B104" s="364" t="str">
        <f>IFERROR(VLOOKUP(A104,'Impact Indicators - Section B'!$A$9:$S$27,19,FALSE),"")</f>
        <v/>
      </c>
      <c r="C104" s="464" t="str">
        <f t="array" ref="C104">IFERROR(IF(INDEX('Disaggregation Records'!$E$3:$E$56,MATCH(RIGHT(L104,255),RIGHT('Disaggregation Records'!$D$3:$D$56,255),0))=0,"",INDEX('Disaggregation Records'!$E$3:$E$56,MATCH(RIGHT(L104,255),RIGHT('Disaggregation Records'!$D$3:$D$56,255),0))),"")</f>
        <v/>
      </c>
      <c r="D104" s="464" t="str">
        <f t="array" ref="D104">IFERROR(IF(INDEX('Disaggregation Records'!$F$3:$F$56,MATCH(RIGHT(L104,255),RIGHT('Disaggregation Records'!$D$3:$D$56,255),0))=0,"",INDEX('Disaggregation Records'!$F$3:$F$56,MATCH(RIGHT(L104,255),RIGHT('Disaggregation Records'!$D$3:$D$56,255),0))),"")</f>
        <v/>
      </c>
      <c r="E104" s="348" t="str">
        <f t="array" ref="E104">IFERROR(IF(INDEX('Disaggregation Data'!$K$3:$K$154,MATCH(RIGHT(M104,255),RIGHT('Disaggregation Data'!$J$3:$J$154,255),0))=0,"",INDEX('Disaggregation Data'!$K$3:$K$154,MATCH(RIGHT(M104,255),RIGHT('Disaggregation Data'!$J$3:$J$154,255),0))),"")</f>
        <v/>
      </c>
      <c r="F104" s="348" t="str">
        <f t="array" ref="F104">IFERROR(IF(INDEX('Disaggregation Data'!$L$3:$L$154,MATCH(RIGHT(M104,255),RIGHT('Disaggregation Data'!$J$3:$J$154,255),0))=0,"",INDEX('Disaggregation Data'!$L$3:$L$154,MATCH(RIGHT(M104,255),RIGHT('Disaggregation Data'!$J$3:$J$154,255),0))),"")</f>
        <v/>
      </c>
      <c r="G104" s="348" t="str">
        <f t="array" ref="G104">IFERROR(IF(INDEX('Disaggregation Data'!$M$3:$M$154,MATCH(RIGHT(M104,255),RIGHT('Disaggregation Data'!$J$3:$J$154,255),0))=0,"",INDEX('Disaggregation Data'!$M$3:$M$154,MATCH(RIGHT(M104,255),RIGHT('Disaggregation Data'!$J$3:$J$154,255),0))),"")</f>
        <v/>
      </c>
      <c r="H104" s="347" t="str">
        <f t="array" ref="H104">IFERROR(IF(INDEX('Disaggregation Data'!$N$3:$N$154,MATCH(RIGHT(M104,255),RIGHT('Disaggregation Data'!$J$3:$J$154,255),0))=0,"",INDEX('Disaggregation Data'!$N$3:$N$154,MATCH(RIGHT(M104,255),RIGHT('Disaggregation Data'!$J$3:$J$154,255),0))),"")</f>
        <v/>
      </c>
      <c r="I104" s="465" t="str">
        <f t="array" ref="I104">IFERROR(IF(INDEX('Disaggregation Records'!$G$3:$G$56,MATCH(LEFT(L104,255),LEFT('Disaggregation Records'!$D$3:$D$56,255),0))=0,"",INDEX('Disaggregation Records'!$G$3:$G$56,MATCH(LEFT(L104,255),LEFT('Disaggregation Records'!$D$3:$D$56,255),0))),"")</f>
        <v/>
      </c>
      <c r="J104" s="465" t="s">
        <v>463</v>
      </c>
      <c r="K104" s="465">
        <f t="shared" si="4"/>
        <v>75</v>
      </c>
      <c r="L104" s="465" t="str">
        <f t="shared" si="5"/>
        <v/>
      </c>
      <c r="M104" s="465" t="str">
        <f t="shared" si="6"/>
        <v/>
      </c>
      <c r="N104" s="426" t="b">
        <f t="shared" si="7"/>
        <v>0</v>
      </c>
      <c r="O104" s="430" t="s">
        <v>1626</v>
      </c>
      <c r="P104" s="246"/>
      <c r="Q104" s="245"/>
    </row>
    <row r="105" spans="1:17" ht="37.5" customHeight="1" x14ac:dyDescent="0.25">
      <c r="A105" s="345">
        <v>10</v>
      </c>
      <c r="B105" s="364" t="str">
        <f>IFERROR(VLOOKUP(A105,'Impact Indicators - Section B'!$A$9:$S$27,19,FALSE),"")</f>
        <v/>
      </c>
      <c r="C105" s="464" t="str">
        <f t="array" ref="C105">IFERROR(IF(INDEX('Disaggregation Records'!$E$3:$E$56,MATCH(RIGHT(L105,255),RIGHT('Disaggregation Records'!$D$3:$D$56,255),0))=0,"",INDEX('Disaggregation Records'!$E$3:$E$56,MATCH(RIGHT(L105,255),RIGHT('Disaggregation Records'!$D$3:$D$56,255),0))),"")</f>
        <v/>
      </c>
      <c r="D105" s="464" t="str">
        <f t="array" ref="D105">IFERROR(IF(INDEX('Disaggregation Records'!$F$3:$F$56,MATCH(RIGHT(L105,255),RIGHT('Disaggregation Records'!$D$3:$D$56,255),0))=0,"",INDEX('Disaggregation Records'!$F$3:$F$56,MATCH(RIGHT(L105,255),RIGHT('Disaggregation Records'!$D$3:$D$56,255),0))),"")</f>
        <v/>
      </c>
      <c r="E105" s="348" t="str">
        <f t="array" ref="E105">IFERROR(IF(INDEX('Disaggregation Data'!$K$3:$K$154,MATCH(RIGHT(M105,255),RIGHT('Disaggregation Data'!$J$3:$J$154,255),0))=0,"",INDEX('Disaggregation Data'!$K$3:$K$154,MATCH(RIGHT(M105,255),RIGHT('Disaggregation Data'!$J$3:$J$154,255),0))),"")</f>
        <v/>
      </c>
      <c r="F105" s="348" t="str">
        <f t="array" ref="F105">IFERROR(IF(INDEX('Disaggregation Data'!$L$3:$L$154,MATCH(RIGHT(M105,255),RIGHT('Disaggregation Data'!$J$3:$J$154,255),0))=0,"",INDEX('Disaggregation Data'!$L$3:$L$154,MATCH(RIGHT(M105,255),RIGHT('Disaggregation Data'!$J$3:$J$154,255),0))),"")</f>
        <v/>
      </c>
      <c r="G105" s="348" t="str">
        <f t="array" ref="G105">IFERROR(IF(INDEX('Disaggregation Data'!$M$3:$M$154,MATCH(RIGHT(M105,255),RIGHT('Disaggregation Data'!$J$3:$J$154,255),0))=0,"",INDEX('Disaggregation Data'!$M$3:$M$154,MATCH(RIGHT(M105,255),RIGHT('Disaggregation Data'!$J$3:$J$154,255),0))),"")</f>
        <v/>
      </c>
      <c r="H105" s="347" t="str">
        <f t="array" ref="H105">IFERROR(IF(INDEX('Disaggregation Data'!$N$3:$N$154,MATCH(RIGHT(M105,255),RIGHT('Disaggregation Data'!$J$3:$J$154,255),0))=0,"",INDEX('Disaggregation Data'!$N$3:$N$154,MATCH(RIGHT(M105,255),RIGHT('Disaggregation Data'!$J$3:$J$154,255),0))),"")</f>
        <v/>
      </c>
      <c r="I105" s="465" t="str">
        <f t="array" ref="I105">IFERROR(IF(INDEX('Disaggregation Records'!$G$3:$G$56,MATCH(LEFT(L105,255),LEFT('Disaggregation Records'!$D$3:$D$56,255),0))=0,"",INDEX('Disaggregation Records'!$G$3:$G$56,MATCH(LEFT(L105,255),LEFT('Disaggregation Records'!$D$3:$D$56,255),0))),"")</f>
        <v/>
      </c>
      <c r="J105" s="465" t="s">
        <v>463</v>
      </c>
      <c r="K105" s="465">
        <f t="shared" si="4"/>
        <v>76</v>
      </c>
      <c r="L105" s="465" t="str">
        <f t="shared" si="5"/>
        <v/>
      </c>
      <c r="M105" s="465" t="str">
        <f t="shared" si="6"/>
        <v/>
      </c>
      <c r="N105" s="426" t="b">
        <f t="shared" si="7"/>
        <v>0</v>
      </c>
      <c r="O105" s="430" t="s">
        <v>1627</v>
      </c>
      <c r="P105" s="246"/>
      <c r="Q105" s="245"/>
    </row>
    <row r="106" spans="1:17" ht="37.5" customHeight="1" x14ac:dyDescent="0.25">
      <c r="A106" s="345">
        <v>10</v>
      </c>
      <c r="B106" s="364" t="str">
        <f>IFERROR(VLOOKUP(A106,'Impact Indicators - Section B'!$A$9:$S$27,19,FALSE),"")</f>
        <v/>
      </c>
      <c r="C106" s="464" t="str">
        <f t="array" ref="C106">IFERROR(IF(INDEX('Disaggregation Records'!$E$3:$E$56,MATCH(RIGHT(L106,255),RIGHT('Disaggregation Records'!$D$3:$D$56,255),0))=0,"",INDEX('Disaggregation Records'!$E$3:$E$56,MATCH(RIGHT(L106,255),RIGHT('Disaggregation Records'!$D$3:$D$56,255),0))),"")</f>
        <v/>
      </c>
      <c r="D106" s="464" t="str">
        <f t="array" ref="D106">IFERROR(IF(INDEX('Disaggregation Records'!$F$3:$F$56,MATCH(RIGHT(L106,255),RIGHT('Disaggregation Records'!$D$3:$D$56,255),0))=0,"",INDEX('Disaggregation Records'!$F$3:$F$56,MATCH(RIGHT(L106,255),RIGHT('Disaggregation Records'!$D$3:$D$56,255),0))),"")</f>
        <v/>
      </c>
      <c r="E106" s="348" t="str">
        <f t="array" ref="E106">IFERROR(IF(INDEX('Disaggregation Data'!$K$3:$K$154,MATCH(RIGHT(M106,255),RIGHT('Disaggregation Data'!$J$3:$J$154,255),0))=0,"",INDEX('Disaggregation Data'!$K$3:$K$154,MATCH(RIGHT(M106,255),RIGHT('Disaggregation Data'!$J$3:$J$154,255),0))),"")</f>
        <v/>
      </c>
      <c r="F106" s="348" t="str">
        <f t="array" ref="F106">IFERROR(IF(INDEX('Disaggregation Data'!$L$3:$L$154,MATCH(RIGHT(M106,255),RIGHT('Disaggregation Data'!$J$3:$J$154,255),0))=0,"",INDEX('Disaggregation Data'!$L$3:$L$154,MATCH(RIGHT(M106,255),RIGHT('Disaggregation Data'!$J$3:$J$154,255),0))),"")</f>
        <v/>
      </c>
      <c r="G106" s="348" t="str">
        <f t="array" ref="G106">IFERROR(IF(INDEX('Disaggregation Data'!$M$3:$M$154,MATCH(RIGHT(M106,255),RIGHT('Disaggregation Data'!$J$3:$J$154,255),0))=0,"",INDEX('Disaggregation Data'!$M$3:$M$154,MATCH(RIGHT(M106,255),RIGHT('Disaggregation Data'!$J$3:$J$154,255),0))),"")</f>
        <v/>
      </c>
      <c r="H106" s="347" t="str">
        <f t="array" ref="H106">IFERROR(IF(INDEX('Disaggregation Data'!$N$3:$N$154,MATCH(RIGHT(M106,255),RIGHT('Disaggregation Data'!$J$3:$J$154,255),0))=0,"",INDEX('Disaggregation Data'!$N$3:$N$154,MATCH(RIGHT(M106,255),RIGHT('Disaggregation Data'!$J$3:$J$154,255),0))),"")</f>
        <v/>
      </c>
      <c r="I106" s="465" t="str">
        <f t="array" ref="I106">IFERROR(IF(INDEX('Disaggregation Records'!$G$3:$G$56,MATCH(LEFT(L106,255),LEFT('Disaggregation Records'!$D$3:$D$56,255),0))=0,"",INDEX('Disaggregation Records'!$G$3:$G$56,MATCH(LEFT(L106,255),LEFT('Disaggregation Records'!$D$3:$D$56,255),0))),"")</f>
        <v/>
      </c>
      <c r="J106" s="465" t="s">
        <v>463</v>
      </c>
      <c r="K106" s="465">
        <f t="shared" si="4"/>
        <v>77</v>
      </c>
      <c r="L106" s="465" t="str">
        <f t="shared" si="5"/>
        <v/>
      </c>
      <c r="M106" s="465" t="str">
        <f t="shared" si="6"/>
        <v/>
      </c>
      <c r="N106" s="426" t="b">
        <f t="shared" si="7"/>
        <v>0</v>
      </c>
      <c r="O106" s="430" t="s">
        <v>1628</v>
      </c>
      <c r="P106" s="246"/>
      <c r="Q106" s="245"/>
    </row>
    <row r="107" spans="1:17" ht="37.5" customHeight="1" x14ac:dyDescent="0.25">
      <c r="A107" s="345">
        <v>10</v>
      </c>
      <c r="B107" s="364" t="str">
        <f>IFERROR(VLOOKUP(A107,'Impact Indicators - Section B'!$A$9:$S$27,19,FALSE),"")</f>
        <v/>
      </c>
      <c r="C107" s="464" t="str">
        <f t="array" ref="C107">IFERROR(IF(INDEX('Disaggregation Records'!$E$3:$E$56,MATCH(RIGHT(L107,255),RIGHT('Disaggregation Records'!$D$3:$D$56,255),0))=0,"",INDEX('Disaggregation Records'!$E$3:$E$56,MATCH(RIGHT(L107,255),RIGHT('Disaggregation Records'!$D$3:$D$56,255),0))),"")</f>
        <v/>
      </c>
      <c r="D107" s="464" t="str">
        <f t="array" ref="D107">IFERROR(IF(INDEX('Disaggregation Records'!$F$3:$F$56,MATCH(RIGHT(L107,255),RIGHT('Disaggregation Records'!$D$3:$D$56,255),0))=0,"",INDEX('Disaggregation Records'!$F$3:$F$56,MATCH(RIGHT(L107,255),RIGHT('Disaggregation Records'!$D$3:$D$56,255),0))),"")</f>
        <v/>
      </c>
      <c r="E107" s="348" t="str">
        <f t="array" ref="E107">IFERROR(IF(INDEX('Disaggregation Data'!$K$3:$K$154,MATCH(RIGHT(M107,255),RIGHT('Disaggregation Data'!$J$3:$J$154,255),0))=0,"",INDEX('Disaggregation Data'!$K$3:$K$154,MATCH(RIGHT(M107,255),RIGHT('Disaggregation Data'!$J$3:$J$154,255),0))),"")</f>
        <v/>
      </c>
      <c r="F107" s="348" t="str">
        <f t="array" ref="F107">IFERROR(IF(INDEX('Disaggregation Data'!$L$3:$L$154,MATCH(RIGHT(M107,255),RIGHT('Disaggregation Data'!$J$3:$J$154,255),0))=0,"",INDEX('Disaggregation Data'!$L$3:$L$154,MATCH(RIGHT(M107,255),RIGHT('Disaggregation Data'!$J$3:$J$154,255),0))),"")</f>
        <v/>
      </c>
      <c r="G107" s="348" t="str">
        <f t="array" ref="G107">IFERROR(IF(INDEX('Disaggregation Data'!$M$3:$M$154,MATCH(RIGHT(M107,255),RIGHT('Disaggregation Data'!$J$3:$J$154,255),0))=0,"",INDEX('Disaggregation Data'!$M$3:$M$154,MATCH(RIGHT(M107,255),RIGHT('Disaggregation Data'!$J$3:$J$154,255),0))),"")</f>
        <v/>
      </c>
      <c r="H107" s="347" t="str">
        <f t="array" ref="H107">IFERROR(IF(INDEX('Disaggregation Data'!$N$3:$N$154,MATCH(RIGHT(M107,255),RIGHT('Disaggregation Data'!$J$3:$J$154,255),0))=0,"",INDEX('Disaggregation Data'!$N$3:$N$154,MATCH(RIGHT(M107,255),RIGHT('Disaggregation Data'!$J$3:$J$154,255),0))),"")</f>
        <v/>
      </c>
      <c r="I107" s="465" t="str">
        <f t="array" ref="I107">IFERROR(IF(INDEX('Disaggregation Records'!$G$3:$G$56,MATCH(LEFT(L107,255),LEFT('Disaggregation Records'!$D$3:$D$56,255),0))=0,"",INDEX('Disaggregation Records'!$G$3:$G$56,MATCH(LEFT(L107,255),LEFT('Disaggregation Records'!$D$3:$D$56,255),0))),"")</f>
        <v/>
      </c>
      <c r="J107" s="465" t="s">
        <v>463</v>
      </c>
      <c r="K107" s="465">
        <f t="shared" si="4"/>
        <v>78</v>
      </c>
      <c r="L107" s="465" t="str">
        <f t="shared" si="5"/>
        <v/>
      </c>
      <c r="M107" s="465" t="str">
        <f t="shared" si="6"/>
        <v/>
      </c>
      <c r="N107" s="426" t="b">
        <f t="shared" si="7"/>
        <v>0</v>
      </c>
      <c r="O107" s="430" t="s">
        <v>1629</v>
      </c>
      <c r="P107" s="246"/>
      <c r="Q107" s="245"/>
    </row>
    <row r="108" spans="1:17" ht="37.5" customHeight="1" x14ac:dyDescent="0.25">
      <c r="A108" s="345">
        <v>10</v>
      </c>
      <c r="B108" s="364" t="str">
        <f>IFERROR(VLOOKUP(A108,'Impact Indicators - Section B'!$A$9:$S$27,19,FALSE),"")</f>
        <v/>
      </c>
      <c r="C108" s="464" t="str">
        <f t="array" ref="C108">IFERROR(IF(INDEX('Disaggregation Records'!$E$3:$E$56,MATCH(RIGHT(L108,255),RIGHT('Disaggregation Records'!$D$3:$D$56,255),0))=0,"",INDEX('Disaggregation Records'!$E$3:$E$56,MATCH(RIGHT(L108,255),RIGHT('Disaggregation Records'!$D$3:$D$56,255),0))),"")</f>
        <v/>
      </c>
      <c r="D108" s="464" t="str">
        <f t="array" ref="D108">IFERROR(IF(INDEX('Disaggregation Records'!$F$3:$F$56,MATCH(RIGHT(L108,255),RIGHT('Disaggregation Records'!$D$3:$D$56,255),0))=0,"",INDEX('Disaggregation Records'!$F$3:$F$56,MATCH(RIGHT(L108,255),RIGHT('Disaggregation Records'!$D$3:$D$56,255),0))),"")</f>
        <v/>
      </c>
      <c r="E108" s="348" t="str">
        <f t="array" ref="E108">IFERROR(IF(INDEX('Disaggregation Data'!$K$3:$K$154,MATCH(RIGHT(M108,255),RIGHT('Disaggregation Data'!$J$3:$J$154,255),0))=0,"",INDEX('Disaggregation Data'!$K$3:$K$154,MATCH(RIGHT(M108,255),RIGHT('Disaggregation Data'!$J$3:$J$154,255),0))),"")</f>
        <v/>
      </c>
      <c r="F108" s="348" t="str">
        <f t="array" ref="F108">IFERROR(IF(INDEX('Disaggregation Data'!$L$3:$L$154,MATCH(RIGHT(M108,255),RIGHT('Disaggregation Data'!$J$3:$J$154,255),0))=0,"",INDEX('Disaggregation Data'!$L$3:$L$154,MATCH(RIGHT(M108,255),RIGHT('Disaggregation Data'!$J$3:$J$154,255),0))),"")</f>
        <v/>
      </c>
      <c r="G108" s="348" t="str">
        <f t="array" ref="G108">IFERROR(IF(INDEX('Disaggregation Data'!$M$3:$M$154,MATCH(RIGHT(M108,255),RIGHT('Disaggregation Data'!$J$3:$J$154,255),0))=0,"",INDEX('Disaggregation Data'!$M$3:$M$154,MATCH(RIGHT(M108,255),RIGHT('Disaggregation Data'!$J$3:$J$154,255),0))),"")</f>
        <v/>
      </c>
      <c r="H108" s="347" t="str">
        <f t="array" ref="H108">IFERROR(IF(INDEX('Disaggregation Data'!$N$3:$N$154,MATCH(RIGHT(M108,255),RIGHT('Disaggregation Data'!$J$3:$J$154,255),0))=0,"",INDEX('Disaggregation Data'!$N$3:$N$154,MATCH(RIGHT(M108,255),RIGHT('Disaggregation Data'!$J$3:$J$154,255),0))),"")</f>
        <v/>
      </c>
      <c r="I108" s="465" t="str">
        <f t="array" ref="I108">IFERROR(IF(INDEX('Disaggregation Records'!$G$3:$G$56,MATCH(LEFT(L108,255),LEFT('Disaggregation Records'!$D$3:$D$56,255),0))=0,"",INDEX('Disaggregation Records'!$G$3:$G$56,MATCH(LEFT(L108,255),LEFT('Disaggregation Records'!$D$3:$D$56,255),0))),"")</f>
        <v/>
      </c>
      <c r="J108" s="465" t="s">
        <v>463</v>
      </c>
      <c r="K108" s="465">
        <f t="shared" si="4"/>
        <v>79</v>
      </c>
      <c r="L108" s="465" t="str">
        <f t="shared" si="5"/>
        <v/>
      </c>
      <c r="M108" s="465" t="str">
        <f t="shared" si="6"/>
        <v/>
      </c>
      <c r="N108" s="426" t="b">
        <f t="shared" si="7"/>
        <v>0</v>
      </c>
      <c r="O108" s="430" t="s">
        <v>1630</v>
      </c>
      <c r="P108" s="246"/>
      <c r="Q108" s="245"/>
    </row>
    <row r="109" spans="1:17" ht="37.5" customHeight="1" x14ac:dyDescent="0.25">
      <c r="A109" s="345">
        <v>11</v>
      </c>
      <c r="B109" s="364" t="str">
        <f>IFERROR(VLOOKUP(A109,'Impact Indicators - Section B'!$A$9:$S$27,19,FALSE),"")</f>
        <v/>
      </c>
      <c r="C109" s="464" t="str">
        <f t="array" ref="C109">IFERROR(IF(INDEX('Disaggregation Records'!$E$3:$E$56,MATCH(RIGHT(L109,255),RIGHT('Disaggregation Records'!$D$3:$D$56,255),0))=0,"",INDEX('Disaggregation Records'!$E$3:$E$56,MATCH(RIGHT(L109,255),RIGHT('Disaggregation Records'!$D$3:$D$56,255),0))),"")</f>
        <v/>
      </c>
      <c r="D109" s="464" t="str">
        <f t="array" ref="D109">IFERROR(IF(INDEX('Disaggregation Records'!$F$3:$F$56,MATCH(RIGHT(L109,255),RIGHT('Disaggregation Records'!$D$3:$D$56,255),0))=0,"",INDEX('Disaggregation Records'!$F$3:$F$56,MATCH(RIGHT(L109,255),RIGHT('Disaggregation Records'!$D$3:$D$56,255),0))),"")</f>
        <v/>
      </c>
      <c r="E109" s="348" t="str">
        <f t="array" ref="E109">IFERROR(IF(INDEX('Disaggregation Data'!$K$3:$K$154,MATCH(RIGHT(M109,255),RIGHT('Disaggregation Data'!$J$3:$J$154,255),0))=0,"",INDEX('Disaggregation Data'!$K$3:$K$154,MATCH(RIGHT(M109,255),RIGHT('Disaggregation Data'!$J$3:$J$154,255),0))),"")</f>
        <v/>
      </c>
      <c r="F109" s="348" t="str">
        <f t="array" ref="F109">IFERROR(IF(INDEX('Disaggregation Data'!$L$3:$L$154,MATCH(RIGHT(M109,255),RIGHT('Disaggregation Data'!$J$3:$J$154,255),0))=0,"",INDEX('Disaggregation Data'!$L$3:$L$154,MATCH(RIGHT(M109,255),RIGHT('Disaggregation Data'!$J$3:$J$154,255),0))),"")</f>
        <v/>
      </c>
      <c r="G109" s="348" t="str">
        <f t="array" ref="G109">IFERROR(IF(INDEX('Disaggregation Data'!$M$3:$M$154,MATCH(RIGHT(M109,255),RIGHT('Disaggregation Data'!$J$3:$J$154,255),0))=0,"",INDEX('Disaggregation Data'!$M$3:$M$154,MATCH(RIGHT(M109,255),RIGHT('Disaggregation Data'!$J$3:$J$154,255),0))),"")</f>
        <v/>
      </c>
      <c r="H109" s="347" t="str">
        <f t="array" ref="H109">IFERROR(IF(INDEX('Disaggregation Data'!$N$3:$N$154,MATCH(RIGHT(M109,255),RIGHT('Disaggregation Data'!$J$3:$J$154,255),0))=0,"",INDEX('Disaggregation Data'!$N$3:$N$154,MATCH(RIGHT(M109,255),RIGHT('Disaggregation Data'!$J$3:$J$154,255),0))),"")</f>
        <v/>
      </c>
      <c r="I109" s="465" t="str">
        <f t="array" ref="I109">IFERROR(IF(INDEX('Disaggregation Records'!$G$3:$G$56,MATCH(LEFT(L109,255),LEFT('Disaggregation Records'!$D$3:$D$56,255),0))=0,"",INDEX('Disaggregation Records'!$G$3:$G$56,MATCH(LEFT(L109,255),LEFT('Disaggregation Records'!$D$3:$D$56,255),0))),"")</f>
        <v/>
      </c>
      <c r="J109" s="465" t="s">
        <v>464</v>
      </c>
      <c r="K109" s="465">
        <f t="shared" si="4"/>
        <v>80</v>
      </c>
      <c r="L109" s="465" t="str">
        <f t="shared" si="5"/>
        <v/>
      </c>
      <c r="M109" s="465" t="str">
        <f t="shared" si="6"/>
        <v/>
      </c>
      <c r="N109" s="426" t="b">
        <f t="shared" si="7"/>
        <v>0</v>
      </c>
      <c r="O109" s="430" t="s">
        <v>1631</v>
      </c>
      <c r="P109" s="246"/>
      <c r="Q109" s="245"/>
    </row>
    <row r="110" spans="1:17" ht="37.5" customHeight="1" x14ac:dyDescent="0.25">
      <c r="A110" s="345">
        <v>11</v>
      </c>
      <c r="B110" s="364" t="str">
        <f>IFERROR(VLOOKUP(A110,'Impact Indicators - Section B'!$A$9:$S$27,19,FALSE),"")</f>
        <v/>
      </c>
      <c r="C110" s="464" t="str">
        <f t="array" ref="C110">IFERROR(IF(INDEX('Disaggregation Records'!$E$3:$E$56,MATCH(RIGHT(L110,255),RIGHT('Disaggregation Records'!$D$3:$D$56,255),0))=0,"",INDEX('Disaggregation Records'!$E$3:$E$56,MATCH(RIGHT(L110,255),RIGHT('Disaggregation Records'!$D$3:$D$56,255),0))),"")</f>
        <v/>
      </c>
      <c r="D110" s="464" t="str">
        <f t="array" ref="D110">IFERROR(IF(INDEX('Disaggregation Records'!$F$3:$F$56,MATCH(RIGHT(L110,255),RIGHT('Disaggregation Records'!$D$3:$D$56,255),0))=0,"",INDEX('Disaggregation Records'!$F$3:$F$56,MATCH(RIGHT(L110,255),RIGHT('Disaggregation Records'!$D$3:$D$56,255),0))),"")</f>
        <v/>
      </c>
      <c r="E110" s="348" t="str">
        <f t="array" ref="E110">IFERROR(IF(INDEX('Disaggregation Data'!$K$3:$K$154,MATCH(RIGHT(M110,255),RIGHT('Disaggregation Data'!$J$3:$J$154,255),0))=0,"",INDEX('Disaggregation Data'!$K$3:$K$154,MATCH(RIGHT(M110,255),RIGHT('Disaggregation Data'!$J$3:$J$154,255),0))),"")</f>
        <v/>
      </c>
      <c r="F110" s="348" t="str">
        <f t="array" ref="F110">IFERROR(IF(INDEX('Disaggregation Data'!$L$3:$L$154,MATCH(RIGHT(M110,255),RIGHT('Disaggregation Data'!$J$3:$J$154,255),0))=0,"",INDEX('Disaggregation Data'!$L$3:$L$154,MATCH(RIGHT(M110,255),RIGHT('Disaggregation Data'!$J$3:$J$154,255),0))),"")</f>
        <v/>
      </c>
      <c r="G110" s="348" t="str">
        <f t="array" ref="G110">IFERROR(IF(INDEX('Disaggregation Data'!$M$3:$M$154,MATCH(RIGHT(M110,255),RIGHT('Disaggregation Data'!$J$3:$J$154,255),0))=0,"",INDEX('Disaggregation Data'!$M$3:$M$154,MATCH(RIGHT(M110,255),RIGHT('Disaggregation Data'!$J$3:$J$154,255),0))),"")</f>
        <v/>
      </c>
      <c r="H110" s="347" t="str">
        <f t="array" ref="H110">IFERROR(IF(INDEX('Disaggregation Data'!$N$3:$N$154,MATCH(RIGHT(M110,255),RIGHT('Disaggregation Data'!$J$3:$J$154,255),0))=0,"",INDEX('Disaggregation Data'!$N$3:$N$154,MATCH(RIGHT(M110,255),RIGHT('Disaggregation Data'!$J$3:$J$154,255),0))),"")</f>
        <v/>
      </c>
      <c r="I110" s="465" t="str">
        <f t="array" ref="I110">IFERROR(IF(INDEX('Disaggregation Records'!$G$3:$G$56,MATCH(LEFT(L110,255),LEFT('Disaggregation Records'!$D$3:$D$56,255),0))=0,"",INDEX('Disaggregation Records'!$G$3:$G$56,MATCH(LEFT(L110,255),LEFT('Disaggregation Records'!$D$3:$D$56,255),0))),"")</f>
        <v/>
      </c>
      <c r="J110" s="465" t="s">
        <v>464</v>
      </c>
      <c r="K110" s="465">
        <f t="shared" si="4"/>
        <v>81</v>
      </c>
      <c r="L110" s="465" t="str">
        <f t="shared" si="5"/>
        <v/>
      </c>
      <c r="M110" s="465" t="str">
        <f t="shared" si="6"/>
        <v/>
      </c>
      <c r="N110" s="426" t="b">
        <f t="shared" si="7"/>
        <v>0</v>
      </c>
      <c r="O110" s="430" t="s">
        <v>1632</v>
      </c>
      <c r="P110" s="246"/>
      <c r="Q110" s="245"/>
    </row>
    <row r="111" spans="1:17" ht="37.5" customHeight="1" x14ac:dyDescent="0.25">
      <c r="A111" s="345">
        <v>11</v>
      </c>
      <c r="B111" s="364" t="str">
        <f>IFERROR(VLOOKUP(A111,'Impact Indicators - Section B'!$A$9:$S$27,19,FALSE),"")</f>
        <v/>
      </c>
      <c r="C111" s="464" t="str">
        <f t="array" ref="C111">IFERROR(IF(INDEX('Disaggregation Records'!$E$3:$E$56,MATCH(RIGHT(L111,255),RIGHT('Disaggregation Records'!$D$3:$D$56,255),0))=0,"",INDEX('Disaggregation Records'!$E$3:$E$56,MATCH(RIGHT(L111,255),RIGHT('Disaggregation Records'!$D$3:$D$56,255),0))),"")</f>
        <v/>
      </c>
      <c r="D111" s="464" t="str">
        <f t="array" ref="D111">IFERROR(IF(INDEX('Disaggregation Records'!$F$3:$F$56,MATCH(RIGHT(L111,255),RIGHT('Disaggregation Records'!$D$3:$D$56,255),0))=0,"",INDEX('Disaggregation Records'!$F$3:$F$56,MATCH(RIGHT(L111,255),RIGHT('Disaggregation Records'!$D$3:$D$56,255),0))),"")</f>
        <v/>
      </c>
      <c r="E111" s="348" t="str">
        <f t="array" ref="E111">IFERROR(IF(INDEX('Disaggregation Data'!$K$3:$K$154,MATCH(RIGHT(M111,255),RIGHT('Disaggregation Data'!$J$3:$J$154,255),0))=0,"",INDEX('Disaggregation Data'!$K$3:$K$154,MATCH(RIGHT(M111,255),RIGHT('Disaggregation Data'!$J$3:$J$154,255),0))),"")</f>
        <v/>
      </c>
      <c r="F111" s="348" t="str">
        <f t="array" ref="F111">IFERROR(IF(INDEX('Disaggregation Data'!$L$3:$L$154,MATCH(RIGHT(M111,255),RIGHT('Disaggregation Data'!$J$3:$J$154,255),0))=0,"",INDEX('Disaggregation Data'!$L$3:$L$154,MATCH(RIGHT(M111,255),RIGHT('Disaggregation Data'!$J$3:$J$154,255),0))),"")</f>
        <v/>
      </c>
      <c r="G111" s="348" t="str">
        <f t="array" ref="G111">IFERROR(IF(INDEX('Disaggregation Data'!$M$3:$M$154,MATCH(RIGHT(M111,255),RIGHT('Disaggregation Data'!$J$3:$J$154,255),0))=0,"",INDEX('Disaggregation Data'!$M$3:$M$154,MATCH(RIGHT(M111,255),RIGHT('Disaggregation Data'!$J$3:$J$154,255),0))),"")</f>
        <v/>
      </c>
      <c r="H111" s="347" t="str">
        <f t="array" ref="H111">IFERROR(IF(INDEX('Disaggregation Data'!$N$3:$N$154,MATCH(RIGHT(M111,255),RIGHT('Disaggregation Data'!$J$3:$J$154,255),0))=0,"",INDEX('Disaggregation Data'!$N$3:$N$154,MATCH(RIGHT(M111,255),RIGHT('Disaggregation Data'!$J$3:$J$154,255),0))),"")</f>
        <v/>
      </c>
      <c r="I111" s="465" t="str">
        <f t="array" ref="I111">IFERROR(IF(INDEX('Disaggregation Records'!$G$3:$G$56,MATCH(LEFT(L111,255),LEFT('Disaggregation Records'!$D$3:$D$56,255),0))=0,"",INDEX('Disaggregation Records'!$G$3:$G$56,MATCH(LEFT(L111,255),LEFT('Disaggregation Records'!$D$3:$D$56,255),0))),"")</f>
        <v/>
      </c>
      <c r="J111" s="465" t="s">
        <v>464</v>
      </c>
      <c r="K111" s="465">
        <f t="shared" si="4"/>
        <v>82</v>
      </c>
      <c r="L111" s="465" t="str">
        <f t="shared" si="5"/>
        <v/>
      </c>
      <c r="M111" s="465" t="str">
        <f t="shared" si="6"/>
        <v/>
      </c>
      <c r="N111" s="426" t="b">
        <f t="shared" si="7"/>
        <v>0</v>
      </c>
      <c r="O111" s="430" t="s">
        <v>1633</v>
      </c>
      <c r="P111" s="246"/>
      <c r="Q111" s="245"/>
    </row>
    <row r="112" spans="1:17" ht="37.5" customHeight="1" x14ac:dyDescent="0.25">
      <c r="A112" s="345">
        <v>11</v>
      </c>
      <c r="B112" s="364" t="str">
        <f>IFERROR(VLOOKUP(A112,'Impact Indicators - Section B'!$A$9:$S$27,19,FALSE),"")</f>
        <v/>
      </c>
      <c r="C112" s="464" t="str">
        <f t="array" ref="C112">IFERROR(IF(INDEX('Disaggregation Records'!$E$3:$E$56,MATCH(RIGHT(L112,255),RIGHT('Disaggregation Records'!$D$3:$D$56,255),0))=0,"",INDEX('Disaggregation Records'!$E$3:$E$56,MATCH(RIGHT(L112,255),RIGHT('Disaggregation Records'!$D$3:$D$56,255),0))),"")</f>
        <v/>
      </c>
      <c r="D112" s="464" t="str">
        <f t="array" ref="D112">IFERROR(IF(INDEX('Disaggregation Records'!$F$3:$F$56,MATCH(RIGHT(L112,255),RIGHT('Disaggregation Records'!$D$3:$D$56,255),0))=0,"",INDEX('Disaggregation Records'!$F$3:$F$56,MATCH(RIGHT(L112,255),RIGHT('Disaggregation Records'!$D$3:$D$56,255),0))),"")</f>
        <v/>
      </c>
      <c r="E112" s="348" t="str">
        <f t="array" ref="E112">IFERROR(IF(INDEX('Disaggregation Data'!$K$3:$K$154,MATCH(RIGHT(M112,255),RIGHT('Disaggregation Data'!$J$3:$J$154,255),0))=0,"",INDEX('Disaggregation Data'!$K$3:$K$154,MATCH(RIGHT(M112,255),RIGHT('Disaggregation Data'!$J$3:$J$154,255),0))),"")</f>
        <v/>
      </c>
      <c r="F112" s="348" t="str">
        <f t="array" ref="F112">IFERROR(IF(INDEX('Disaggregation Data'!$L$3:$L$154,MATCH(RIGHT(M112,255),RIGHT('Disaggregation Data'!$J$3:$J$154,255),0))=0,"",INDEX('Disaggregation Data'!$L$3:$L$154,MATCH(RIGHT(M112,255),RIGHT('Disaggregation Data'!$J$3:$J$154,255),0))),"")</f>
        <v/>
      </c>
      <c r="G112" s="348" t="str">
        <f t="array" ref="G112">IFERROR(IF(INDEX('Disaggregation Data'!$M$3:$M$154,MATCH(RIGHT(M112,255),RIGHT('Disaggregation Data'!$J$3:$J$154,255),0))=0,"",INDEX('Disaggregation Data'!$M$3:$M$154,MATCH(RIGHT(M112,255),RIGHT('Disaggregation Data'!$J$3:$J$154,255),0))),"")</f>
        <v/>
      </c>
      <c r="H112" s="347" t="str">
        <f t="array" ref="H112">IFERROR(IF(INDEX('Disaggregation Data'!$N$3:$N$154,MATCH(RIGHT(M112,255),RIGHT('Disaggregation Data'!$J$3:$J$154,255),0))=0,"",INDEX('Disaggregation Data'!$N$3:$N$154,MATCH(RIGHT(M112,255),RIGHT('Disaggregation Data'!$J$3:$J$154,255),0))),"")</f>
        <v/>
      </c>
      <c r="I112" s="465" t="str">
        <f t="array" ref="I112">IFERROR(IF(INDEX('Disaggregation Records'!$G$3:$G$56,MATCH(LEFT(L112,255),LEFT('Disaggregation Records'!$D$3:$D$56,255),0))=0,"",INDEX('Disaggregation Records'!$G$3:$G$56,MATCH(LEFT(L112,255),LEFT('Disaggregation Records'!$D$3:$D$56,255),0))),"")</f>
        <v/>
      </c>
      <c r="J112" s="465" t="s">
        <v>464</v>
      </c>
      <c r="K112" s="465">
        <f t="shared" si="4"/>
        <v>83</v>
      </c>
      <c r="L112" s="465" t="str">
        <f t="shared" si="5"/>
        <v/>
      </c>
      <c r="M112" s="465" t="str">
        <f t="shared" si="6"/>
        <v/>
      </c>
      <c r="N112" s="426" t="b">
        <f t="shared" si="7"/>
        <v>0</v>
      </c>
      <c r="O112" s="430" t="s">
        <v>1634</v>
      </c>
      <c r="P112" s="246"/>
      <c r="Q112" s="245"/>
    </row>
    <row r="113" spans="1:17" ht="37.5" customHeight="1" x14ac:dyDescent="0.25">
      <c r="A113" s="345">
        <v>11</v>
      </c>
      <c r="B113" s="364" t="str">
        <f>IFERROR(VLOOKUP(A113,'Impact Indicators - Section B'!$A$9:$S$27,19,FALSE),"")</f>
        <v/>
      </c>
      <c r="C113" s="464" t="str">
        <f t="array" ref="C113">IFERROR(IF(INDEX('Disaggregation Records'!$E$3:$E$56,MATCH(RIGHT(L113,255),RIGHT('Disaggregation Records'!$D$3:$D$56,255),0))=0,"",INDEX('Disaggregation Records'!$E$3:$E$56,MATCH(RIGHT(L113,255),RIGHT('Disaggregation Records'!$D$3:$D$56,255),0))),"")</f>
        <v/>
      </c>
      <c r="D113" s="464" t="str">
        <f t="array" ref="D113">IFERROR(IF(INDEX('Disaggregation Records'!$F$3:$F$56,MATCH(RIGHT(L113,255),RIGHT('Disaggregation Records'!$D$3:$D$56,255),0))=0,"",INDEX('Disaggregation Records'!$F$3:$F$56,MATCH(RIGHT(L113,255),RIGHT('Disaggregation Records'!$D$3:$D$56,255),0))),"")</f>
        <v/>
      </c>
      <c r="E113" s="348" t="str">
        <f t="array" ref="E113">IFERROR(IF(INDEX('Disaggregation Data'!$K$3:$K$154,MATCH(RIGHT(M113,255),RIGHT('Disaggregation Data'!$J$3:$J$154,255),0))=0,"",INDEX('Disaggregation Data'!$K$3:$K$154,MATCH(RIGHT(M113,255),RIGHT('Disaggregation Data'!$J$3:$J$154,255),0))),"")</f>
        <v/>
      </c>
      <c r="F113" s="348" t="str">
        <f t="array" ref="F113">IFERROR(IF(INDEX('Disaggregation Data'!$L$3:$L$154,MATCH(RIGHT(M113,255),RIGHT('Disaggregation Data'!$J$3:$J$154,255),0))=0,"",INDEX('Disaggregation Data'!$L$3:$L$154,MATCH(RIGHT(M113,255),RIGHT('Disaggregation Data'!$J$3:$J$154,255),0))),"")</f>
        <v/>
      </c>
      <c r="G113" s="348" t="str">
        <f t="array" ref="G113">IFERROR(IF(INDEX('Disaggregation Data'!$M$3:$M$154,MATCH(RIGHT(M113,255),RIGHT('Disaggregation Data'!$J$3:$J$154,255),0))=0,"",INDEX('Disaggregation Data'!$M$3:$M$154,MATCH(RIGHT(M113,255),RIGHT('Disaggregation Data'!$J$3:$J$154,255),0))),"")</f>
        <v/>
      </c>
      <c r="H113" s="347" t="str">
        <f t="array" ref="H113">IFERROR(IF(INDEX('Disaggregation Data'!$N$3:$N$154,MATCH(RIGHT(M113,255),RIGHT('Disaggregation Data'!$J$3:$J$154,255),0))=0,"",INDEX('Disaggregation Data'!$N$3:$N$154,MATCH(RIGHT(M113,255),RIGHT('Disaggregation Data'!$J$3:$J$154,255),0))),"")</f>
        <v/>
      </c>
      <c r="I113" s="465" t="str">
        <f t="array" ref="I113">IFERROR(IF(INDEX('Disaggregation Records'!$G$3:$G$56,MATCH(LEFT(L113,255),LEFT('Disaggregation Records'!$D$3:$D$56,255),0))=0,"",INDEX('Disaggregation Records'!$G$3:$G$56,MATCH(LEFT(L113,255),LEFT('Disaggregation Records'!$D$3:$D$56,255),0))),"")</f>
        <v/>
      </c>
      <c r="J113" s="465" t="s">
        <v>464</v>
      </c>
      <c r="K113" s="465">
        <f t="shared" si="4"/>
        <v>84</v>
      </c>
      <c r="L113" s="465" t="str">
        <f t="shared" si="5"/>
        <v/>
      </c>
      <c r="M113" s="465" t="str">
        <f t="shared" si="6"/>
        <v/>
      </c>
      <c r="N113" s="426" t="b">
        <f t="shared" si="7"/>
        <v>0</v>
      </c>
      <c r="O113" s="430" t="s">
        <v>1635</v>
      </c>
      <c r="P113" s="246"/>
      <c r="Q113" s="245"/>
    </row>
    <row r="114" spans="1:17" ht="37.5" customHeight="1" x14ac:dyDescent="0.25">
      <c r="A114" s="345">
        <v>11</v>
      </c>
      <c r="B114" s="364" t="str">
        <f>IFERROR(VLOOKUP(A114,'Impact Indicators - Section B'!$A$9:$S$27,19,FALSE),"")</f>
        <v/>
      </c>
      <c r="C114" s="464" t="str">
        <f t="array" ref="C114">IFERROR(IF(INDEX('Disaggregation Records'!$E$3:$E$56,MATCH(RIGHT(L114,255),RIGHT('Disaggregation Records'!$D$3:$D$56,255),0))=0,"",INDEX('Disaggregation Records'!$E$3:$E$56,MATCH(RIGHT(L114,255),RIGHT('Disaggregation Records'!$D$3:$D$56,255),0))),"")</f>
        <v/>
      </c>
      <c r="D114" s="464" t="str">
        <f t="array" ref="D114">IFERROR(IF(INDEX('Disaggregation Records'!$F$3:$F$56,MATCH(RIGHT(L114,255),RIGHT('Disaggregation Records'!$D$3:$D$56,255),0))=0,"",INDEX('Disaggregation Records'!$F$3:$F$56,MATCH(RIGHT(L114,255),RIGHT('Disaggregation Records'!$D$3:$D$56,255),0))),"")</f>
        <v/>
      </c>
      <c r="E114" s="348" t="str">
        <f t="array" ref="E114">IFERROR(IF(INDEX('Disaggregation Data'!$K$3:$K$154,MATCH(RIGHT(M114,255),RIGHT('Disaggregation Data'!$J$3:$J$154,255),0))=0,"",INDEX('Disaggregation Data'!$K$3:$K$154,MATCH(RIGHT(M114,255),RIGHT('Disaggregation Data'!$J$3:$J$154,255),0))),"")</f>
        <v/>
      </c>
      <c r="F114" s="348" t="str">
        <f t="array" ref="F114">IFERROR(IF(INDEX('Disaggregation Data'!$L$3:$L$154,MATCH(RIGHT(M114,255),RIGHT('Disaggregation Data'!$J$3:$J$154,255),0))=0,"",INDEX('Disaggregation Data'!$L$3:$L$154,MATCH(RIGHT(M114,255),RIGHT('Disaggregation Data'!$J$3:$J$154,255),0))),"")</f>
        <v/>
      </c>
      <c r="G114" s="348" t="str">
        <f t="array" ref="G114">IFERROR(IF(INDEX('Disaggregation Data'!$M$3:$M$154,MATCH(RIGHT(M114,255),RIGHT('Disaggregation Data'!$J$3:$J$154,255),0))=0,"",INDEX('Disaggregation Data'!$M$3:$M$154,MATCH(RIGHT(M114,255),RIGHT('Disaggregation Data'!$J$3:$J$154,255),0))),"")</f>
        <v/>
      </c>
      <c r="H114" s="347" t="str">
        <f t="array" ref="H114">IFERROR(IF(INDEX('Disaggregation Data'!$N$3:$N$154,MATCH(RIGHT(M114,255),RIGHT('Disaggregation Data'!$J$3:$J$154,255),0))=0,"",INDEX('Disaggregation Data'!$N$3:$N$154,MATCH(RIGHT(M114,255),RIGHT('Disaggregation Data'!$J$3:$J$154,255),0))),"")</f>
        <v/>
      </c>
      <c r="I114" s="465" t="str">
        <f t="array" ref="I114">IFERROR(IF(INDEX('Disaggregation Records'!$G$3:$G$56,MATCH(LEFT(L114,255),LEFT('Disaggregation Records'!$D$3:$D$56,255),0))=0,"",INDEX('Disaggregation Records'!$G$3:$G$56,MATCH(LEFT(L114,255),LEFT('Disaggregation Records'!$D$3:$D$56,255),0))),"")</f>
        <v/>
      </c>
      <c r="J114" s="465" t="s">
        <v>464</v>
      </c>
      <c r="K114" s="465">
        <f t="shared" si="4"/>
        <v>85</v>
      </c>
      <c r="L114" s="465" t="str">
        <f t="shared" si="5"/>
        <v/>
      </c>
      <c r="M114" s="465" t="str">
        <f t="shared" si="6"/>
        <v/>
      </c>
      <c r="N114" s="426" t="b">
        <f t="shared" si="7"/>
        <v>0</v>
      </c>
      <c r="O114" s="430" t="s">
        <v>1636</v>
      </c>
      <c r="P114" s="246"/>
      <c r="Q114" s="245"/>
    </row>
    <row r="115" spans="1:17" ht="37.5" customHeight="1" x14ac:dyDescent="0.25">
      <c r="A115" s="345">
        <v>11</v>
      </c>
      <c r="B115" s="364" t="str">
        <f>IFERROR(VLOOKUP(A115,'Impact Indicators - Section B'!$A$9:$S$27,19,FALSE),"")</f>
        <v/>
      </c>
      <c r="C115" s="464" t="str">
        <f t="array" ref="C115">IFERROR(IF(INDEX('Disaggregation Records'!$E$3:$E$56,MATCH(RIGHT(L115,255),RIGHT('Disaggregation Records'!$D$3:$D$56,255),0))=0,"",INDEX('Disaggregation Records'!$E$3:$E$56,MATCH(RIGHT(L115,255),RIGHT('Disaggregation Records'!$D$3:$D$56,255),0))),"")</f>
        <v/>
      </c>
      <c r="D115" s="464" t="str">
        <f t="array" ref="D115">IFERROR(IF(INDEX('Disaggregation Records'!$F$3:$F$56,MATCH(RIGHT(L115,255),RIGHT('Disaggregation Records'!$D$3:$D$56,255),0))=0,"",INDEX('Disaggregation Records'!$F$3:$F$56,MATCH(RIGHT(L115,255),RIGHT('Disaggregation Records'!$D$3:$D$56,255),0))),"")</f>
        <v/>
      </c>
      <c r="E115" s="348" t="str">
        <f t="array" ref="E115">IFERROR(IF(INDEX('Disaggregation Data'!$K$3:$K$154,MATCH(RIGHT(M115,255),RIGHT('Disaggregation Data'!$J$3:$J$154,255),0))=0,"",INDEX('Disaggregation Data'!$K$3:$K$154,MATCH(RIGHT(M115,255),RIGHT('Disaggregation Data'!$J$3:$J$154,255),0))),"")</f>
        <v/>
      </c>
      <c r="F115" s="348" t="str">
        <f t="array" ref="F115">IFERROR(IF(INDEX('Disaggregation Data'!$L$3:$L$154,MATCH(RIGHT(M115,255),RIGHT('Disaggregation Data'!$J$3:$J$154,255),0))=0,"",INDEX('Disaggregation Data'!$L$3:$L$154,MATCH(RIGHT(M115,255),RIGHT('Disaggregation Data'!$J$3:$J$154,255),0))),"")</f>
        <v/>
      </c>
      <c r="G115" s="348" t="str">
        <f t="array" ref="G115">IFERROR(IF(INDEX('Disaggregation Data'!$M$3:$M$154,MATCH(RIGHT(M115,255),RIGHT('Disaggregation Data'!$J$3:$J$154,255),0))=0,"",INDEX('Disaggregation Data'!$M$3:$M$154,MATCH(RIGHT(M115,255),RIGHT('Disaggregation Data'!$J$3:$J$154,255),0))),"")</f>
        <v/>
      </c>
      <c r="H115" s="347" t="str">
        <f t="array" ref="H115">IFERROR(IF(INDEX('Disaggregation Data'!$N$3:$N$154,MATCH(RIGHT(M115,255),RIGHT('Disaggregation Data'!$J$3:$J$154,255),0))=0,"",INDEX('Disaggregation Data'!$N$3:$N$154,MATCH(RIGHT(M115,255),RIGHT('Disaggregation Data'!$J$3:$J$154,255),0))),"")</f>
        <v/>
      </c>
      <c r="I115" s="465" t="str">
        <f t="array" ref="I115">IFERROR(IF(INDEX('Disaggregation Records'!$G$3:$G$56,MATCH(LEFT(L115,255),LEFT('Disaggregation Records'!$D$3:$D$56,255),0))=0,"",INDEX('Disaggregation Records'!$G$3:$G$56,MATCH(LEFT(L115,255),LEFT('Disaggregation Records'!$D$3:$D$56,255),0))),"")</f>
        <v/>
      </c>
      <c r="J115" s="465" t="s">
        <v>464</v>
      </c>
      <c r="K115" s="465">
        <f t="shared" si="4"/>
        <v>86</v>
      </c>
      <c r="L115" s="465" t="str">
        <f t="shared" si="5"/>
        <v/>
      </c>
      <c r="M115" s="465" t="str">
        <f t="shared" si="6"/>
        <v/>
      </c>
      <c r="N115" s="426" t="b">
        <f t="shared" si="7"/>
        <v>0</v>
      </c>
      <c r="O115" s="430" t="s">
        <v>1637</v>
      </c>
      <c r="P115" s="246"/>
      <c r="Q115" s="245"/>
    </row>
    <row r="116" spans="1:17" ht="37.5" customHeight="1" x14ac:dyDescent="0.25">
      <c r="A116" s="345">
        <v>11</v>
      </c>
      <c r="B116" s="364" t="str">
        <f>IFERROR(VLOOKUP(A116,'Impact Indicators - Section B'!$A$9:$S$27,19,FALSE),"")</f>
        <v/>
      </c>
      <c r="C116" s="464" t="str">
        <f t="array" ref="C116">IFERROR(IF(INDEX('Disaggregation Records'!$E$3:$E$56,MATCH(RIGHT(L116,255),RIGHT('Disaggregation Records'!$D$3:$D$56,255),0))=0,"",INDEX('Disaggregation Records'!$E$3:$E$56,MATCH(RIGHT(L116,255),RIGHT('Disaggregation Records'!$D$3:$D$56,255),0))),"")</f>
        <v/>
      </c>
      <c r="D116" s="464" t="str">
        <f t="array" ref="D116">IFERROR(IF(INDEX('Disaggregation Records'!$F$3:$F$56,MATCH(RIGHT(L116,255),RIGHT('Disaggregation Records'!$D$3:$D$56,255),0))=0,"",INDEX('Disaggregation Records'!$F$3:$F$56,MATCH(RIGHT(L116,255),RIGHT('Disaggregation Records'!$D$3:$D$56,255),0))),"")</f>
        <v/>
      </c>
      <c r="E116" s="348" t="str">
        <f t="array" ref="E116">IFERROR(IF(INDEX('Disaggregation Data'!$K$3:$K$154,MATCH(RIGHT(M116,255),RIGHT('Disaggregation Data'!$J$3:$J$154,255),0))=0,"",INDEX('Disaggregation Data'!$K$3:$K$154,MATCH(RIGHT(M116,255),RIGHT('Disaggregation Data'!$J$3:$J$154,255),0))),"")</f>
        <v/>
      </c>
      <c r="F116" s="348" t="str">
        <f t="array" ref="F116">IFERROR(IF(INDEX('Disaggregation Data'!$L$3:$L$154,MATCH(RIGHT(M116,255),RIGHT('Disaggregation Data'!$J$3:$J$154,255),0))=0,"",INDEX('Disaggregation Data'!$L$3:$L$154,MATCH(RIGHT(M116,255),RIGHT('Disaggregation Data'!$J$3:$J$154,255),0))),"")</f>
        <v/>
      </c>
      <c r="G116" s="348" t="str">
        <f t="array" ref="G116">IFERROR(IF(INDEX('Disaggregation Data'!$M$3:$M$154,MATCH(RIGHT(M116,255),RIGHT('Disaggregation Data'!$J$3:$J$154,255),0))=0,"",INDEX('Disaggregation Data'!$M$3:$M$154,MATCH(RIGHT(M116,255),RIGHT('Disaggregation Data'!$J$3:$J$154,255),0))),"")</f>
        <v/>
      </c>
      <c r="H116" s="347" t="str">
        <f t="array" ref="H116">IFERROR(IF(INDEX('Disaggregation Data'!$N$3:$N$154,MATCH(RIGHT(M116,255),RIGHT('Disaggregation Data'!$J$3:$J$154,255),0))=0,"",INDEX('Disaggregation Data'!$N$3:$N$154,MATCH(RIGHT(M116,255),RIGHT('Disaggregation Data'!$J$3:$J$154,255),0))),"")</f>
        <v/>
      </c>
      <c r="I116" s="465" t="str">
        <f t="array" ref="I116">IFERROR(IF(INDEX('Disaggregation Records'!$G$3:$G$56,MATCH(LEFT(L116,255),LEFT('Disaggregation Records'!$D$3:$D$56,255),0))=0,"",INDEX('Disaggregation Records'!$G$3:$G$56,MATCH(LEFT(L116,255),LEFT('Disaggregation Records'!$D$3:$D$56,255),0))),"")</f>
        <v/>
      </c>
      <c r="J116" s="465" t="s">
        <v>464</v>
      </c>
      <c r="K116" s="465">
        <f t="shared" si="4"/>
        <v>87</v>
      </c>
      <c r="L116" s="465" t="str">
        <f t="shared" si="5"/>
        <v/>
      </c>
      <c r="M116" s="465" t="str">
        <f t="shared" si="6"/>
        <v/>
      </c>
      <c r="N116" s="426" t="b">
        <f t="shared" si="7"/>
        <v>0</v>
      </c>
      <c r="O116" s="430" t="s">
        <v>1638</v>
      </c>
      <c r="P116" s="246"/>
      <c r="Q116" s="245"/>
    </row>
    <row r="117" spans="1:17" ht="37.5" customHeight="1" x14ac:dyDescent="0.25">
      <c r="A117" s="345">
        <v>11</v>
      </c>
      <c r="B117" s="364" t="str">
        <f>IFERROR(VLOOKUP(A117,'Impact Indicators - Section B'!$A$9:$S$27,19,FALSE),"")</f>
        <v/>
      </c>
      <c r="C117" s="464" t="str">
        <f t="array" ref="C117">IFERROR(IF(INDEX('Disaggregation Records'!$E$3:$E$56,MATCH(RIGHT(L117,255),RIGHT('Disaggregation Records'!$D$3:$D$56,255),0))=0,"",INDEX('Disaggregation Records'!$E$3:$E$56,MATCH(RIGHT(L117,255),RIGHT('Disaggregation Records'!$D$3:$D$56,255),0))),"")</f>
        <v/>
      </c>
      <c r="D117" s="464" t="str">
        <f t="array" ref="D117">IFERROR(IF(INDEX('Disaggregation Records'!$F$3:$F$56,MATCH(RIGHT(L117,255),RIGHT('Disaggregation Records'!$D$3:$D$56,255),0))=0,"",INDEX('Disaggregation Records'!$F$3:$F$56,MATCH(RIGHT(L117,255),RIGHT('Disaggregation Records'!$D$3:$D$56,255),0))),"")</f>
        <v/>
      </c>
      <c r="E117" s="348" t="str">
        <f t="array" ref="E117">IFERROR(IF(INDEX('Disaggregation Data'!$K$3:$K$154,MATCH(RIGHT(M117,255),RIGHT('Disaggregation Data'!$J$3:$J$154,255),0))=0,"",INDEX('Disaggregation Data'!$K$3:$K$154,MATCH(RIGHT(M117,255),RIGHT('Disaggregation Data'!$J$3:$J$154,255),0))),"")</f>
        <v/>
      </c>
      <c r="F117" s="348" t="str">
        <f t="array" ref="F117">IFERROR(IF(INDEX('Disaggregation Data'!$L$3:$L$154,MATCH(RIGHT(M117,255),RIGHT('Disaggregation Data'!$J$3:$J$154,255),0))=0,"",INDEX('Disaggregation Data'!$L$3:$L$154,MATCH(RIGHT(M117,255),RIGHT('Disaggregation Data'!$J$3:$J$154,255),0))),"")</f>
        <v/>
      </c>
      <c r="G117" s="348" t="str">
        <f t="array" ref="G117">IFERROR(IF(INDEX('Disaggregation Data'!$M$3:$M$154,MATCH(RIGHT(M117,255),RIGHT('Disaggregation Data'!$J$3:$J$154,255),0))=0,"",INDEX('Disaggregation Data'!$M$3:$M$154,MATCH(RIGHT(M117,255),RIGHT('Disaggregation Data'!$J$3:$J$154,255),0))),"")</f>
        <v/>
      </c>
      <c r="H117" s="347" t="str">
        <f t="array" ref="H117">IFERROR(IF(INDEX('Disaggregation Data'!$N$3:$N$154,MATCH(RIGHT(M117,255),RIGHT('Disaggregation Data'!$J$3:$J$154,255),0))=0,"",INDEX('Disaggregation Data'!$N$3:$N$154,MATCH(RIGHT(M117,255),RIGHT('Disaggregation Data'!$J$3:$J$154,255),0))),"")</f>
        <v/>
      </c>
      <c r="I117" s="465" t="str">
        <f t="array" ref="I117">IFERROR(IF(INDEX('Disaggregation Records'!$G$3:$G$56,MATCH(LEFT(L117,255),LEFT('Disaggregation Records'!$D$3:$D$56,255),0))=0,"",INDEX('Disaggregation Records'!$G$3:$G$56,MATCH(LEFT(L117,255),LEFT('Disaggregation Records'!$D$3:$D$56,255),0))),"")</f>
        <v/>
      </c>
      <c r="J117" s="465" t="s">
        <v>464</v>
      </c>
      <c r="K117" s="465">
        <f t="shared" si="4"/>
        <v>88</v>
      </c>
      <c r="L117" s="465" t="str">
        <f t="shared" si="5"/>
        <v/>
      </c>
      <c r="M117" s="465" t="str">
        <f t="shared" si="6"/>
        <v/>
      </c>
      <c r="N117" s="426" t="b">
        <f t="shared" si="7"/>
        <v>0</v>
      </c>
      <c r="O117" s="430" t="s">
        <v>1639</v>
      </c>
      <c r="P117" s="246"/>
      <c r="Q117" s="245"/>
    </row>
    <row r="118" spans="1:17" ht="37.5" customHeight="1" x14ac:dyDescent="0.25">
      <c r="A118" s="345">
        <v>11</v>
      </c>
      <c r="B118" s="364" t="str">
        <f>IFERROR(VLOOKUP(A118,'Impact Indicators - Section B'!$A$9:$S$27,19,FALSE),"")</f>
        <v/>
      </c>
      <c r="C118" s="464" t="str">
        <f t="array" ref="C118">IFERROR(IF(INDEX('Disaggregation Records'!$E$3:$E$56,MATCH(RIGHT(L118,255),RIGHT('Disaggregation Records'!$D$3:$D$56,255),0))=0,"",INDEX('Disaggregation Records'!$E$3:$E$56,MATCH(RIGHT(L118,255),RIGHT('Disaggregation Records'!$D$3:$D$56,255),0))),"")</f>
        <v/>
      </c>
      <c r="D118" s="464" t="str">
        <f t="array" ref="D118">IFERROR(IF(INDEX('Disaggregation Records'!$F$3:$F$56,MATCH(RIGHT(L118,255),RIGHT('Disaggregation Records'!$D$3:$D$56,255),0))=0,"",INDEX('Disaggregation Records'!$F$3:$F$56,MATCH(RIGHT(L118,255),RIGHT('Disaggregation Records'!$D$3:$D$56,255),0))),"")</f>
        <v/>
      </c>
      <c r="E118" s="348" t="str">
        <f t="array" ref="E118">IFERROR(IF(INDEX('Disaggregation Data'!$K$3:$K$154,MATCH(RIGHT(M118,255),RIGHT('Disaggregation Data'!$J$3:$J$154,255),0))=0,"",INDEX('Disaggregation Data'!$K$3:$K$154,MATCH(RIGHT(M118,255),RIGHT('Disaggregation Data'!$J$3:$J$154,255),0))),"")</f>
        <v/>
      </c>
      <c r="F118" s="348" t="str">
        <f t="array" ref="F118">IFERROR(IF(INDEX('Disaggregation Data'!$L$3:$L$154,MATCH(RIGHT(M118,255),RIGHT('Disaggregation Data'!$J$3:$J$154,255),0))=0,"",INDEX('Disaggregation Data'!$L$3:$L$154,MATCH(RIGHT(M118,255),RIGHT('Disaggregation Data'!$J$3:$J$154,255),0))),"")</f>
        <v/>
      </c>
      <c r="G118" s="348" t="str">
        <f t="array" ref="G118">IFERROR(IF(INDEX('Disaggregation Data'!$M$3:$M$154,MATCH(RIGHT(M118,255),RIGHT('Disaggregation Data'!$J$3:$J$154,255),0))=0,"",INDEX('Disaggregation Data'!$M$3:$M$154,MATCH(RIGHT(M118,255),RIGHT('Disaggregation Data'!$J$3:$J$154,255),0))),"")</f>
        <v/>
      </c>
      <c r="H118" s="347" t="str">
        <f t="array" ref="H118">IFERROR(IF(INDEX('Disaggregation Data'!$N$3:$N$154,MATCH(RIGHT(M118,255),RIGHT('Disaggregation Data'!$J$3:$J$154,255),0))=0,"",INDEX('Disaggregation Data'!$N$3:$N$154,MATCH(RIGHT(M118,255),RIGHT('Disaggregation Data'!$J$3:$J$154,255),0))),"")</f>
        <v/>
      </c>
      <c r="I118" s="465" t="str">
        <f t="array" ref="I118">IFERROR(IF(INDEX('Disaggregation Records'!$G$3:$G$56,MATCH(LEFT(L118,255),LEFT('Disaggregation Records'!$D$3:$D$56,255),0))=0,"",INDEX('Disaggregation Records'!$G$3:$G$56,MATCH(LEFT(L118,255),LEFT('Disaggregation Records'!$D$3:$D$56,255),0))),"")</f>
        <v/>
      </c>
      <c r="J118" s="465" t="s">
        <v>464</v>
      </c>
      <c r="K118" s="465">
        <f t="shared" si="4"/>
        <v>89</v>
      </c>
      <c r="L118" s="465" t="str">
        <f t="shared" si="5"/>
        <v/>
      </c>
      <c r="M118" s="465" t="str">
        <f t="shared" si="6"/>
        <v/>
      </c>
      <c r="N118" s="426" t="b">
        <f t="shared" si="7"/>
        <v>0</v>
      </c>
      <c r="O118" s="430" t="s">
        <v>1640</v>
      </c>
      <c r="P118" s="246"/>
      <c r="Q118" s="245"/>
    </row>
    <row r="119" spans="1:17" ht="37.5" customHeight="1" x14ac:dyDescent="0.25">
      <c r="A119" s="345">
        <v>12</v>
      </c>
      <c r="B119" s="364" t="str">
        <f>IFERROR(VLOOKUP(A119,'Impact Indicators - Section B'!$A$9:$S$27,19,FALSE),"")</f>
        <v/>
      </c>
      <c r="C119" s="464" t="str">
        <f t="array" ref="C119">IFERROR(IF(INDEX('Disaggregation Records'!$E$3:$E$56,MATCH(RIGHT(L119,255),RIGHT('Disaggregation Records'!$D$3:$D$56,255),0))=0,"",INDEX('Disaggregation Records'!$E$3:$E$56,MATCH(RIGHT(L119,255),RIGHT('Disaggregation Records'!$D$3:$D$56,255),0))),"")</f>
        <v/>
      </c>
      <c r="D119" s="464" t="str">
        <f t="array" ref="D119">IFERROR(IF(INDEX('Disaggregation Records'!$F$3:$F$56,MATCH(RIGHT(L119,255),RIGHT('Disaggregation Records'!$D$3:$D$56,255),0))=0,"",INDEX('Disaggregation Records'!$F$3:$F$56,MATCH(RIGHT(L119,255),RIGHT('Disaggregation Records'!$D$3:$D$56,255),0))),"")</f>
        <v/>
      </c>
      <c r="E119" s="348" t="str">
        <f t="array" ref="E119">IFERROR(IF(INDEX('Disaggregation Data'!$K$3:$K$154,MATCH(RIGHT(M119,255),RIGHT('Disaggregation Data'!$J$3:$J$154,255),0))=0,"",INDEX('Disaggregation Data'!$K$3:$K$154,MATCH(RIGHT(M119,255),RIGHT('Disaggregation Data'!$J$3:$J$154,255),0))),"")</f>
        <v/>
      </c>
      <c r="F119" s="348" t="str">
        <f t="array" ref="F119">IFERROR(IF(INDEX('Disaggregation Data'!$L$3:$L$154,MATCH(RIGHT(M119,255),RIGHT('Disaggregation Data'!$J$3:$J$154,255),0))=0,"",INDEX('Disaggregation Data'!$L$3:$L$154,MATCH(RIGHT(M119,255),RIGHT('Disaggregation Data'!$J$3:$J$154,255),0))),"")</f>
        <v/>
      </c>
      <c r="G119" s="348" t="str">
        <f t="array" ref="G119">IFERROR(IF(INDEX('Disaggregation Data'!$M$3:$M$154,MATCH(RIGHT(M119,255),RIGHT('Disaggregation Data'!$J$3:$J$154,255),0))=0,"",INDEX('Disaggregation Data'!$M$3:$M$154,MATCH(RIGHT(M119,255),RIGHT('Disaggregation Data'!$J$3:$J$154,255),0))),"")</f>
        <v/>
      </c>
      <c r="H119" s="347" t="str">
        <f t="array" ref="H119">IFERROR(IF(INDEX('Disaggregation Data'!$N$3:$N$154,MATCH(RIGHT(M119,255),RIGHT('Disaggregation Data'!$J$3:$J$154,255),0))=0,"",INDEX('Disaggregation Data'!$N$3:$N$154,MATCH(RIGHT(M119,255),RIGHT('Disaggregation Data'!$J$3:$J$154,255),0))),"")</f>
        <v/>
      </c>
      <c r="I119" s="465" t="str">
        <f t="array" ref="I119">IFERROR(IF(INDEX('Disaggregation Records'!$G$3:$G$56,MATCH(LEFT(L119,255),LEFT('Disaggregation Records'!$D$3:$D$56,255),0))=0,"",INDEX('Disaggregation Records'!$G$3:$G$56,MATCH(LEFT(L119,255),LEFT('Disaggregation Records'!$D$3:$D$56,255),0))),"")</f>
        <v/>
      </c>
      <c r="J119" s="465" t="s">
        <v>465</v>
      </c>
      <c r="K119" s="465">
        <f t="shared" si="4"/>
        <v>90</v>
      </c>
      <c r="L119" s="465" t="str">
        <f t="shared" si="5"/>
        <v/>
      </c>
      <c r="M119" s="465" t="str">
        <f t="shared" si="6"/>
        <v/>
      </c>
      <c r="N119" s="426" t="b">
        <f t="shared" si="7"/>
        <v>0</v>
      </c>
      <c r="O119" s="430" t="s">
        <v>1641</v>
      </c>
      <c r="P119" s="246"/>
      <c r="Q119" s="245"/>
    </row>
    <row r="120" spans="1:17" ht="37.5" customHeight="1" x14ac:dyDescent="0.25">
      <c r="A120" s="345">
        <v>12</v>
      </c>
      <c r="B120" s="364" t="str">
        <f>IFERROR(VLOOKUP(A120,'Impact Indicators - Section B'!$A$9:$S$27,19,FALSE),"")</f>
        <v/>
      </c>
      <c r="C120" s="464" t="str">
        <f t="array" ref="C120">IFERROR(IF(INDEX('Disaggregation Records'!$E$3:$E$56,MATCH(RIGHT(L120,255),RIGHT('Disaggregation Records'!$D$3:$D$56,255),0))=0,"",INDEX('Disaggregation Records'!$E$3:$E$56,MATCH(RIGHT(L120,255),RIGHT('Disaggregation Records'!$D$3:$D$56,255),0))),"")</f>
        <v/>
      </c>
      <c r="D120" s="464" t="str">
        <f t="array" ref="D120">IFERROR(IF(INDEX('Disaggregation Records'!$F$3:$F$56,MATCH(RIGHT(L120,255),RIGHT('Disaggregation Records'!$D$3:$D$56,255),0))=0,"",INDEX('Disaggregation Records'!$F$3:$F$56,MATCH(RIGHT(L120,255),RIGHT('Disaggregation Records'!$D$3:$D$56,255),0))),"")</f>
        <v/>
      </c>
      <c r="E120" s="348" t="str">
        <f t="array" ref="E120">IFERROR(IF(INDEX('Disaggregation Data'!$K$3:$K$154,MATCH(RIGHT(M120,255),RIGHT('Disaggregation Data'!$J$3:$J$154,255),0))=0,"",INDEX('Disaggregation Data'!$K$3:$K$154,MATCH(RIGHT(M120,255),RIGHT('Disaggregation Data'!$J$3:$J$154,255),0))),"")</f>
        <v/>
      </c>
      <c r="F120" s="348" t="str">
        <f t="array" ref="F120">IFERROR(IF(INDEX('Disaggregation Data'!$L$3:$L$154,MATCH(RIGHT(M120,255),RIGHT('Disaggregation Data'!$J$3:$J$154,255),0))=0,"",INDEX('Disaggregation Data'!$L$3:$L$154,MATCH(RIGHT(M120,255),RIGHT('Disaggregation Data'!$J$3:$J$154,255),0))),"")</f>
        <v/>
      </c>
      <c r="G120" s="348" t="str">
        <f t="array" ref="G120">IFERROR(IF(INDEX('Disaggregation Data'!$M$3:$M$154,MATCH(RIGHT(M120,255),RIGHT('Disaggregation Data'!$J$3:$J$154,255),0))=0,"",INDEX('Disaggregation Data'!$M$3:$M$154,MATCH(RIGHT(M120,255),RIGHT('Disaggregation Data'!$J$3:$J$154,255),0))),"")</f>
        <v/>
      </c>
      <c r="H120" s="347" t="str">
        <f t="array" ref="H120">IFERROR(IF(INDEX('Disaggregation Data'!$N$3:$N$154,MATCH(RIGHT(M120,255),RIGHT('Disaggregation Data'!$J$3:$J$154,255),0))=0,"",INDEX('Disaggregation Data'!$N$3:$N$154,MATCH(RIGHT(M120,255),RIGHT('Disaggregation Data'!$J$3:$J$154,255),0))),"")</f>
        <v/>
      </c>
      <c r="I120" s="465" t="str">
        <f t="array" ref="I120">IFERROR(IF(INDEX('Disaggregation Records'!$G$3:$G$56,MATCH(LEFT(L120,255),LEFT('Disaggregation Records'!$D$3:$D$56,255),0))=0,"",INDEX('Disaggregation Records'!$G$3:$G$56,MATCH(LEFT(L120,255),LEFT('Disaggregation Records'!$D$3:$D$56,255),0))),"")</f>
        <v/>
      </c>
      <c r="J120" s="465" t="s">
        <v>465</v>
      </c>
      <c r="K120" s="465">
        <f t="shared" si="4"/>
        <v>91</v>
      </c>
      <c r="L120" s="465" t="str">
        <f t="shared" si="5"/>
        <v/>
      </c>
      <c r="M120" s="465" t="str">
        <f t="shared" si="6"/>
        <v/>
      </c>
      <c r="N120" s="426" t="b">
        <f t="shared" si="7"/>
        <v>0</v>
      </c>
      <c r="O120" s="430" t="s">
        <v>1642</v>
      </c>
      <c r="P120" s="246"/>
      <c r="Q120" s="245"/>
    </row>
    <row r="121" spans="1:17" ht="37.5" customHeight="1" x14ac:dyDescent="0.25">
      <c r="A121" s="345">
        <v>12</v>
      </c>
      <c r="B121" s="364" t="str">
        <f>IFERROR(VLOOKUP(A121,'Impact Indicators - Section B'!$A$9:$S$27,19,FALSE),"")</f>
        <v/>
      </c>
      <c r="C121" s="464" t="str">
        <f t="array" ref="C121">IFERROR(IF(INDEX('Disaggregation Records'!$E$3:$E$56,MATCH(RIGHT(L121,255),RIGHT('Disaggregation Records'!$D$3:$D$56,255),0))=0,"",INDEX('Disaggregation Records'!$E$3:$E$56,MATCH(RIGHT(L121,255),RIGHT('Disaggregation Records'!$D$3:$D$56,255),0))),"")</f>
        <v/>
      </c>
      <c r="D121" s="464" t="str">
        <f t="array" ref="D121">IFERROR(IF(INDEX('Disaggregation Records'!$F$3:$F$56,MATCH(RIGHT(L121,255),RIGHT('Disaggregation Records'!$D$3:$D$56,255),0))=0,"",INDEX('Disaggregation Records'!$F$3:$F$56,MATCH(RIGHT(L121,255),RIGHT('Disaggregation Records'!$D$3:$D$56,255),0))),"")</f>
        <v/>
      </c>
      <c r="E121" s="348" t="str">
        <f t="array" ref="E121">IFERROR(IF(INDEX('Disaggregation Data'!$K$3:$K$154,MATCH(RIGHT(M121,255),RIGHT('Disaggregation Data'!$J$3:$J$154,255),0))=0,"",INDEX('Disaggregation Data'!$K$3:$K$154,MATCH(RIGHT(M121,255),RIGHT('Disaggregation Data'!$J$3:$J$154,255),0))),"")</f>
        <v/>
      </c>
      <c r="F121" s="348" t="str">
        <f t="array" ref="F121">IFERROR(IF(INDEX('Disaggregation Data'!$L$3:$L$154,MATCH(RIGHT(M121,255),RIGHT('Disaggregation Data'!$J$3:$J$154,255),0))=0,"",INDEX('Disaggregation Data'!$L$3:$L$154,MATCH(RIGHT(M121,255),RIGHT('Disaggregation Data'!$J$3:$J$154,255),0))),"")</f>
        <v/>
      </c>
      <c r="G121" s="348" t="str">
        <f t="array" ref="G121">IFERROR(IF(INDEX('Disaggregation Data'!$M$3:$M$154,MATCH(RIGHT(M121,255),RIGHT('Disaggregation Data'!$J$3:$J$154,255),0))=0,"",INDEX('Disaggregation Data'!$M$3:$M$154,MATCH(RIGHT(M121,255),RIGHT('Disaggregation Data'!$J$3:$J$154,255),0))),"")</f>
        <v/>
      </c>
      <c r="H121" s="347" t="str">
        <f t="array" ref="H121">IFERROR(IF(INDEX('Disaggregation Data'!$N$3:$N$154,MATCH(RIGHT(M121,255),RIGHT('Disaggregation Data'!$J$3:$J$154,255),0))=0,"",INDEX('Disaggregation Data'!$N$3:$N$154,MATCH(RIGHT(M121,255),RIGHT('Disaggregation Data'!$J$3:$J$154,255),0))),"")</f>
        <v/>
      </c>
      <c r="I121" s="465" t="str">
        <f t="array" ref="I121">IFERROR(IF(INDEX('Disaggregation Records'!$G$3:$G$56,MATCH(LEFT(L121,255),LEFT('Disaggregation Records'!$D$3:$D$56,255),0))=0,"",INDEX('Disaggregation Records'!$G$3:$G$56,MATCH(LEFT(L121,255),LEFT('Disaggregation Records'!$D$3:$D$56,255),0))),"")</f>
        <v/>
      </c>
      <c r="J121" s="465" t="s">
        <v>465</v>
      </c>
      <c r="K121" s="465">
        <f t="shared" si="4"/>
        <v>92</v>
      </c>
      <c r="L121" s="465" t="str">
        <f t="shared" si="5"/>
        <v/>
      </c>
      <c r="M121" s="465" t="str">
        <f t="shared" si="6"/>
        <v/>
      </c>
      <c r="N121" s="426" t="b">
        <f t="shared" si="7"/>
        <v>0</v>
      </c>
      <c r="O121" s="430" t="s">
        <v>1643</v>
      </c>
      <c r="P121" s="246"/>
      <c r="Q121" s="245"/>
    </row>
    <row r="122" spans="1:17" ht="37.5" customHeight="1" x14ac:dyDescent="0.25">
      <c r="A122" s="345">
        <v>12</v>
      </c>
      <c r="B122" s="364" t="str">
        <f>IFERROR(VLOOKUP(A122,'Impact Indicators - Section B'!$A$9:$S$27,19,FALSE),"")</f>
        <v/>
      </c>
      <c r="C122" s="464" t="str">
        <f t="array" ref="C122">IFERROR(IF(INDEX('Disaggregation Records'!$E$3:$E$56,MATCH(RIGHT(L122,255),RIGHT('Disaggregation Records'!$D$3:$D$56,255),0))=0,"",INDEX('Disaggregation Records'!$E$3:$E$56,MATCH(RIGHT(L122,255),RIGHT('Disaggregation Records'!$D$3:$D$56,255),0))),"")</f>
        <v/>
      </c>
      <c r="D122" s="464" t="str">
        <f t="array" ref="D122">IFERROR(IF(INDEX('Disaggregation Records'!$F$3:$F$56,MATCH(RIGHT(L122,255),RIGHT('Disaggregation Records'!$D$3:$D$56,255),0))=0,"",INDEX('Disaggregation Records'!$F$3:$F$56,MATCH(RIGHT(L122,255),RIGHT('Disaggregation Records'!$D$3:$D$56,255),0))),"")</f>
        <v/>
      </c>
      <c r="E122" s="348" t="str">
        <f t="array" ref="E122">IFERROR(IF(INDEX('Disaggregation Data'!$K$3:$K$154,MATCH(RIGHT(M122,255),RIGHT('Disaggregation Data'!$J$3:$J$154,255),0))=0,"",INDEX('Disaggregation Data'!$K$3:$K$154,MATCH(RIGHT(M122,255),RIGHT('Disaggregation Data'!$J$3:$J$154,255),0))),"")</f>
        <v/>
      </c>
      <c r="F122" s="348" t="str">
        <f t="array" ref="F122">IFERROR(IF(INDEX('Disaggregation Data'!$L$3:$L$154,MATCH(RIGHT(M122,255),RIGHT('Disaggregation Data'!$J$3:$J$154,255),0))=0,"",INDEX('Disaggregation Data'!$L$3:$L$154,MATCH(RIGHT(M122,255),RIGHT('Disaggregation Data'!$J$3:$J$154,255),0))),"")</f>
        <v/>
      </c>
      <c r="G122" s="348" t="str">
        <f t="array" ref="G122">IFERROR(IF(INDEX('Disaggregation Data'!$M$3:$M$154,MATCH(RIGHT(M122,255),RIGHT('Disaggregation Data'!$J$3:$J$154,255),0))=0,"",INDEX('Disaggregation Data'!$M$3:$M$154,MATCH(RIGHT(M122,255),RIGHT('Disaggregation Data'!$J$3:$J$154,255),0))),"")</f>
        <v/>
      </c>
      <c r="H122" s="347" t="str">
        <f t="array" ref="H122">IFERROR(IF(INDEX('Disaggregation Data'!$N$3:$N$154,MATCH(RIGHT(M122,255),RIGHT('Disaggregation Data'!$J$3:$J$154,255),0))=0,"",INDEX('Disaggregation Data'!$N$3:$N$154,MATCH(RIGHT(M122,255),RIGHT('Disaggregation Data'!$J$3:$J$154,255),0))),"")</f>
        <v/>
      </c>
      <c r="I122" s="465" t="str">
        <f t="array" ref="I122">IFERROR(IF(INDEX('Disaggregation Records'!$G$3:$G$56,MATCH(LEFT(L122,255),LEFT('Disaggregation Records'!$D$3:$D$56,255),0))=0,"",INDEX('Disaggregation Records'!$G$3:$G$56,MATCH(LEFT(L122,255),LEFT('Disaggregation Records'!$D$3:$D$56,255),0))),"")</f>
        <v/>
      </c>
      <c r="J122" s="465" t="s">
        <v>465</v>
      </c>
      <c r="K122" s="465">
        <f t="shared" si="4"/>
        <v>93</v>
      </c>
      <c r="L122" s="465" t="str">
        <f t="shared" si="5"/>
        <v/>
      </c>
      <c r="M122" s="465" t="str">
        <f t="shared" si="6"/>
        <v/>
      </c>
      <c r="N122" s="426" t="b">
        <f t="shared" si="7"/>
        <v>0</v>
      </c>
      <c r="O122" s="430" t="s">
        <v>1644</v>
      </c>
      <c r="P122" s="246"/>
      <c r="Q122" s="245"/>
    </row>
    <row r="123" spans="1:17" ht="37.5" customHeight="1" x14ac:dyDescent="0.25">
      <c r="A123" s="345">
        <v>12</v>
      </c>
      <c r="B123" s="364" t="str">
        <f>IFERROR(VLOOKUP(A123,'Impact Indicators - Section B'!$A$9:$S$27,19,FALSE),"")</f>
        <v/>
      </c>
      <c r="C123" s="464" t="str">
        <f t="array" ref="C123">IFERROR(IF(INDEX('Disaggregation Records'!$E$3:$E$56,MATCH(RIGHT(L123,255),RIGHT('Disaggregation Records'!$D$3:$D$56,255),0))=0,"",INDEX('Disaggregation Records'!$E$3:$E$56,MATCH(RIGHT(L123,255),RIGHT('Disaggregation Records'!$D$3:$D$56,255),0))),"")</f>
        <v/>
      </c>
      <c r="D123" s="464" t="str">
        <f t="array" ref="D123">IFERROR(IF(INDEX('Disaggregation Records'!$F$3:$F$56,MATCH(RIGHT(L123,255),RIGHT('Disaggregation Records'!$D$3:$D$56,255),0))=0,"",INDEX('Disaggregation Records'!$F$3:$F$56,MATCH(RIGHT(L123,255),RIGHT('Disaggregation Records'!$D$3:$D$56,255),0))),"")</f>
        <v/>
      </c>
      <c r="E123" s="348" t="str">
        <f t="array" ref="E123">IFERROR(IF(INDEX('Disaggregation Data'!$K$3:$K$154,MATCH(RIGHT(M123,255),RIGHT('Disaggregation Data'!$J$3:$J$154,255),0))=0,"",INDEX('Disaggregation Data'!$K$3:$K$154,MATCH(RIGHT(M123,255),RIGHT('Disaggregation Data'!$J$3:$J$154,255),0))),"")</f>
        <v/>
      </c>
      <c r="F123" s="348" t="str">
        <f t="array" ref="F123">IFERROR(IF(INDEX('Disaggregation Data'!$L$3:$L$154,MATCH(RIGHT(M123,255),RIGHT('Disaggregation Data'!$J$3:$J$154,255),0))=0,"",INDEX('Disaggregation Data'!$L$3:$L$154,MATCH(RIGHT(M123,255),RIGHT('Disaggregation Data'!$J$3:$J$154,255),0))),"")</f>
        <v/>
      </c>
      <c r="G123" s="348" t="str">
        <f t="array" ref="G123">IFERROR(IF(INDEX('Disaggregation Data'!$M$3:$M$154,MATCH(RIGHT(M123,255),RIGHT('Disaggregation Data'!$J$3:$J$154,255),0))=0,"",INDEX('Disaggregation Data'!$M$3:$M$154,MATCH(RIGHT(M123,255),RIGHT('Disaggregation Data'!$J$3:$J$154,255),0))),"")</f>
        <v/>
      </c>
      <c r="H123" s="347" t="str">
        <f t="array" ref="H123">IFERROR(IF(INDEX('Disaggregation Data'!$N$3:$N$154,MATCH(RIGHT(M123,255),RIGHT('Disaggregation Data'!$J$3:$J$154,255),0))=0,"",INDEX('Disaggregation Data'!$N$3:$N$154,MATCH(RIGHT(M123,255),RIGHT('Disaggregation Data'!$J$3:$J$154,255),0))),"")</f>
        <v/>
      </c>
      <c r="I123" s="465" t="str">
        <f t="array" ref="I123">IFERROR(IF(INDEX('Disaggregation Records'!$G$3:$G$56,MATCH(LEFT(L123,255),LEFT('Disaggregation Records'!$D$3:$D$56,255),0))=0,"",INDEX('Disaggregation Records'!$G$3:$G$56,MATCH(LEFT(L123,255),LEFT('Disaggregation Records'!$D$3:$D$56,255),0))),"")</f>
        <v/>
      </c>
      <c r="J123" s="465" t="s">
        <v>465</v>
      </c>
      <c r="K123" s="465">
        <f t="shared" si="4"/>
        <v>94</v>
      </c>
      <c r="L123" s="465" t="str">
        <f t="shared" si="5"/>
        <v/>
      </c>
      <c r="M123" s="465" t="str">
        <f t="shared" si="6"/>
        <v/>
      </c>
      <c r="N123" s="426" t="b">
        <f t="shared" si="7"/>
        <v>0</v>
      </c>
      <c r="O123" s="430" t="s">
        <v>1645</v>
      </c>
      <c r="P123" s="246"/>
      <c r="Q123" s="245"/>
    </row>
    <row r="124" spans="1:17" ht="37.5" customHeight="1" x14ac:dyDescent="0.25">
      <c r="A124" s="345">
        <v>12</v>
      </c>
      <c r="B124" s="364" t="str">
        <f>IFERROR(VLOOKUP(A124,'Impact Indicators - Section B'!$A$9:$S$27,19,FALSE),"")</f>
        <v/>
      </c>
      <c r="C124" s="464" t="str">
        <f t="array" ref="C124">IFERROR(IF(INDEX('Disaggregation Records'!$E$3:$E$56,MATCH(RIGHT(L124,255),RIGHT('Disaggregation Records'!$D$3:$D$56,255),0))=0,"",INDEX('Disaggregation Records'!$E$3:$E$56,MATCH(RIGHT(L124,255),RIGHT('Disaggregation Records'!$D$3:$D$56,255),0))),"")</f>
        <v/>
      </c>
      <c r="D124" s="464" t="str">
        <f t="array" ref="D124">IFERROR(IF(INDEX('Disaggregation Records'!$F$3:$F$56,MATCH(RIGHT(L124,255),RIGHT('Disaggregation Records'!$D$3:$D$56,255),0))=0,"",INDEX('Disaggregation Records'!$F$3:$F$56,MATCH(RIGHT(L124,255),RIGHT('Disaggregation Records'!$D$3:$D$56,255),0))),"")</f>
        <v/>
      </c>
      <c r="E124" s="348" t="str">
        <f t="array" ref="E124">IFERROR(IF(INDEX('Disaggregation Data'!$K$3:$K$154,MATCH(RIGHT(M124,255),RIGHT('Disaggregation Data'!$J$3:$J$154,255),0))=0,"",INDEX('Disaggregation Data'!$K$3:$K$154,MATCH(RIGHT(M124,255),RIGHT('Disaggregation Data'!$J$3:$J$154,255),0))),"")</f>
        <v/>
      </c>
      <c r="F124" s="348" t="str">
        <f t="array" ref="F124">IFERROR(IF(INDEX('Disaggregation Data'!$L$3:$L$154,MATCH(RIGHT(M124,255),RIGHT('Disaggregation Data'!$J$3:$J$154,255),0))=0,"",INDEX('Disaggregation Data'!$L$3:$L$154,MATCH(RIGHT(M124,255),RIGHT('Disaggregation Data'!$J$3:$J$154,255),0))),"")</f>
        <v/>
      </c>
      <c r="G124" s="348" t="str">
        <f t="array" ref="G124">IFERROR(IF(INDEX('Disaggregation Data'!$M$3:$M$154,MATCH(RIGHT(M124,255),RIGHT('Disaggregation Data'!$J$3:$J$154,255),0))=0,"",INDEX('Disaggregation Data'!$M$3:$M$154,MATCH(RIGHT(M124,255),RIGHT('Disaggregation Data'!$J$3:$J$154,255),0))),"")</f>
        <v/>
      </c>
      <c r="H124" s="347" t="str">
        <f t="array" ref="H124">IFERROR(IF(INDEX('Disaggregation Data'!$N$3:$N$154,MATCH(RIGHT(M124,255),RIGHT('Disaggregation Data'!$J$3:$J$154,255),0))=0,"",INDEX('Disaggregation Data'!$N$3:$N$154,MATCH(RIGHT(M124,255),RIGHT('Disaggregation Data'!$J$3:$J$154,255),0))),"")</f>
        <v/>
      </c>
      <c r="I124" s="465" t="str">
        <f t="array" ref="I124">IFERROR(IF(INDEX('Disaggregation Records'!$G$3:$G$56,MATCH(LEFT(L124,255),LEFT('Disaggregation Records'!$D$3:$D$56,255),0))=0,"",INDEX('Disaggregation Records'!$G$3:$G$56,MATCH(LEFT(L124,255),LEFT('Disaggregation Records'!$D$3:$D$56,255),0))),"")</f>
        <v/>
      </c>
      <c r="J124" s="465" t="s">
        <v>465</v>
      </c>
      <c r="K124" s="465">
        <f t="shared" si="4"/>
        <v>95</v>
      </c>
      <c r="L124" s="465" t="str">
        <f t="shared" si="5"/>
        <v/>
      </c>
      <c r="M124" s="465" t="str">
        <f t="shared" si="6"/>
        <v/>
      </c>
      <c r="N124" s="426" t="b">
        <f t="shared" si="7"/>
        <v>0</v>
      </c>
      <c r="O124" s="430" t="s">
        <v>1646</v>
      </c>
      <c r="P124" s="246"/>
      <c r="Q124" s="245"/>
    </row>
    <row r="125" spans="1:17" ht="37.5" customHeight="1" x14ac:dyDescent="0.25">
      <c r="A125" s="345">
        <v>12</v>
      </c>
      <c r="B125" s="364" t="str">
        <f>IFERROR(VLOOKUP(A125,'Impact Indicators - Section B'!$A$9:$S$27,19,FALSE),"")</f>
        <v/>
      </c>
      <c r="C125" s="464" t="str">
        <f t="array" ref="C125">IFERROR(IF(INDEX('Disaggregation Records'!$E$3:$E$56,MATCH(RIGHT(L125,255),RIGHT('Disaggregation Records'!$D$3:$D$56,255),0))=0,"",INDEX('Disaggregation Records'!$E$3:$E$56,MATCH(RIGHT(L125,255),RIGHT('Disaggregation Records'!$D$3:$D$56,255),0))),"")</f>
        <v/>
      </c>
      <c r="D125" s="464" t="str">
        <f t="array" ref="D125">IFERROR(IF(INDEX('Disaggregation Records'!$F$3:$F$56,MATCH(RIGHT(L125,255),RIGHT('Disaggregation Records'!$D$3:$D$56,255),0))=0,"",INDEX('Disaggregation Records'!$F$3:$F$56,MATCH(RIGHT(L125,255),RIGHT('Disaggregation Records'!$D$3:$D$56,255),0))),"")</f>
        <v/>
      </c>
      <c r="E125" s="348" t="str">
        <f t="array" ref="E125">IFERROR(IF(INDEX('Disaggregation Data'!$K$3:$K$154,MATCH(RIGHT(M125,255),RIGHT('Disaggregation Data'!$J$3:$J$154,255),0))=0,"",INDEX('Disaggregation Data'!$K$3:$K$154,MATCH(RIGHT(M125,255),RIGHT('Disaggregation Data'!$J$3:$J$154,255),0))),"")</f>
        <v/>
      </c>
      <c r="F125" s="348" t="str">
        <f t="array" ref="F125">IFERROR(IF(INDEX('Disaggregation Data'!$L$3:$L$154,MATCH(RIGHT(M125,255),RIGHT('Disaggregation Data'!$J$3:$J$154,255),0))=0,"",INDEX('Disaggregation Data'!$L$3:$L$154,MATCH(RIGHT(M125,255),RIGHT('Disaggregation Data'!$J$3:$J$154,255),0))),"")</f>
        <v/>
      </c>
      <c r="G125" s="348" t="str">
        <f t="array" ref="G125">IFERROR(IF(INDEX('Disaggregation Data'!$M$3:$M$154,MATCH(RIGHT(M125,255),RIGHT('Disaggregation Data'!$J$3:$J$154,255),0))=0,"",INDEX('Disaggregation Data'!$M$3:$M$154,MATCH(RIGHT(M125,255),RIGHT('Disaggregation Data'!$J$3:$J$154,255),0))),"")</f>
        <v/>
      </c>
      <c r="H125" s="347" t="str">
        <f t="array" ref="H125">IFERROR(IF(INDEX('Disaggregation Data'!$N$3:$N$154,MATCH(RIGHT(M125,255),RIGHT('Disaggregation Data'!$J$3:$J$154,255),0))=0,"",INDEX('Disaggregation Data'!$N$3:$N$154,MATCH(RIGHT(M125,255),RIGHT('Disaggregation Data'!$J$3:$J$154,255),0))),"")</f>
        <v/>
      </c>
      <c r="I125" s="465" t="str">
        <f t="array" ref="I125">IFERROR(IF(INDEX('Disaggregation Records'!$G$3:$G$56,MATCH(LEFT(L125,255),LEFT('Disaggregation Records'!$D$3:$D$56,255),0))=0,"",INDEX('Disaggregation Records'!$G$3:$G$56,MATCH(LEFT(L125,255),LEFT('Disaggregation Records'!$D$3:$D$56,255),0))),"")</f>
        <v/>
      </c>
      <c r="J125" s="465" t="s">
        <v>465</v>
      </c>
      <c r="K125" s="465">
        <f t="shared" si="4"/>
        <v>96</v>
      </c>
      <c r="L125" s="465" t="str">
        <f t="shared" si="5"/>
        <v/>
      </c>
      <c r="M125" s="465" t="str">
        <f t="shared" si="6"/>
        <v/>
      </c>
      <c r="N125" s="426" t="b">
        <f t="shared" si="7"/>
        <v>0</v>
      </c>
      <c r="O125" s="430" t="s">
        <v>1647</v>
      </c>
      <c r="P125" s="246"/>
      <c r="Q125" s="245"/>
    </row>
    <row r="126" spans="1:17" ht="37.5" customHeight="1" x14ac:dyDescent="0.25">
      <c r="A126" s="345">
        <v>12</v>
      </c>
      <c r="B126" s="364" t="str">
        <f>IFERROR(VLOOKUP(A126,'Impact Indicators - Section B'!$A$9:$S$27,19,FALSE),"")</f>
        <v/>
      </c>
      <c r="C126" s="464" t="str">
        <f t="array" ref="C126">IFERROR(IF(INDEX('Disaggregation Records'!$E$3:$E$56,MATCH(RIGHT(L126,255),RIGHT('Disaggregation Records'!$D$3:$D$56,255),0))=0,"",INDEX('Disaggregation Records'!$E$3:$E$56,MATCH(RIGHT(L126,255),RIGHT('Disaggregation Records'!$D$3:$D$56,255),0))),"")</f>
        <v/>
      </c>
      <c r="D126" s="464" t="str">
        <f t="array" ref="D126">IFERROR(IF(INDEX('Disaggregation Records'!$F$3:$F$56,MATCH(RIGHT(L126,255),RIGHT('Disaggregation Records'!$D$3:$D$56,255),0))=0,"",INDEX('Disaggregation Records'!$F$3:$F$56,MATCH(RIGHT(L126,255),RIGHT('Disaggregation Records'!$D$3:$D$56,255),0))),"")</f>
        <v/>
      </c>
      <c r="E126" s="348" t="str">
        <f t="array" ref="E126">IFERROR(IF(INDEX('Disaggregation Data'!$K$3:$K$154,MATCH(RIGHT(M126,255),RIGHT('Disaggregation Data'!$J$3:$J$154,255),0))=0,"",INDEX('Disaggregation Data'!$K$3:$K$154,MATCH(RIGHT(M126,255),RIGHT('Disaggregation Data'!$J$3:$J$154,255),0))),"")</f>
        <v/>
      </c>
      <c r="F126" s="348" t="str">
        <f t="array" ref="F126">IFERROR(IF(INDEX('Disaggregation Data'!$L$3:$L$154,MATCH(RIGHT(M126,255),RIGHT('Disaggregation Data'!$J$3:$J$154,255),0))=0,"",INDEX('Disaggregation Data'!$L$3:$L$154,MATCH(RIGHT(M126,255),RIGHT('Disaggregation Data'!$J$3:$J$154,255),0))),"")</f>
        <v/>
      </c>
      <c r="G126" s="348" t="str">
        <f t="array" ref="G126">IFERROR(IF(INDEX('Disaggregation Data'!$M$3:$M$154,MATCH(RIGHT(M126,255),RIGHT('Disaggregation Data'!$J$3:$J$154,255),0))=0,"",INDEX('Disaggregation Data'!$M$3:$M$154,MATCH(RIGHT(M126,255),RIGHT('Disaggregation Data'!$J$3:$J$154,255),0))),"")</f>
        <v/>
      </c>
      <c r="H126" s="347" t="str">
        <f t="array" ref="H126">IFERROR(IF(INDEX('Disaggregation Data'!$N$3:$N$154,MATCH(RIGHT(M126,255),RIGHT('Disaggregation Data'!$J$3:$J$154,255),0))=0,"",INDEX('Disaggregation Data'!$N$3:$N$154,MATCH(RIGHT(M126,255),RIGHT('Disaggregation Data'!$J$3:$J$154,255),0))),"")</f>
        <v/>
      </c>
      <c r="I126" s="465" t="str">
        <f t="array" ref="I126">IFERROR(IF(INDEX('Disaggregation Records'!$G$3:$G$56,MATCH(LEFT(L126,255),LEFT('Disaggregation Records'!$D$3:$D$56,255),0))=0,"",INDEX('Disaggregation Records'!$G$3:$G$56,MATCH(LEFT(L126,255),LEFT('Disaggregation Records'!$D$3:$D$56,255),0))),"")</f>
        <v/>
      </c>
      <c r="J126" s="465" t="s">
        <v>465</v>
      </c>
      <c r="K126" s="465">
        <f t="shared" si="4"/>
        <v>97</v>
      </c>
      <c r="L126" s="465" t="str">
        <f t="shared" si="5"/>
        <v/>
      </c>
      <c r="M126" s="465" t="str">
        <f t="shared" si="6"/>
        <v/>
      </c>
      <c r="N126" s="426" t="b">
        <f t="shared" si="7"/>
        <v>0</v>
      </c>
      <c r="O126" s="430" t="s">
        <v>1648</v>
      </c>
      <c r="P126" s="246"/>
      <c r="Q126" s="245"/>
    </row>
    <row r="127" spans="1:17" ht="37.5" customHeight="1" x14ac:dyDescent="0.25">
      <c r="A127" s="345">
        <v>12</v>
      </c>
      <c r="B127" s="364" t="str">
        <f>IFERROR(VLOOKUP(A127,'Impact Indicators - Section B'!$A$9:$S$27,19,FALSE),"")</f>
        <v/>
      </c>
      <c r="C127" s="464" t="str">
        <f t="array" ref="C127">IFERROR(IF(INDEX('Disaggregation Records'!$E$3:$E$56,MATCH(RIGHT(L127,255),RIGHT('Disaggregation Records'!$D$3:$D$56,255),0))=0,"",INDEX('Disaggregation Records'!$E$3:$E$56,MATCH(RIGHT(L127,255),RIGHT('Disaggregation Records'!$D$3:$D$56,255),0))),"")</f>
        <v/>
      </c>
      <c r="D127" s="464" t="str">
        <f t="array" ref="D127">IFERROR(IF(INDEX('Disaggregation Records'!$F$3:$F$56,MATCH(RIGHT(L127,255),RIGHT('Disaggregation Records'!$D$3:$D$56,255),0))=0,"",INDEX('Disaggregation Records'!$F$3:$F$56,MATCH(RIGHT(L127,255),RIGHT('Disaggregation Records'!$D$3:$D$56,255),0))),"")</f>
        <v/>
      </c>
      <c r="E127" s="348" t="str">
        <f t="array" ref="E127">IFERROR(IF(INDEX('Disaggregation Data'!$K$3:$K$154,MATCH(RIGHT(M127,255),RIGHT('Disaggregation Data'!$J$3:$J$154,255),0))=0,"",INDEX('Disaggregation Data'!$K$3:$K$154,MATCH(RIGHT(M127,255),RIGHT('Disaggregation Data'!$J$3:$J$154,255),0))),"")</f>
        <v/>
      </c>
      <c r="F127" s="348" t="str">
        <f t="array" ref="F127">IFERROR(IF(INDEX('Disaggregation Data'!$L$3:$L$154,MATCH(RIGHT(M127,255),RIGHT('Disaggregation Data'!$J$3:$J$154,255),0))=0,"",INDEX('Disaggregation Data'!$L$3:$L$154,MATCH(RIGHT(M127,255),RIGHT('Disaggregation Data'!$J$3:$J$154,255),0))),"")</f>
        <v/>
      </c>
      <c r="G127" s="348" t="str">
        <f t="array" ref="G127">IFERROR(IF(INDEX('Disaggregation Data'!$M$3:$M$154,MATCH(RIGHT(M127,255),RIGHT('Disaggregation Data'!$J$3:$J$154,255),0))=0,"",INDEX('Disaggregation Data'!$M$3:$M$154,MATCH(RIGHT(M127,255),RIGHT('Disaggregation Data'!$J$3:$J$154,255),0))),"")</f>
        <v/>
      </c>
      <c r="H127" s="347" t="str">
        <f t="array" ref="H127">IFERROR(IF(INDEX('Disaggregation Data'!$N$3:$N$154,MATCH(RIGHT(M127,255),RIGHT('Disaggregation Data'!$J$3:$J$154,255),0))=0,"",INDEX('Disaggregation Data'!$N$3:$N$154,MATCH(RIGHT(M127,255),RIGHT('Disaggregation Data'!$J$3:$J$154,255),0))),"")</f>
        <v/>
      </c>
      <c r="I127" s="465" t="str">
        <f t="array" ref="I127">IFERROR(IF(INDEX('Disaggregation Records'!$G$3:$G$56,MATCH(LEFT(L127,255),LEFT('Disaggregation Records'!$D$3:$D$56,255),0))=0,"",INDEX('Disaggregation Records'!$G$3:$G$56,MATCH(LEFT(L127,255),LEFT('Disaggregation Records'!$D$3:$D$56,255),0))),"")</f>
        <v/>
      </c>
      <c r="J127" s="465" t="s">
        <v>465</v>
      </c>
      <c r="K127" s="465">
        <f t="shared" si="4"/>
        <v>98</v>
      </c>
      <c r="L127" s="465" t="str">
        <f t="shared" si="5"/>
        <v/>
      </c>
      <c r="M127" s="465" t="str">
        <f t="shared" si="6"/>
        <v/>
      </c>
      <c r="N127" s="426" t="b">
        <f t="shared" si="7"/>
        <v>0</v>
      </c>
      <c r="O127" s="430" t="s">
        <v>1649</v>
      </c>
      <c r="P127" s="246"/>
      <c r="Q127" s="245"/>
    </row>
    <row r="128" spans="1:17" ht="37.5" customHeight="1" x14ac:dyDescent="0.25">
      <c r="A128" s="345">
        <v>12</v>
      </c>
      <c r="B128" s="364" t="str">
        <f>IFERROR(VLOOKUP(A128,'Impact Indicators - Section B'!$A$9:$S$27,19,FALSE),"")</f>
        <v/>
      </c>
      <c r="C128" s="464" t="str">
        <f t="array" ref="C128">IFERROR(IF(INDEX('Disaggregation Records'!$E$3:$E$56,MATCH(RIGHT(L128,255),RIGHT('Disaggregation Records'!$D$3:$D$56,255),0))=0,"",INDEX('Disaggregation Records'!$E$3:$E$56,MATCH(RIGHT(L128,255),RIGHT('Disaggregation Records'!$D$3:$D$56,255),0))),"")</f>
        <v/>
      </c>
      <c r="D128" s="464" t="str">
        <f t="array" ref="D128">IFERROR(IF(INDEX('Disaggregation Records'!$F$3:$F$56,MATCH(RIGHT(L128,255),RIGHT('Disaggregation Records'!$D$3:$D$56,255),0))=0,"",INDEX('Disaggregation Records'!$F$3:$F$56,MATCH(RIGHT(L128,255),RIGHT('Disaggregation Records'!$D$3:$D$56,255),0))),"")</f>
        <v/>
      </c>
      <c r="E128" s="348" t="str">
        <f t="array" ref="E128">IFERROR(IF(INDEX('Disaggregation Data'!$K$3:$K$154,MATCH(RIGHT(M128,255),RIGHT('Disaggregation Data'!$J$3:$J$154,255),0))=0,"",INDEX('Disaggregation Data'!$K$3:$K$154,MATCH(RIGHT(M128,255),RIGHT('Disaggregation Data'!$J$3:$J$154,255),0))),"")</f>
        <v/>
      </c>
      <c r="F128" s="348" t="str">
        <f t="array" ref="F128">IFERROR(IF(INDEX('Disaggregation Data'!$L$3:$L$154,MATCH(RIGHT(M128,255),RIGHT('Disaggregation Data'!$J$3:$J$154,255),0))=0,"",INDEX('Disaggregation Data'!$L$3:$L$154,MATCH(RIGHT(M128,255),RIGHT('Disaggregation Data'!$J$3:$J$154,255),0))),"")</f>
        <v/>
      </c>
      <c r="G128" s="348" t="str">
        <f t="array" ref="G128">IFERROR(IF(INDEX('Disaggregation Data'!$M$3:$M$154,MATCH(RIGHT(M128,255),RIGHT('Disaggregation Data'!$J$3:$J$154,255),0))=0,"",INDEX('Disaggregation Data'!$M$3:$M$154,MATCH(RIGHT(M128,255),RIGHT('Disaggregation Data'!$J$3:$J$154,255),0))),"")</f>
        <v/>
      </c>
      <c r="H128" s="347" t="str">
        <f t="array" ref="H128">IFERROR(IF(INDEX('Disaggregation Data'!$N$3:$N$154,MATCH(RIGHT(M128,255),RIGHT('Disaggregation Data'!$J$3:$J$154,255),0))=0,"",INDEX('Disaggregation Data'!$N$3:$N$154,MATCH(RIGHT(M128,255),RIGHT('Disaggregation Data'!$J$3:$J$154,255),0))),"")</f>
        <v/>
      </c>
      <c r="I128" s="465" t="str">
        <f t="array" ref="I128">IFERROR(IF(INDEX('Disaggregation Records'!$G$3:$G$56,MATCH(LEFT(L128,255),LEFT('Disaggregation Records'!$D$3:$D$56,255),0))=0,"",INDEX('Disaggregation Records'!$G$3:$G$56,MATCH(LEFT(L128,255),LEFT('Disaggregation Records'!$D$3:$D$56,255),0))),"")</f>
        <v/>
      </c>
      <c r="J128" s="465" t="s">
        <v>465</v>
      </c>
      <c r="K128" s="465">
        <f t="shared" si="4"/>
        <v>99</v>
      </c>
      <c r="L128" s="465" t="str">
        <f t="shared" si="5"/>
        <v/>
      </c>
      <c r="M128" s="465" t="str">
        <f t="shared" si="6"/>
        <v/>
      </c>
      <c r="N128" s="426" t="b">
        <f t="shared" si="7"/>
        <v>0</v>
      </c>
      <c r="O128" s="430" t="s">
        <v>1650</v>
      </c>
      <c r="P128" s="246"/>
      <c r="Q128" s="245"/>
    </row>
    <row r="129" spans="1:17" ht="37.5" customHeight="1" x14ac:dyDescent="0.25">
      <c r="A129" s="345">
        <v>13</v>
      </c>
      <c r="B129" s="364" t="str">
        <f>IFERROR(VLOOKUP(A129,'Impact Indicators - Section B'!$A$9:$S$27,19,FALSE),"")</f>
        <v/>
      </c>
      <c r="C129" s="464" t="str">
        <f t="array" ref="C129">IFERROR(IF(INDEX('Disaggregation Records'!$E$3:$E$56,MATCH(RIGHT(L129,255),RIGHT('Disaggregation Records'!$D$3:$D$56,255),0))=0,"",INDEX('Disaggregation Records'!$E$3:$E$56,MATCH(RIGHT(L129,255),RIGHT('Disaggregation Records'!$D$3:$D$56,255),0))),"")</f>
        <v/>
      </c>
      <c r="D129" s="464" t="str">
        <f t="array" ref="D129">IFERROR(IF(INDEX('Disaggregation Records'!$F$3:$F$56,MATCH(RIGHT(L129,255),RIGHT('Disaggregation Records'!$D$3:$D$56,255),0))=0,"",INDEX('Disaggregation Records'!$F$3:$F$56,MATCH(RIGHT(L129,255),RIGHT('Disaggregation Records'!$D$3:$D$56,255),0))),"")</f>
        <v/>
      </c>
      <c r="E129" s="348" t="str">
        <f t="array" ref="E129">IFERROR(IF(INDEX('Disaggregation Data'!$K$3:$K$154,MATCH(RIGHT(M129,255),RIGHT('Disaggregation Data'!$J$3:$J$154,255),0))=0,"",INDEX('Disaggregation Data'!$K$3:$K$154,MATCH(RIGHT(M129,255),RIGHT('Disaggregation Data'!$J$3:$J$154,255),0))),"")</f>
        <v/>
      </c>
      <c r="F129" s="348" t="str">
        <f t="array" ref="F129">IFERROR(IF(INDEX('Disaggregation Data'!$L$3:$L$154,MATCH(RIGHT(M129,255),RIGHT('Disaggregation Data'!$J$3:$J$154,255),0))=0,"",INDEX('Disaggregation Data'!$L$3:$L$154,MATCH(RIGHT(M129,255),RIGHT('Disaggregation Data'!$J$3:$J$154,255),0))),"")</f>
        <v/>
      </c>
      <c r="G129" s="348" t="str">
        <f t="array" ref="G129">IFERROR(IF(INDEX('Disaggregation Data'!$M$3:$M$154,MATCH(RIGHT(M129,255),RIGHT('Disaggregation Data'!$J$3:$J$154,255),0))=0,"",INDEX('Disaggregation Data'!$M$3:$M$154,MATCH(RIGHT(M129,255),RIGHT('Disaggregation Data'!$J$3:$J$154,255),0))),"")</f>
        <v/>
      </c>
      <c r="H129" s="347" t="str">
        <f t="array" ref="H129">IFERROR(IF(INDEX('Disaggregation Data'!$N$3:$N$154,MATCH(RIGHT(M129,255),RIGHT('Disaggregation Data'!$J$3:$J$154,255),0))=0,"",INDEX('Disaggregation Data'!$N$3:$N$154,MATCH(RIGHT(M129,255),RIGHT('Disaggregation Data'!$J$3:$J$154,255),0))),"")</f>
        <v/>
      </c>
      <c r="I129" s="465" t="str">
        <f t="array" ref="I129">IFERROR(IF(INDEX('Disaggregation Records'!$G$3:$G$56,MATCH(LEFT(L129,255),LEFT('Disaggregation Records'!$D$3:$D$56,255),0))=0,"",INDEX('Disaggregation Records'!$G$3:$G$56,MATCH(LEFT(L129,255),LEFT('Disaggregation Records'!$D$3:$D$56,255),0))),"")</f>
        <v/>
      </c>
      <c r="J129" s="465" t="s">
        <v>466</v>
      </c>
      <c r="K129" s="465">
        <f t="shared" si="4"/>
        <v>100</v>
      </c>
      <c r="L129" s="465" t="str">
        <f t="shared" si="5"/>
        <v/>
      </c>
      <c r="M129" s="465" t="str">
        <f t="shared" si="6"/>
        <v/>
      </c>
      <c r="N129" s="426" t="b">
        <f t="shared" si="7"/>
        <v>0</v>
      </c>
      <c r="O129" s="430" t="s">
        <v>1651</v>
      </c>
      <c r="P129" s="246"/>
      <c r="Q129" s="245"/>
    </row>
    <row r="130" spans="1:17" ht="37.5" customHeight="1" x14ac:dyDescent="0.25">
      <c r="A130" s="345">
        <v>13</v>
      </c>
      <c r="B130" s="364" t="str">
        <f>IFERROR(VLOOKUP(A130,'Impact Indicators - Section B'!$A$9:$S$27,19,FALSE),"")</f>
        <v/>
      </c>
      <c r="C130" s="464" t="str">
        <f t="array" ref="C130">IFERROR(IF(INDEX('Disaggregation Records'!$E$3:$E$56,MATCH(RIGHT(L130,255),RIGHT('Disaggregation Records'!$D$3:$D$56,255),0))=0,"",INDEX('Disaggregation Records'!$E$3:$E$56,MATCH(RIGHT(L130,255),RIGHT('Disaggregation Records'!$D$3:$D$56,255),0))),"")</f>
        <v/>
      </c>
      <c r="D130" s="464" t="str">
        <f t="array" ref="D130">IFERROR(IF(INDEX('Disaggregation Records'!$F$3:$F$56,MATCH(RIGHT(L130,255),RIGHT('Disaggregation Records'!$D$3:$D$56,255),0))=0,"",INDEX('Disaggregation Records'!$F$3:$F$56,MATCH(RIGHT(L130,255),RIGHT('Disaggregation Records'!$D$3:$D$56,255),0))),"")</f>
        <v/>
      </c>
      <c r="E130" s="348" t="str">
        <f t="array" ref="E130">IFERROR(IF(INDEX('Disaggregation Data'!$K$3:$K$154,MATCH(RIGHT(M130,255),RIGHT('Disaggregation Data'!$J$3:$J$154,255),0))=0,"",INDEX('Disaggregation Data'!$K$3:$K$154,MATCH(RIGHT(M130,255),RIGHT('Disaggregation Data'!$J$3:$J$154,255),0))),"")</f>
        <v/>
      </c>
      <c r="F130" s="348" t="str">
        <f t="array" ref="F130">IFERROR(IF(INDEX('Disaggregation Data'!$L$3:$L$154,MATCH(RIGHT(M130,255),RIGHT('Disaggregation Data'!$J$3:$J$154,255),0))=0,"",INDEX('Disaggregation Data'!$L$3:$L$154,MATCH(RIGHT(M130,255),RIGHT('Disaggregation Data'!$J$3:$J$154,255),0))),"")</f>
        <v/>
      </c>
      <c r="G130" s="348" t="str">
        <f t="array" ref="G130">IFERROR(IF(INDEX('Disaggregation Data'!$M$3:$M$154,MATCH(RIGHT(M130,255),RIGHT('Disaggregation Data'!$J$3:$J$154,255),0))=0,"",INDEX('Disaggregation Data'!$M$3:$M$154,MATCH(RIGHT(M130,255),RIGHT('Disaggregation Data'!$J$3:$J$154,255),0))),"")</f>
        <v/>
      </c>
      <c r="H130" s="347" t="str">
        <f t="array" ref="H130">IFERROR(IF(INDEX('Disaggregation Data'!$N$3:$N$154,MATCH(RIGHT(M130,255),RIGHT('Disaggregation Data'!$J$3:$J$154,255),0))=0,"",INDEX('Disaggregation Data'!$N$3:$N$154,MATCH(RIGHT(M130,255),RIGHT('Disaggregation Data'!$J$3:$J$154,255),0))),"")</f>
        <v/>
      </c>
      <c r="I130" s="465" t="str">
        <f t="array" ref="I130">IFERROR(IF(INDEX('Disaggregation Records'!$G$3:$G$56,MATCH(LEFT(L130,255),LEFT('Disaggregation Records'!$D$3:$D$56,255),0))=0,"",INDEX('Disaggregation Records'!$G$3:$G$56,MATCH(LEFT(L130,255),LEFT('Disaggregation Records'!$D$3:$D$56,255),0))),"")</f>
        <v/>
      </c>
      <c r="J130" s="465" t="s">
        <v>466</v>
      </c>
      <c r="K130" s="465">
        <f t="shared" si="4"/>
        <v>101</v>
      </c>
      <c r="L130" s="465" t="str">
        <f t="shared" si="5"/>
        <v/>
      </c>
      <c r="M130" s="465" t="str">
        <f t="shared" si="6"/>
        <v/>
      </c>
      <c r="N130" s="426" t="b">
        <f t="shared" si="7"/>
        <v>0</v>
      </c>
      <c r="O130" s="430" t="s">
        <v>1652</v>
      </c>
      <c r="P130" s="246"/>
      <c r="Q130" s="245"/>
    </row>
    <row r="131" spans="1:17" ht="37.5" customHeight="1" x14ac:dyDescent="0.25">
      <c r="A131" s="345">
        <v>13</v>
      </c>
      <c r="B131" s="364" t="str">
        <f>IFERROR(VLOOKUP(A131,'Impact Indicators - Section B'!$A$9:$S$27,19,FALSE),"")</f>
        <v/>
      </c>
      <c r="C131" s="464" t="str">
        <f t="array" ref="C131">IFERROR(IF(INDEX('Disaggregation Records'!$E$3:$E$56,MATCH(RIGHT(L131,255),RIGHT('Disaggregation Records'!$D$3:$D$56,255),0))=0,"",INDEX('Disaggregation Records'!$E$3:$E$56,MATCH(RIGHT(L131,255),RIGHT('Disaggregation Records'!$D$3:$D$56,255),0))),"")</f>
        <v/>
      </c>
      <c r="D131" s="464" t="str">
        <f t="array" ref="D131">IFERROR(IF(INDEX('Disaggregation Records'!$F$3:$F$56,MATCH(RIGHT(L131,255),RIGHT('Disaggregation Records'!$D$3:$D$56,255),0))=0,"",INDEX('Disaggregation Records'!$F$3:$F$56,MATCH(RIGHT(L131,255),RIGHT('Disaggregation Records'!$D$3:$D$56,255),0))),"")</f>
        <v/>
      </c>
      <c r="E131" s="348" t="str">
        <f t="array" ref="E131">IFERROR(IF(INDEX('Disaggregation Data'!$K$3:$K$154,MATCH(RIGHT(M131,255),RIGHT('Disaggregation Data'!$J$3:$J$154,255),0))=0,"",INDEX('Disaggregation Data'!$K$3:$K$154,MATCH(RIGHT(M131,255),RIGHT('Disaggregation Data'!$J$3:$J$154,255),0))),"")</f>
        <v/>
      </c>
      <c r="F131" s="348" t="str">
        <f t="array" ref="F131">IFERROR(IF(INDEX('Disaggregation Data'!$L$3:$L$154,MATCH(RIGHT(M131,255),RIGHT('Disaggregation Data'!$J$3:$J$154,255),0))=0,"",INDEX('Disaggregation Data'!$L$3:$L$154,MATCH(RIGHT(M131,255),RIGHT('Disaggregation Data'!$J$3:$J$154,255),0))),"")</f>
        <v/>
      </c>
      <c r="G131" s="348" t="str">
        <f t="array" ref="G131">IFERROR(IF(INDEX('Disaggregation Data'!$M$3:$M$154,MATCH(RIGHT(M131,255),RIGHT('Disaggregation Data'!$J$3:$J$154,255),0))=0,"",INDEX('Disaggregation Data'!$M$3:$M$154,MATCH(RIGHT(M131,255),RIGHT('Disaggregation Data'!$J$3:$J$154,255),0))),"")</f>
        <v/>
      </c>
      <c r="H131" s="347" t="str">
        <f t="array" ref="H131">IFERROR(IF(INDEX('Disaggregation Data'!$N$3:$N$154,MATCH(RIGHT(M131,255),RIGHT('Disaggregation Data'!$J$3:$J$154,255),0))=0,"",INDEX('Disaggregation Data'!$N$3:$N$154,MATCH(RIGHT(M131,255),RIGHT('Disaggregation Data'!$J$3:$J$154,255),0))),"")</f>
        <v/>
      </c>
      <c r="I131" s="465" t="str">
        <f t="array" ref="I131">IFERROR(IF(INDEX('Disaggregation Records'!$G$3:$G$56,MATCH(LEFT(L131,255),LEFT('Disaggregation Records'!$D$3:$D$56,255),0))=0,"",INDEX('Disaggregation Records'!$G$3:$G$56,MATCH(LEFT(L131,255),LEFT('Disaggregation Records'!$D$3:$D$56,255),0))),"")</f>
        <v/>
      </c>
      <c r="J131" s="465" t="s">
        <v>466</v>
      </c>
      <c r="K131" s="465">
        <f t="shared" si="4"/>
        <v>102</v>
      </c>
      <c r="L131" s="465" t="str">
        <f t="shared" si="5"/>
        <v/>
      </c>
      <c r="M131" s="465" t="str">
        <f t="shared" si="6"/>
        <v/>
      </c>
      <c r="N131" s="426" t="b">
        <f t="shared" si="7"/>
        <v>0</v>
      </c>
      <c r="O131" s="430" t="s">
        <v>1653</v>
      </c>
      <c r="P131" s="246"/>
      <c r="Q131" s="245"/>
    </row>
    <row r="132" spans="1:17" ht="37.5" customHeight="1" x14ac:dyDescent="0.25">
      <c r="A132" s="345">
        <v>13</v>
      </c>
      <c r="B132" s="364" t="str">
        <f>IFERROR(VLOOKUP(A132,'Impact Indicators - Section B'!$A$9:$S$27,19,FALSE),"")</f>
        <v/>
      </c>
      <c r="C132" s="464" t="str">
        <f t="array" ref="C132">IFERROR(IF(INDEX('Disaggregation Records'!$E$3:$E$56,MATCH(RIGHT(L132,255),RIGHT('Disaggregation Records'!$D$3:$D$56,255),0))=0,"",INDEX('Disaggregation Records'!$E$3:$E$56,MATCH(RIGHT(L132,255),RIGHT('Disaggregation Records'!$D$3:$D$56,255),0))),"")</f>
        <v/>
      </c>
      <c r="D132" s="464" t="str">
        <f t="array" ref="D132">IFERROR(IF(INDEX('Disaggregation Records'!$F$3:$F$56,MATCH(RIGHT(L132,255),RIGHT('Disaggregation Records'!$D$3:$D$56,255),0))=0,"",INDEX('Disaggregation Records'!$F$3:$F$56,MATCH(RIGHT(L132,255),RIGHT('Disaggregation Records'!$D$3:$D$56,255),0))),"")</f>
        <v/>
      </c>
      <c r="E132" s="348" t="str">
        <f t="array" ref="E132">IFERROR(IF(INDEX('Disaggregation Data'!$K$3:$K$154,MATCH(RIGHT(M132,255),RIGHT('Disaggregation Data'!$J$3:$J$154,255),0))=0,"",INDEX('Disaggregation Data'!$K$3:$K$154,MATCH(RIGHT(M132,255),RIGHT('Disaggregation Data'!$J$3:$J$154,255),0))),"")</f>
        <v/>
      </c>
      <c r="F132" s="348" t="str">
        <f t="array" ref="F132">IFERROR(IF(INDEX('Disaggregation Data'!$L$3:$L$154,MATCH(RIGHT(M132,255),RIGHT('Disaggregation Data'!$J$3:$J$154,255),0))=0,"",INDEX('Disaggregation Data'!$L$3:$L$154,MATCH(RIGHT(M132,255),RIGHT('Disaggregation Data'!$J$3:$J$154,255),0))),"")</f>
        <v/>
      </c>
      <c r="G132" s="348" t="str">
        <f t="array" ref="G132">IFERROR(IF(INDEX('Disaggregation Data'!$M$3:$M$154,MATCH(RIGHT(M132,255),RIGHT('Disaggregation Data'!$J$3:$J$154,255),0))=0,"",INDEX('Disaggregation Data'!$M$3:$M$154,MATCH(RIGHT(M132,255),RIGHT('Disaggregation Data'!$J$3:$J$154,255),0))),"")</f>
        <v/>
      </c>
      <c r="H132" s="347" t="str">
        <f t="array" ref="H132">IFERROR(IF(INDEX('Disaggregation Data'!$N$3:$N$154,MATCH(RIGHT(M132,255),RIGHT('Disaggregation Data'!$J$3:$J$154,255),0))=0,"",INDEX('Disaggregation Data'!$N$3:$N$154,MATCH(RIGHT(M132,255),RIGHT('Disaggregation Data'!$J$3:$J$154,255),0))),"")</f>
        <v/>
      </c>
      <c r="I132" s="465" t="str">
        <f t="array" ref="I132">IFERROR(IF(INDEX('Disaggregation Records'!$G$3:$G$56,MATCH(LEFT(L132,255),LEFT('Disaggregation Records'!$D$3:$D$56,255),0))=0,"",INDEX('Disaggregation Records'!$G$3:$G$56,MATCH(LEFT(L132,255),LEFT('Disaggregation Records'!$D$3:$D$56,255),0))),"")</f>
        <v/>
      </c>
      <c r="J132" s="465" t="s">
        <v>466</v>
      </c>
      <c r="K132" s="465">
        <f t="shared" si="4"/>
        <v>103</v>
      </c>
      <c r="L132" s="465" t="str">
        <f t="shared" si="5"/>
        <v/>
      </c>
      <c r="M132" s="465" t="str">
        <f t="shared" si="6"/>
        <v/>
      </c>
      <c r="N132" s="426" t="b">
        <f t="shared" si="7"/>
        <v>0</v>
      </c>
      <c r="O132" s="430" t="s">
        <v>1654</v>
      </c>
      <c r="P132" s="246"/>
      <c r="Q132" s="245"/>
    </row>
    <row r="133" spans="1:17" ht="37.5" customHeight="1" x14ac:dyDescent="0.25">
      <c r="A133" s="345">
        <v>13</v>
      </c>
      <c r="B133" s="364" t="str">
        <f>IFERROR(VLOOKUP(A133,'Impact Indicators - Section B'!$A$9:$S$27,19,FALSE),"")</f>
        <v/>
      </c>
      <c r="C133" s="464" t="str">
        <f t="array" ref="C133">IFERROR(IF(INDEX('Disaggregation Records'!$E$3:$E$56,MATCH(RIGHT(L133,255),RIGHT('Disaggregation Records'!$D$3:$D$56,255),0))=0,"",INDEX('Disaggregation Records'!$E$3:$E$56,MATCH(RIGHT(L133,255),RIGHT('Disaggregation Records'!$D$3:$D$56,255),0))),"")</f>
        <v/>
      </c>
      <c r="D133" s="464" t="str">
        <f t="array" ref="D133">IFERROR(IF(INDEX('Disaggregation Records'!$F$3:$F$56,MATCH(RIGHT(L133,255),RIGHT('Disaggregation Records'!$D$3:$D$56,255),0))=0,"",INDEX('Disaggregation Records'!$F$3:$F$56,MATCH(RIGHT(L133,255),RIGHT('Disaggregation Records'!$D$3:$D$56,255),0))),"")</f>
        <v/>
      </c>
      <c r="E133" s="348" t="str">
        <f t="array" ref="E133">IFERROR(IF(INDEX('Disaggregation Data'!$K$3:$K$154,MATCH(RIGHT(M133,255),RIGHT('Disaggregation Data'!$J$3:$J$154,255),0))=0,"",INDEX('Disaggregation Data'!$K$3:$K$154,MATCH(RIGHT(M133,255),RIGHT('Disaggregation Data'!$J$3:$J$154,255),0))),"")</f>
        <v/>
      </c>
      <c r="F133" s="348" t="str">
        <f t="array" ref="F133">IFERROR(IF(INDEX('Disaggregation Data'!$L$3:$L$154,MATCH(RIGHT(M133,255),RIGHT('Disaggregation Data'!$J$3:$J$154,255),0))=0,"",INDEX('Disaggregation Data'!$L$3:$L$154,MATCH(RIGHT(M133,255),RIGHT('Disaggregation Data'!$J$3:$J$154,255),0))),"")</f>
        <v/>
      </c>
      <c r="G133" s="348" t="str">
        <f t="array" ref="G133">IFERROR(IF(INDEX('Disaggregation Data'!$M$3:$M$154,MATCH(RIGHT(M133,255),RIGHT('Disaggregation Data'!$J$3:$J$154,255),0))=0,"",INDEX('Disaggregation Data'!$M$3:$M$154,MATCH(RIGHT(M133,255),RIGHT('Disaggregation Data'!$J$3:$J$154,255),0))),"")</f>
        <v/>
      </c>
      <c r="H133" s="347" t="str">
        <f t="array" ref="H133">IFERROR(IF(INDEX('Disaggregation Data'!$N$3:$N$154,MATCH(RIGHT(M133,255),RIGHT('Disaggregation Data'!$J$3:$J$154,255),0))=0,"",INDEX('Disaggregation Data'!$N$3:$N$154,MATCH(RIGHT(M133,255),RIGHT('Disaggregation Data'!$J$3:$J$154,255),0))),"")</f>
        <v/>
      </c>
      <c r="I133" s="465" t="str">
        <f t="array" ref="I133">IFERROR(IF(INDEX('Disaggregation Records'!$G$3:$G$56,MATCH(LEFT(L133,255),LEFT('Disaggregation Records'!$D$3:$D$56,255),0))=0,"",INDEX('Disaggregation Records'!$G$3:$G$56,MATCH(LEFT(L133,255),LEFT('Disaggregation Records'!$D$3:$D$56,255),0))),"")</f>
        <v/>
      </c>
      <c r="J133" s="465" t="s">
        <v>466</v>
      </c>
      <c r="K133" s="465">
        <f t="shared" si="4"/>
        <v>104</v>
      </c>
      <c r="L133" s="465" t="str">
        <f t="shared" si="5"/>
        <v/>
      </c>
      <c r="M133" s="465" t="str">
        <f t="shared" si="6"/>
        <v/>
      </c>
      <c r="N133" s="426" t="b">
        <f t="shared" si="7"/>
        <v>0</v>
      </c>
      <c r="O133" s="430" t="s">
        <v>1655</v>
      </c>
      <c r="P133" s="246"/>
      <c r="Q133" s="245"/>
    </row>
    <row r="134" spans="1:17" ht="37.5" customHeight="1" x14ac:dyDescent="0.25">
      <c r="A134" s="345">
        <v>13</v>
      </c>
      <c r="B134" s="364" t="str">
        <f>IFERROR(VLOOKUP(A134,'Impact Indicators - Section B'!$A$9:$S$27,19,FALSE),"")</f>
        <v/>
      </c>
      <c r="C134" s="464" t="str">
        <f t="array" ref="C134">IFERROR(IF(INDEX('Disaggregation Records'!$E$3:$E$56,MATCH(RIGHT(L134,255),RIGHT('Disaggregation Records'!$D$3:$D$56,255),0))=0,"",INDEX('Disaggregation Records'!$E$3:$E$56,MATCH(RIGHT(L134,255),RIGHT('Disaggregation Records'!$D$3:$D$56,255),0))),"")</f>
        <v/>
      </c>
      <c r="D134" s="464" t="str">
        <f t="array" ref="D134">IFERROR(IF(INDEX('Disaggregation Records'!$F$3:$F$56,MATCH(RIGHT(L134,255),RIGHT('Disaggregation Records'!$D$3:$D$56,255),0))=0,"",INDEX('Disaggregation Records'!$F$3:$F$56,MATCH(RIGHT(L134,255),RIGHT('Disaggregation Records'!$D$3:$D$56,255),0))),"")</f>
        <v/>
      </c>
      <c r="E134" s="348" t="str">
        <f t="array" ref="E134">IFERROR(IF(INDEX('Disaggregation Data'!$K$3:$K$154,MATCH(RIGHT(M134,255),RIGHT('Disaggregation Data'!$J$3:$J$154,255),0))=0,"",INDEX('Disaggregation Data'!$K$3:$K$154,MATCH(RIGHT(M134,255),RIGHT('Disaggregation Data'!$J$3:$J$154,255),0))),"")</f>
        <v/>
      </c>
      <c r="F134" s="348" t="str">
        <f t="array" ref="F134">IFERROR(IF(INDEX('Disaggregation Data'!$L$3:$L$154,MATCH(RIGHT(M134,255),RIGHT('Disaggregation Data'!$J$3:$J$154,255),0))=0,"",INDEX('Disaggregation Data'!$L$3:$L$154,MATCH(RIGHT(M134,255),RIGHT('Disaggregation Data'!$J$3:$J$154,255),0))),"")</f>
        <v/>
      </c>
      <c r="G134" s="348" t="str">
        <f t="array" ref="G134">IFERROR(IF(INDEX('Disaggregation Data'!$M$3:$M$154,MATCH(RIGHT(M134,255),RIGHT('Disaggregation Data'!$J$3:$J$154,255),0))=0,"",INDEX('Disaggregation Data'!$M$3:$M$154,MATCH(RIGHT(M134,255),RIGHT('Disaggregation Data'!$J$3:$J$154,255),0))),"")</f>
        <v/>
      </c>
      <c r="H134" s="347" t="str">
        <f t="array" ref="H134">IFERROR(IF(INDEX('Disaggregation Data'!$N$3:$N$154,MATCH(RIGHT(M134,255),RIGHT('Disaggregation Data'!$J$3:$J$154,255),0))=0,"",INDEX('Disaggregation Data'!$N$3:$N$154,MATCH(RIGHT(M134,255),RIGHT('Disaggregation Data'!$J$3:$J$154,255),0))),"")</f>
        <v/>
      </c>
      <c r="I134" s="465" t="str">
        <f t="array" ref="I134">IFERROR(IF(INDEX('Disaggregation Records'!$G$3:$G$56,MATCH(LEFT(L134,255),LEFT('Disaggregation Records'!$D$3:$D$56,255),0))=0,"",INDEX('Disaggregation Records'!$G$3:$G$56,MATCH(LEFT(L134,255),LEFT('Disaggregation Records'!$D$3:$D$56,255),0))),"")</f>
        <v/>
      </c>
      <c r="J134" s="465" t="s">
        <v>466</v>
      </c>
      <c r="K134" s="465">
        <f t="shared" si="4"/>
        <v>105</v>
      </c>
      <c r="L134" s="465" t="str">
        <f t="shared" si="5"/>
        <v/>
      </c>
      <c r="M134" s="465" t="str">
        <f t="shared" si="6"/>
        <v/>
      </c>
      <c r="N134" s="426" t="b">
        <f t="shared" si="7"/>
        <v>0</v>
      </c>
      <c r="O134" s="430" t="s">
        <v>1656</v>
      </c>
      <c r="P134" s="246"/>
      <c r="Q134" s="245"/>
    </row>
    <row r="135" spans="1:17" ht="37.5" customHeight="1" x14ac:dyDescent="0.25">
      <c r="A135" s="345">
        <v>13</v>
      </c>
      <c r="B135" s="364" t="str">
        <f>IFERROR(VLOOKUP(A135,'Impact Indicators - Section B'!$A$9:$S$27,19,FALSE),"")</f>
        <v/>
      </c>
      <c r="C135" s="464" t="str">
        <f t="array" ref="C135">IFERROR(IF(INDEX('Disaggregation Records'!$E$3:$E$56,MATCH(RIGHT(L135,255),RIGHT('Disaggregation Records'!$D$3:$D$56,255),0))=0,"",INDEX('Disaggregation Records'!$E$3:$E$56,MATCH(RIGHT(L135,255),RIGHT('Disaggregation Records'!$D$3:$D$56,255),0))),"")</f>
        <v/>
      </c>
      <c r="D135" s="464" t="str">
        <f t="array" ref="D135">IFERROR(IF(INDEX('Disaggregation Records'!$F$3:$F$56,MATCH(RIGHT(L135,255),RIGHT('Disaggregation Records'!$D$3:$D$56,255),0))=0,"",INDEX('Disaggregation Records'!$F$3:$F$56,MATCH(RIGHT(L135,255),RIGHT('Disaggregation Records'!$D$3:$D$56,255),0))),"")</f>
        <v/>
      </c>
      <c r="E135" s="348" t="str">
        <f t="array" ref="E135">IFERROR(IF(INDEX('Disaggregation Data'!$K$3:$K$154,MATCH(RIGHT(M135,255),RIGHT('Disaggregation Data'!$J$3:$J$154,255),0))=0,"",INDEX('Disaggregation Data'!$K$3:$K$154,MATCH(RIGHT(M135,255),RIGHT('Disaggregation Data'!$J$3:$J$154,255),0))),"")</f>
        <v/>
      </c>
      <c r="F135" s="348" t="str">
        <f t="array" ref="F135">IFERROR(IF(INDEX('Disaggregation Data'!$L$3:$L$154,MATCH(RIGHT(M135,255),RIGHT('Disaggregation Data'!$J$3:$J$154,255),0))=0,"",INDEX('Disaggregation Data'!$L$3:$L$154,MATCH(RIGHT(M135,255),RIGHT('Disaggregation Data'!$J$3:$J$154,255),0))),"")</f>
        <v/>
      </c>
      <c r="G135" s="348" t="str">
        <f t="array" ref="G135">IFERROR(IF(INDEX('Disaggregation Data'!$M$3:$M$154,MATCH(RIGHT(M135,255),RIGHT('Disaggregation Data'!$J$3:$J$154,255),0))=0,"",INDEX('Disaggregation Data'!$M$3:$M$154,MATCH(RIGHT(M135,255),RIGHT('Disaggregation Data'!$J$3:$J$154,255),0))),"")</f>
        <v/>
      </c>
      <c r="H135" s="347" t="str">
        <f t="array" ref="H135">IFERROR(IF(INDEX('Disaggregation Data'!$N$3:$N$154,MATCH(RIGHT(M135,255),RIGHT('Disaggregation Data'!$J$3:$J$154,255),0))=0,"",INDEX('Disaggregation Data'!$N$3:$N$154,MATCH(RIGHT(M135,255),RIGHT('Disaggregation Data'!$J$3:$J$154,255),0))),"")</f>
        <v/>
      </c>
      <c r="I135" s="465" t="str">
        <f t="array" ref="I135">IFERROR(IF(INDEX('Disaggregation Records'!$G$3:$G$56,MATCH(LEFT(L135,255),LEFT('Disaggregation Records'!$D$3:$D$56,255),0))=0,"",INDEX('Disaggregation Records'!$G$3:$G$56,MATCH(LEFT(L135,255),LEFT('Disaggregation Records'!$D$3:$D$56,255),0))),"")</f>
        <v/>
      </c>
      <c r="J135" s="465" t="s">
        <v>466</v>
      </c>
      <c r="K135" s="465">
        <f t="shared" si="4"/>
        <v>106</v>
      </c>
      <c r="L135" s="465" t="str">
        <f t="shared" si="5"/>
        <v/>
      </c>
      <c r="M135" s="465" t="str">
        <f t="shared" si="6"/>
        <v/>
      </c>
      <c r="N135" s="426" t="b">
        <f t="shared" si="7"/>
        <v>0</v>
      </c>
      <c r="O135" s="430" t="s">
        <v>1657</v>
      </c>
      <c r="P135" s="246"/>
      <c r="Q135" s="245"/>
    </row>
    <row r="136" spans="1:17" ht="37.5" customHeight="1" x14ac:dyDescent="0.25">
      <c r="A136" s="345">
        <v>13</v>
      </c>
      <c r="B136" s="364" t="str">
        <f>IFERROR(VLOOKUP(A136,'Impact Indicators - Section B'!$A$9:$S$27,19,FALSE),"")</f>
        <v/>
      </c>
      <c r="C136" s="464" t="str">
        <f t="array" ref="C136">IFERROR(IF(INDEX('Disaggregation Records'!$E$3:$E$56,MATCH(RIGHT(L136,255),RIGHT('Disaggregation Records'!$D$3:$D$56,255),0))=0,"",INDEX('Disaggregation Records'!$E$3:$E$56,MATCH(RIGHT(L136,255),RIGHT('Disaggregation Records'!$D$3:$D$56,255),0))),"")</f>
        <v/>
      </c>
      <c r="D136" s="464" t="str">
        <f t="array" ref="D136">IFERROR(IF(INDEX('Disaggregation Records'!$F$3:$F$56,MATCH(RIGHT(L136,255),RIGHT('Disaggregation Records'!$D$3:$D$56,255),0))=0,"",INDEX('Disaggregation Records'!$F$3:$F$56,MATCH(RIGHT(L136,255),RIGHT('Disaggregation Records'!$D$3:$D$56,255),0))),"")</f>
        <v/>
      </c>
      <c r="E136" s="348" t="str">
        <f t="array" ref="E136">IFERROR(IF(INDEX('Disaggregation Data'!$K$3:$K$154,MATCH(RIGHT(M136,255),RIGHT('Disaggregation Data'!$J$3:$J$154,255),0))=0,"",INDEX('Disaggregation Data'!$K$3:$K$154,MATCH(RIGHT(M136,255),RIGHT('Disaggregation Data'!$J$3:$J$154,255),0))),"")</f>
        <v/>
      </c>
      <c r="F136" s="348" t="str">
        <f t="array" ref="F136">IFERROR(IF(INDEX('Disaggregation Data'!$L$3:$L$154,MATCH(RIGHT(M136,255),RIGHT('Disaggregation Data'!$J$3:$J$154,255),0))=0,"",INDEX('Disaggregation Data'!$L$3:$L$154,MATCH(RIGHT(M136,255),RIGHT('Disaggregation Data'!$J$3:$J$154,255),0))),"")</f>
        <v/>
      </c>
      <c r="G136" s="348" t="str">
        <f t="array" ref="G136">IFERROR(IF(INDEX('Disaggregation Data'!$M$3:$M$154,MATCH(RIGHT(M136,255),RIGHT('Disaggregation Data'!$J$3:$J$154,255),0))=0,"",INDEX('Disaggregation Data'!$M$3:$M$154,MATCH(RIGHT(M136,255),RIGHT('Disaggregation Data'!$J$3:$J$154,255),0))),"")</f>
        <v/>
      </c>
      <c r="H136" s="347" t="str">
        <f t="array" ref="H136">IFERROR(IF(INDEX('Disaggregation Data'!$N$3:$N$154,MATCH(RIGHT(M136,255),RIGHT('Disaggregation Data'!$J$3:$J$154,255),0))=0,"",INDEX('Disaggregation Data'!$N$3:$N$154,MATCH(RIGHT(M136,255),RIGHT('Disaggregation Data'!$J$3:$J$154,255),0))),"")</f>
        <v/>
      </c>
      <c r="I136" s="465" t="str">
        <f t="array" ref="I136">IFERROR(IF(INDEX('Disaggregation Records'!$G$3:$G$56,MATCH(LEFT(L136,255),LEFT('Disaggregation Records'!$D$3:$D$56,255),0))=0,"",INDEX('Disaggregation Records'!$G$3:$G$56,MATCH(LEFT(L136,255),LEFT('Disaggregation Records'!$D$3:$D$56,255),0))),"")</f>
        <v/>
      </c>
      <c r="J136" s="465" t="s">
        <v>466</v>
      </c>
      <c r="K136" s="465">
        <f t="shared" si="4"/>
        <v>107</v>
      </c>
      <c r="L136" s="465" t="str">
        <f t="shared" si="5"/>
        <v/>
      </c>
      <c r="M136" s="465" t="str">
        <f t="shared" si="6"/>
        <v/>
      </c>
      <c r="N136" s="426" t="b">
        <f t="shared" si="7"/>
        <v>0</v>
      </c>
      <c r="O136" s="430" t="s">
        <v>1658</v>
      </c>
      <c r="P136" s="246"/>
      <c r="Q136" s="245"/>
    </row>
    <row r="137" spans="1:17" ht="37.5" customHeight="1" x14ac:dyDescent="0.25">
      <c r="A137" s="345">
        <v>13</v>
      </c>
      <c r="B137" s="364" t="str">
        <f>IFERROR(VLOOKUP(A137,'Impact Indicators - Section B'!$A$9:$S$27,19,FALSE),"")</f>
        <v/>
      </c>
      <c r="C137" s="464" t="str">
        <f t="array" ref="C137">IFERROR(IF(INDEX('Disaggregation Records'!$E$3:$E$56,MATCH(RIGHT(L137,255),RIGHT('Disaggregation Records'!$D$3:$D$56,255),0))=0,"",INDEX('Disaggregation Records'!$E$3:$E$56,MATCH(RIGHT(L137,255),RIGHT('Disaggregation Records'!$D$3:$D$56,255),0))),"")</f>
        <v/>
      </c>
      <c r="D137" s="464" t="str">
        <f t="array" ref="D137">IFERROR(IF(INDEX('Disaggregation Records'!$F$3:$F$56,MATCH(RIGHT(L137,255),RIGHT('Disaggregation Records'!$D$3:$D$56,255),0))=0,"",INDEX('Disaggregation Records'!$F$3:$F$56,MATCH(RIGHT(L137,255),RIGHT('Disaggregation Records'!$D$3:$D$56,255),0))),"")</f>
        <v/>
      </c>
      <c r="E137" s="348" t="str">
        <f t="array" ref="E137">IFERROR(IF(INDEX('Disaggregation Data'!$K$3:$K$154,MATCH(RIGHT(M137,255),RIGHT('Disaggregation Data'!$J$3:$J$154,255),0))=0,"",INDEX('Disaggregation Data'!$K$3:$K$154,MATCH(RIGHT(M137,255),RIGHT('Disaggregation Data'!$J$3:$J$154,255),0))),"")</f>
        <v/>
      </c>
      <c r="F137" s="348" t="str">
        <f t="array" ref="F137">IFERROR(IF(INDEX('Disaggregation Data'!$L$3:$L$154,MATCH(RIGHT(M137,255),RIGHT('Disaggregation Data'!$J$3:$J$154,255),0))=0,"",INDEX('Disaggregation Data'!$L$3:$L$154,MATCH(RIGHT(M137,255),RIGHT('Disaggregation Data'!$J$3:$J$154,255),0))),"")</f>
        <v/>
      </c>
      <c r="G137" s="348" t="str">
        <f t="array" ref="G137">IFERROR(IF(INDEX('Disaggregation Data'!$M$3:$M$154,MATCH(RIGHT(M137,255),RIGHT('Disaggregation Data'!$J$3:$J$154,255),0))=0,"",INDEX('Disaggregation Data'!$M$3:$M$154,MATCH(RIGHT(M137,255),RIGHT('Disaggregation Data'!$J$3:$J$154,255),0))),"")</f>
        <v/>
      </c>
      <c r="H137" s="347" t="str">
        <f t="array" ref="H137">IFERROR(IF(INDEX('Disaggregation Data'!$N$3:$N$154,MATCH(RIGHT(M137,255),RIGHT('Disaggregation Data'!$J$3:$J$154,255),0))=0,"",INDEX('Disaggregation Data'!$N$3:$N$154,MATCH(RIGHT(M137,255),RIGHT('Disaggregation Data'!$J$3:$J$154,255),0))),"")</f>
        <v/>
      </c>
      <c r="I137" s="465" t="str">
        <f t="array" ref="I137">IFERROR(IF(INDEX('Disaggregation Records'!$G$3:$G$56,MATCH(LEFT(L137,255),LEFT('Disaggregation Records'!$D$3:$D$56,255),0))=0,"",INDEX('Disaggregation Records'!$G$3:$G$56,MATCH(LEFT(L137,255),LEFT('Disaggregation Records'!$D$3:$D$56,255),0))),"")</f>
        <v/>
      </c>
      <c r="J137" s="465" t="s">
        <v>466</v>
      </c>
      <c r="K137" s="465">
        <f t="shared" ref="K137:K158" si="8">IF(B137=B136,K136+1,0)</f>
        <v>108</v>
      </c>
      <c r="L137" s="465" t="str">
        <f t="shared" ref="L137:L158" si="9">IF(B137&lt;&gt;"",B137&amp;"-"&amp;K137,"")</f>
        <v/>
      </c>
      <c r="M137" s="465" t="str">
        <f t="shared" ref="M137:M158" si="10">IF(B137&lt;&gt;"",B137&amp;C137&amp;D137,"")</f>
        <v/>
      </c>
      <c r="N137" s="426" t="b">
        <f t="shared" ref="N137:N158" si="11">IFERROR(IF(B137&lt;&gt;"",TRUE,FALSE),"")</f>
        <v>0</v>
      </c>
      <c r="O137" s="430" t="s">
        <v>1659</v>
      </c>
      <c r="P137" s="246"/>
      <c r="Q137" s="245"/>
    </row>
    <row r="138" spans="1:17" ht="37.5" customHeight="1" x14ac:dyDescent="0.25">
      <c r="A138" s="345">
        <v>13</v>
      </c>
      <c r="B138" s="364" t="str">
        <f>IFERROR(VLOOKUP(A138,'Impact Indicators - Section B'!$A$9:$S$27,19,FALSE),"")</f>
        <v/>
      </c>
      <c r="C138" s="464" t="str">
        <f t="array" ref="C138">IFERROR(IF(INDEX('Disaggregation Records'!$E$3:$E$56,MATCH(RIGHT(L138,255),RIGHT('Disaggregation Records'!$D$3:$D$56,255),0))=0,"",INDEX('Disaggregation Records'!$E$3:$E$56,MATCH(RIGHT(L138,255),RIGHT('Disaggregation Records'!$D$3:$D$56,255),0))),"")</f>
        <v/>
      </c>
      <c r="D138" s="464" t="str">
        <f t="array" ref="D138">IFERROR(IF(INDEX('Disaggregation Records'!$F$3:$F$56,MATCH(RIGHT(L138,255),RIGHT('Disaggregation Records'!$D$3:$D$56,255),0))=0,"",INDEX('Disaggregation Records'!$F$3:$F$56,MATCH(RIGHT(L138,255),RIGHT('Disaggregation Records'!$D$3:$D$56,255),0))),"")</f>
        <v/>
      </c>
      <c r="E138" s="348" t="str">
        <f t="array" ref="E138">IFERROR(IF(INDEX('Disaggregation Data'!$K$3:$K$154,MATCH(RIGHT(M138,255),RIGHT('Disaggregation Data'!$J$3:$J$154,255),0))=0,"",INDEX('Disaggregation Data'!$K$3:$K$154,MATCH(RIGHT(M138,255),RIGHT('Disaggregation Data'!$J$3:$J$154,255),0))),"")</f>
        <v/>
      </c>
      <c r="F138" s="348" t="str">
        <f t="array" ref="F138">IFERROR(IF(INDEX('Disaggregation Data'!$L$3:$L$154,MATCH(RIGHT(M138,255),RIGHT('Disaggregation Data'!$J$3:$J$154,255),0))=0,"",INDEX('Disaggregation Data'!$L$3:$L$154,MATCH(RIGHT(M138,255),RIGHT('Disaggregation Data'!$J$3:$J$154,255),0))),"")</f>
        <v/>
      </c>
      <c r="G138" s="348" t="str">
        <f t="array" ref="G138">IFERROR(IF(INDEX('Disaggregation Data'!$M$3:$M$154,MATCH(RIGHT(M138,255),RIGHT('Disaggregation Data'!$J$3:$J$154,255),0))=0,"",INDEX('Disaggregation Data'!$M$3:$M$154,MATCH(RIGHT(M138,255),RIGHT('Disaggregation Data'!$J$3:$J$154,255),0))),"")</f>
        <v/>
      </c>
      <c r="H138" s="347" t="str">
        <f t="array" ref="H138">IFERROR(IF(INDEX('Disaggregation Data'!$N$3:$N$154,MATCH(RIGHT(M138,255),RIGHT('Disaggregation Data'!$J$3:$J$154,255),0))=0,"",INDEX('Disaggregation Data'!$N$3:$N$154,MATCH(RIGHT(M138,255),RIGHT('Disaggregation Data'!$J$3:$J$154,255),0))),"")</f>
        <v/>
      </c>
      <c r="I138" s="465" t="str">
        <f t="array" ref="I138">IFERROR(IF(INDEX('Disaggregation Records'!$G$3:$G$56,MATCH(LEFT(L138,255),LEFT('Disaggregation Records'!$D$3:$D$56,255),0))=0,"",INDEX('Disaggregation Records'!$G$3:$G$56,MATCH(LEFT(L138,255),LEFT('Disaggregation Records'!$D$3:$D$56,255),0))),"")</f>
        <v/>
      </c>
      <c r="J138" s="465" t="s">
        <v>466</v>
      </c>
      <c r="K138" s="465">
        <f t="shared" si="8"/>
        <v>109</v>
      </c>
      <c r="L138" s="465" t="str">
        <f t="shared" si="9"/>
        <v/>
      </c>
      <c r="M138" s="465" t="str">
        <f t="shared" si="10"/>
        <v/>
      </c>
      <c r="N138" s="426" t="b">
        <f t="shared" si="11"/>
        <v>0</v>
      </c>
      <c r="O138" s="430" t="s">
        <v>1660</v>
      </c>
      <c r="P138" s="246"/>
      <c r="Q138" s="245"/>
    </row>
    <row r="139" spans="1:17" ht="37.5" customHeight="1" x14ac:dyDescent="0.25">
      <c r="A139" s="345">
        <v>14</v>
      </c>
      <c r="B139" s="364" t="str">
        <f>IFERROR(VLOOKUP(A139,'Impact Indicators - Section B'!$A$9:$S$27,19,FALSE),"")</f>
        <v/>
      </c>
      <c r="C139" s="464" t="str">
        <f t="array" ref="C139">IFERROR(IF(INDEX('Disaggregation Records'!$E$3:$E$56,MATCH(RIGHT(L139,255),RIGHT('Disaggregation Records'!$D$3:$D$56,255),0))=0,"",INDEX('Disaggregation Records'!$E$3:$E$56,MATCH(RIGHT(L139,255),RIGHT('Disaggregation Records'!$D$3:$D$56,255),0))),"")</f>
        <v/>
      </c>
      <c r="D139" s="464" t="str">
        <f t="array" ref="D139">IFERROR(IF(INDEX('Disaggregation Records'!$F$3:$F$56,MATCH(RIGHT(L139,255),RIGHT('Disaggregation Records'!$D$3:$D$56,255),0))=0,"",INDEX('Disaggregation Records'!$F$3:$F$56,MATCH(RIGHT(L139,255),RIGHT('Disaggregation Records'!$D$3:$D$56,255),0))),"")</f>
        <v/>
      </c>
      <c r="E139" s="348" t="str">
        <f t="array" ref="E139">IFERROR(IF(INDEX('Disaggregation Data'!$K$3:$K$154,MATCH(RIGHT(M139,255),RIGHT('Disaggregation Data'!$J$3:$J$154,255),0))=0,"",INDEX('Disaggregation Data'!$K$3:$K$154,MATCH(RIGHT(M139,255),RIGHT('Disaggregation Data'!$J$3:$J$154,255),0))),"")</f>
        <v/>
      </c>
      <c r="F139" s="348" t="str">
        <f t="array" ref="F139">IFERROR(IF(INDEX('Disaggregation Data'!$L$3:$L$154,MATCH(RIGHT(M139,255),RIGHT('Disaggregation Data'!$J$3:$J$154,255),0))=0,"",INDEX('Disaggregation Data'!$L$3:$L$154,MATCH(RIGHT(M139,255),RIGHT('Disaggregation Data'!$J$3:$J$154,255),0))),"")</f>
        <v/>
      </c>
      <c r="G139" s="348" t="str">
        <f t="array" ref="G139">IFERROR(IF(INDEX('Disaggregation Data'!$M$3:$M$154,MATCH(RIGHT(M139,255),RIGHT('Disaggregation Data'!$J$3:$J$154,255),0))=0,"",INDEX('Disaggregation Data'!$M$3:$M$154,MATCH(RIGHT(M139,255),RIGHT('Disaggregation Data'!$J$3:$J$154,255),0))),"")</f>
        <v/>
      </c>
      <c r="H139" s="347" t="str">
        <f t="array" ref="H139">IFERROR(IF(INDEX('Disaggregation Data'!$N$3:$N$154,MATCH(RIGHT(M139,255),RIGHT('Disaggregation Data'!$J$3:$J$154,255),0))=0,"",INDEX('Disaggregation Data'!$N$3:$N$154,MATCH(RIGHT(M139,255),RIGHT('Disaggregation Data'!$J$3:$J$154,255),0))),"")</f>
        <v/>
      </c>
      <c r="I139" s="465" t="str">
        <f t="array" ref="I139">IFERROR(IF(INDEX('Disaggregation Records'!$G$3:$G$56,MATCH(LEFT(L139,255),LEFT('Disaggregation Records'!$D$3:$D$56,255),0))=0,"",INDEX('Disaggregation Records'!$G$3:$G$56,MATCH(LEFT(L139,255),LEFT('Disaggregation Records'!$D$3:$D$56,255),0))),"")</f>
        <v/>
      </c>
      <c r="J139" s="465" t="s">
        <v>467</v>
      </c>
      <c r="K139" s="465">
        <f t="shared" si="8"/>
        <v>110</v>
      </c>
      <c r="L139" s="465" t="str">
        <f t="shared" si="9"/>
        <v/>
      </c>
      <c r="M139" s="465" t="str">
        <f t="shared" si="10"/>
        <v/>
      </c>
      <c r="N139" s="426" t="b">
        <f t="shared" si="11"/>
        <v>0</v>
      </c>
      <c r="O139" s="430" t="s">
        <v>1661</v>
      </c>
      <c r="P139" s="246"/>
      <c r="Q139" s="245"/>
    </row>
    <row r="140" spans="1:17" ht="37.5" customHeight="1" x14ac:dyDescent="0.25">
      <c r="A140" s="345">
        <v>14</v>
      </c>
      <c r="B140" s="364" t="str">
        <f>IFERROR(VLOOKUP(A140,'Impact Indicators - Section B'!$A$9:$S$27,19,FALSE),"")</f>
        <v/>
      </c>
      <c r="C140" s="464" t="str">
        <f t="array" ref="C140">IFERROR(IF(INDEX('Disaggregation Records'!$E$3:$E$56,MATCH(RIGHT(L140,255),RIGHT('Disaggregation Records'!$D$3:$D$56,255),0))=0,"",INDEX('Disaggregation Records'!$E$3:$E$56,MATCH(RIGHT(L140,255),RIGHT('Disaggregation Records'!$D$3:$D$56,255),0))),"")</f>
        <v/>
      </c>
      <c r="D140" s="464" t="str">
        <f t="array" ref="D140">IFERROR(IF(INDEX('Disaggregation Records'!$F$3:$F$56,MATCH(RIGHT(L140,255),RIGHT('Disaggregation Records'!$D$3:$D$56,255),0))=0,"",INDEX('Disaggregation Records'!$F$3:$F$56,MATCH(RIGHT(L140,255),RIGHT('Disaggregation Records'!$D$3:$D$56,255),0))),"")</f>
        <v/>
      </c>
      <c r="E140" s="348" t="str">
        <f t="array" ref="E140">IFERROR(IF(INDEX('Disaggregation Data'!$K$3:$K$154,MATCH(RIGHT(M140,255),RIGHT('Disaggregation Data'!$J$3:$J$154,255),0))=0,"",INDEX('Disaggregation Data'!$K$3:$K$154,MATCH(RIGHT(M140,255),RIGHT('Disaggregation Data'!$J$3:$J$154,255),0))),"")</f>
        <v/>
      </c>
      <c r="F140" s="348" t="str">
        <f t="array" ref="F140">IFERROR(IF(INDEX('Disaggregation Data'!$L$3:$L$154,MATCH(RIGHT(M140,255),RIGHT('Disaggregation Data'!$J$3:$J$154,255),0))=0,"",INDEX('Disaggregation Data'!$L$3:$L$154,MATCH(RIGHT(M140,255),RIGHT('Disaggregation Data'!$J$3:$J$154,255),0))),"")</f>
        <v/>
      </c>
      <c r="G140" s="348" t="str">
        <f t="array" ref="G140">IFERROR(IF(INDEX('Disaggregation Data'!$M$3:$M$154,MATCH(RIGHT(M140,255),RIGHT('Disaggregation Data'!$J$3:$J$154,255),0))=0,"",INDEX('Disaggregation Data'!$M$3:$M$154,MATCH(RIGHT(M140,255),RIGHT('Disaggregation Data'!$J$3:$J$154,255),0))),"")</f>
        <v/>
      </c>
      <c r="H140" s="347" t="str">
        <f t="array" ref="H140">IFERROR(IF(INDEX('Disaggregation Data'!$N$3:$N$154,MATCH(RIGHT(M140,255),RIGHT('Disaggregation Data'!$J$3:$J$154,255),0))=0,"",INDEX('Disaggregation Data'!$N$3:$N$154,MATCH(RIGHT(M140,255),RIGHT('Disaggregation Data'!$J$3:$J$154,255),0))),"")</f>
        <v/>
      </c>
      <c r="I140" s="465" t="str">
        <f t="array" ref="I140">IFERROR(IF(INDEX('Disaggregation Records'!$G$3:$G$56,MATCH(LEFT(L140,255),LEFT('Disaggregation Records'!$D$3:$D$56,255),0))=0,"",INDEX('Disaggregation Records'!$G$3:$G$56,MATCH(LEFT(L140,255),LEFT('Disaggregation Records'!$D$3:$D$56,255),0))),"")</f>
        <v/>
      </c>
      <c r="J140" s="465" t="s">
        <v>467</v>
      </c>
      <c r="K140" s="465">
        <f t="shared" si="8"/>
        <v>111</v>
      </c>
      <c r="L140" s="465" t="str">
        <f t="shared" si="9"/>
        <v/>
      </c>
      <c r="M140" s="465" t="str">
        <f t="shared" si="10"/>
        <v/>
      </c>
      <c r="N140" s="426" t="b">
        <f t="shared" si="11"/>
        <v>0</v>
      </c>
      <c r="O140" s="430" t="s">
        <v>1662</v>
      </c>
      <c r="P140" s="246"/>
      <c r="Q140" s="245"/>
    </row>
    <row r="141" spans="1:17" ht="37.5" customHeight="1" x14ac:dyDescent="0.25">
      <c r="A141" s="345">
        <v>14</v>
      </c>
      <c r="B141" s="364" t="str">
        <f>IFERROR(VLOOKUP(A141,'Impact Indicators - Section B'!$A$9:$S$27,19,FALSE),"")</f>
        <v/>
      </c>
      <c r="C141" s="464" t="str">
        <f t="array" ref="C141">IFERROR(IF(INDEX('Disaggregation Records'!$E$3:$E$56,MATCH(RIGHT(L141,255),RIGHT('Disaggregation Records'!$D$3:$D$56,255),0))=0,"",INDEX('Disaggregation Records'!$E$3:$E$56,MATCH(RIGHT(L141,255),RIGHT('Disaggregation Records'!$D$3:$D$56,255),0))),"")</f>
        <v/>
      </c>
      <c r="D141" s="464" t="str">
        <f t="array" ref="D141">IFERROR(IF(INDEX('Disaggregation Records'!$F$3:$F$56,MATCH(RIGHT(L141,255),RIGHT('Disaggregation Records'!$D$3:$D$56,255),0))=0,"",INDEX('Disaggregation Records'!$F$3:$F$56,MATCH(RIGHT(L141,255),RIGHT('Disaggregation Records'!$D$3:$D$56,255),0))),"")</f>
        <v/>
      </c>
      <c r="E141" s="348" t="str">
        <f t="array" ref="E141">IFERROR(IF(INDEX('Disaggregation Data'!$K$3:$K$154,MATCH(RIGHT(M141,255),RIGHT('Disaggregation Data'!$J$3:$J$154,255),0))=0,"",INDEX('Disaggregation Data'!$K$3:$K$154,MATCH(RIGHT(M141,255),RIGHT('Disaggregation Data'!$J$3:$J$154,255),0))),"")</f>
        <v/>
      </c>
      <c r="F141" s="348" t="str">
        <f t="array" ref="F141">IFERROR(IF(INDEX('Disaggregation Data'!$L$3:$L$154,MATCH(RIGHT(M141,255),RIGHT('Disaggregation Data'!$J$3:$J$154,255),0))=0,"",INDEX('Disaggregation Data'!$L$3:$L$154,MATCH(RIGHT(M141,255),RIGHT('Disaggregation Data'!$J$3:$J$154,255),0))),"")</f>
        <v/>
      </c>
      <c r="G141" s="348" t="str">
        <f t="array" ref="G141">IFERROR(IF(INDEX('Disaggregation Data'!$M$3:$M$154,MATCH(RIGHT(M141,255),RIGHT('Disaggregation Data'!$J$3:$J$154,255),0))=0,"",INDEX('Disaggregation Data'!$M$3:$M$154,MATCH(RIGHT(M141,255),RIGHT('Disaggregation Data'!$J$3:$J$154,255),0))),"")</f>
        <v/>
      </c>
      <c r="H141" s="347" t="str">
        <f t="array" ref="H141">IFERROR(IF(INDEX('Disaggregation Data'!$N$3:$N$154,MATCH(RIGHT(M141,255),RIGHT('Disaggregation Data'!$J$3:$J$154,255),0))=0,"",INDEX('Disaggregation Data'!$N$3:$N$154,MATCH(RIGHT(M141,255),RIGHT('Disaggregation Data'!$J$3:$J$154,255),0))),"")</f>
        <v/>
      </c>
      <c r="I141" s="465" t="str">
        <f t="array" ref="I141">IFERROR(IF(INDEX('Disaggregation Records'!$G$3:$G$56,MATCH(LEFT(L141,255),LEFT('Disaggregation Records'!$D$3:$D$56,255),0))=0,"",INDEX('Disaggregation Records'!$G$3:$G$56,MATCH(LEFT(L141,255),LEFT('Disaggregation Records'!$D$3:$D$56,255),0))),"")</f>
        <v/>
      </c>
      <c r="J141" s="465" t="s">
        <v>467</v>
      </c>
      <c r="K141" s="465">
        <f t="shared" si="8"/>
        <v>112</v>
      </c>
      <c r="L141" s="465" t="str">
        <f t="shared" si="9"/>
        <v/>
      </c>
      <c r="M141" s="465" t="str">
        <f t="shared" si="10"/>
        <v/>
      </c>
      <c r="N141" s="426" t="b">
        <f t="shared" si="11"/>
        <v>0</v>
      </c>
      <c r="O141" s="430" t="s">
        <v>1663</v>
      </c>
      <c r="P141" s="246"/>
      <c r="Q141" s="245"/>
    </row>
    <row r="142" spans="1:17" ht="37.5" customHeight="1" x14ac:dyDescent="0.25">
      <c r="A142" s="345">
        <v>14</v>
      </c>
      <c r="B142" s="364" t="str">
        <f>IFERROR(VLOOKUP(A142,'Impact Indicators - Section B'!$A$9:$S$27,19,FALSE),"")</f>
        <v/>
      </c>
      <c r="C142" s="464" t="str">
        <f t="array" ref="C142">IFERROR(IF(INDEX('Disaggregation Records'!$E$3:$E$56,MATCH(RIGHT(L142,255),RIGHT('Disaggregation Records'!$D$3:$D$56,255),0))=0,"",INDEX('Disaggregation Records'!$E$3:$E$56,MATCH(RIGHT(L142,255),RIGHT('Disaggregation Records'!$D$3:$D$56,255),0))),"")</f>
        <v/>
      </c>
      <c r="D142" s="464" t="str">
        <f t="array" ref="D142">IFERROR(IF(INDEX('Disaggregation Records'!$F$3:$F$56,MATCH(RIGHT(L142,255),RIGHT('Disaggregation Records'!$D$3:$D$56,255),0))=0,"",INDEX('Disaggregation Records'!$F$3:$F$56,MATCH(RIGHT(L142,255),RIGHT('Disaggregation Records'!$D$3:$D$56,255),0))),"")</f>
        <v/>
      </c>
      <c r="E142" s="348" t="str">
        <f t="array" ref="E142">IFERROR(IF(INDEX('Disaggregation Data'!$K$3:$K$154,MATCH(RIGHT(M142,255),RIGHT('Disaggregation Data'!$J$3:$J$154,255),0))=0,"",INDEX('Disaggregation Data'!$K$3:$K$154,MATCH(RIGHT(M142,255),RIGHT('Disaggregation Data'!$J$3:$J$154,255),0))),"")</f>
        <v/>
      </c>
      <c r="F142" s="348" t="str">
        <f t="array" ref="F142">IFERROR(IF(INDEX('Disaggregation Data'!$L$3:$L$154,MATCH(RIGHT(M142,255),RIGHT('Disaggregation Data'!$J$3:$J$154,255),0))=0,"",INDEX('Disaggregation Data'!$L$3:$L$154,MATCH(RIGHT(M142,255),RIGHT('Disaggregation Data'!$J$3:$J$154,255),0))),"")</f>
        <v/>
      </c>
      <c r="G142" s="348" t="str">
        <f t="array" ref="G142">IFERROR(IF(INDEX('Disaggregation Data'!$M$3:$M$154,MATCH(RIGHT(M142,255),RIGHT('Disaggregation Data'!$J$3:$J$154,255),0))=0,"",INDEX('Disaggregation Data'!$M$3:$M$154,MATCH(RIGHT(M142,255),RIGHT('Disaggregation Data'!$J$3:$J$154,255),0))),"")</f>
        <v/>
      </c>
      <c r="H142" s="347" t="str">
        <f t="array" ref="H142">IFERROR(IF(INDEX('Disaggregation Data'!$N$3:$N$154,MATCH(RIGHT(M142,255),RIGHT('Disaggregation Data'!$J$3:$J$154,255),0))=0,"",INDEX('Disaggregation Data'!$N$3:$N$154,MATCH(RIGHT(M142,255),RIGHT('Disaggregation Data'!$J$3:$J$154,255),0))),"")</f>
        <v/>
      </c>
      <c r="I142" s="465" t="str">
        <f t="array" ref="I142">IFERROR(IF(INDEX('Disaggregation Records'!$G$3:$G$56,MATCH(LEFT(L142,255),LEFT('Disaggregation Records'!$D$3:$D$56,255),0))=0,"",INDEX('Disaggregation Records'!$G$3:$G$56,MATCH(LEFT(L142,255),LEFT('Disaggregation Records'!$D$3:$D$56,255),0))),"")</f>
        <v/>
      </c>
      <c r="J142" s="465" t="s">
        <v>467</v>
      </c>
      <c r="K142" s="465">
        <f t="shared" si="8"/>
        <v>113</v>
      </c>
      <c r="L142" s="465" t="str">
        <f t="shared" si="9"/>
        <v/>
      </c>
      <c r="M142" s="465" t="str">
        <f t="shared" si="10"/>
        <v/>
      </c>
      <c r="N142" s="426" t="b">
        <f t="shared" si="11"/>
        <v>0</v>
      </c>
      <c r="O142" s="430" t="s">
        <v>1664</v>
      </c>
      <c r="P142" s="246"/>
      <c r="Q142" s="245"/>
    </row>
    <row r="143" spans="1:17" ht="37.5" customHeight="1" x14ac:dyDescent="0.25">
      <c r="A143" s="345">
        <v>14</v>
      </c>
      <c r="B143" s="364" t="str">
        <f>IFERROR(VLOOKUP(A143,'Impact Indicators - Section B'!$A$9:$S$27,19,FALSE),"")</f>
        <v/>
      </c>
      <c r="C143" s="464" t="str">
        <f t="array" ref="C143">IFERROR(IF(INDEX('Disaggregation Records'!$E$3:$E$56,MATCH(RIGHT(L143,255),RIGHT('Disaggregation Records'!$D$3:$D$56,255),0))=0,"",INDEX('Disaggregation Records'!$E$3:$E$56,MATCH(RIGHT(L143,255),RIGHT('Disaggregation Records'!$D$3:$D$56,255),0))),"")</f>
        <v/>
      </c>
      <c r="D143" s="464" t="str">
        <f t="array" ref="D143">IFERROR(IF(INDEX('Disaggregation Records'!$F$3:$F$56,MATCH(RIGHT(L143,255),RIGHT('Disaggregation Records'!$D$3:$D$56,255),0))=0,"",INDEX('Disaggregation Records'!$F$3:$F$56,MATCH(RIGHT(L143,255),RIGHT('Disaggregation Records'!$D$3:$D$56,255),0))),"")</f>
        <v/>
      </c>
      <c r="E143" s="348" t="str">
        <f t="array" ref="E143">IFERROR(IF(INDEX('Disaggregation Data'!$K$3:$K$154,MATCH(RIGHT(M143,255),RIGHT('Disaggregation Data'!$J$3:$J$154,255),0))=0,"",INDEX('Disaggregation Data'!$K$3:$K$154,MATCH(RIGHT(M143,255),RIGHT('Disaggregation Data'!$J$3:$J$154,255),0))),"")</f>
        <v/>
      </c>
      <c r="F143" s="348" t="str">
        <f t="array" ref="F143">IFERROR(IF(INDEX('Disaggregation Data'!$L$3:$L$154,MATCH(RIGHT(M143,255),RIGHT('Disaggregation Data'!$J$3:$J$154,255),0))=0,"",INDEX('Disaggregation Data'!$L$3:$L$154,MATCH(RIGHT(M143,255),RIGHT('Disaggregation Data'!$J$3:$J$154,255),0))),"")</f>
        <v/>
      </c>
      <c r="G143" s="348" t="str">
        <f t="array" ref="G143">IFERROR(IF(INDEX('Disaggregation Data'!$M$3:$M$154,MATCH(RIGHT(M143,255),RIGHT('Disaggregation Data'!$J$3:$J$154,255),0))=0,"",INDEX('Disaggregation Data'!$M$3:$M$154,MATCH(RIGHT(M143,255),RIGHT('Disaggregation Data'!$J$3:$J$154,255),0))),"")</f>
        <v/>
      </c>
      <c r="H143" s="347" t="str">
        <f t="array" ref="H143">IFERROR(IF(INDEX('Disaggregation Data'!$N$3:$N$154,MATCH(RIGHT(M143,255),RIGHT('Disaggregation Data'!$J$3:$J$154,255),0))=0,"",INDEX('Disaggregation Data'!$N$3:$N$154,MATCH(RIGHT(M143,255),RIGHT('Disaggregation Data'!$J$3:$J$154,255),0))),"")</f>
        <v/>
      </c>
      <c r="I143" s="465" t="str">
        <f t="array" ref="I143">IFERROR(IF(INDEX('Disaggregation Records'!$G$3:$G$56,MATCH(LEFT(L143,255),LEFT('Disaggregation Records'!$D$3:$D$56,255),0))=0,"",INDEX('Disaggregation Records'!$G$3:$G$56,MATCH(LEFT(L143,255),LEFT('Disaggregation Records'!$D$3:$D$56,255),0))),"")</f>
        <v/>
      </c>
      <c r="J143" s="465" t="s">
        <v>467</v>
      </c>
      <c r="K143" s="465">
        <f t="shared" si="8"/>
        <v>114</v>
      </c>
      <c r="L143" s="465" t="str">
        <f t="shared" si="9"/>
        <v/>
      </c>
      <c r="M143" s="465" t="str">
        <f t="shared" si="10"/>
        <v/>
      </c>
      <c r="N143" s="426" t="b">
        <f t="shared" si="11"/>
        <v>0</v>
      </c>
      <c r="O143" s="430" t="s">
        <v>1665</v>
      </c>
      <c r="P143" s="246"/>
      <c r="Q143" s="245"/>
    </row>
    <row r="144" spans="1:17" ht="37.5" customHeight="1" x14ac:dyDescent="0.25">
      <c r="A144" s="345">
        <v>14</v>
      </c>
      <c r="B144" s="364" t="str">
        <f>IFERROR(VLOOKUP(A144,'Impact Indicators - Section B'!$A$9:$S$27,19,FALSE),"")</f>
        <v/>
      </c>
      <c r="C144" s="464" t="str">
        <f t="array" ref="C144">IFERROR(IF(INDEX('Disaggregation Records'!$E$3:$E$56,MATCH(RIGHT(L144,255),RIGHT('Disaggregation Records'!$D$3:$D$56,255),0))=0,"",INDEX('Disaggregation Records'!$E$3:$E$56,MATCH(RIGHT(L144,255),RIGHT('Disaggregation Records'!$D$3:$D$56,255),0))),"")</f>
        <v/>
      </c>
      <c r="D144" s="464" t="str">
        <f t="array" ref="D144">IFERROR(IF(INDEX('Disaggregation Records'!$F$3:$F$56,MATCH(RIGHT(L144,255),RIGHT('Disaggregation Records'!$D$3:$D$56,255),0))=0,"",INDEX('Disaggregation Records'!$F$3:$F$56,MATCH(RIGHT(L144,255),RIGHT('Disaggregation Records'!$D$3:$D$56,255),0))),"")</f>
        <v/>
      </c>
      <c r="E144" s="348" t="str">
        <f t="array" ref="E144">IFERROR(IF(INDEX('Disaggregation Data'!$K$3:$K$154,MATCH(RIGHT(M144,255),RIGHT('Disaggregation Data'!$J$3:$J$154,255),0))=0,"",INDEX('Disaggregation Data'!$K$3:$K$154,MATCH(RIGHT(M144,255),RIGHT('Disaggregation Data'!$J$3:$J$154,255),0))),"")</f>
        <v/>
      </c>
      <c r="F144" s="348" t="str">
        <f t="array" ref="F144">IFERROR(IF(INDEX('Disaggregation Data'!$L$3:$L$154,MATCH(RIGHT(M144,255),RIGHT('Disaggregation Data'!$J$3:$J$154,255),0))=0,"",INDEX('Disaggregation Data'!$L$3:$L$154,MATCH(RIGHT(M144,255),RIGHT('Disaggregation Data'!$J$3:$J$154,255),0))),"")</f>
        <v/>
      </c>
      <c r="G144" s="348" t="str">
        <f t="array" ref="G144">IFERROR(IF(INDEX('Disaggregation Data'!$M$3:$M$154,MATCH(RIGHT(M144,255),RIGHT('Disaggregation Data'!$J$3:$J$154,255),0))=0,"",INDEX('Disaggregation Data'!$M$3:$M$154,MATCH(RIGHT(M144,255),RIGHT('Disaggregation Data'!$J$3:$J$154,255),0))),"")</f>
        <v/>
      </c>
      <c r="H144" s="347" t="str">
        <f t="array" ref="H144">IFERROR(IF(INDEX('Disaggregation Data'!$N$3:$N$154,MATCH(RIGHT(M144,255),RIGHT('Disaggregation Data'!$J$3:$J$154,255),0))=0,"",INDEX('Disaggregation Data'!$N$3:$N$154,MATCH(RIGHT(M144,255),RIGHT('Disaggregation Data'!$J$3:$J$154,255),0))),"")</f>
        <v/>
      </c>
      <c r="I144" s="465" t="str">
        <f t="array" ref="I144">IFERROR(IF(INDEX('Disaggregation Records'!$G$3:$G$56,MATCH(LEFT(L144,255),LEFT('Disaggregation Records'!$D$3:$D$56,255),0))=0,"",INDEX('Disaggregation Records'!$G$3:$G$56,MATCH(LEFT(L144,255),LEFT('Disaggregation Records'!$D$3:$D$56,255),0))),"")</f>
        <v/>
      </c>
      <c r="J144" s="465" t="s">
        <v>467</v>
      </c>
      <c r="K144" s="465">
        <f t="shared" si="8"/>
        <v>115</v>
      </c>
      <c r="L144" s="465" t="str">
        <f t="shared" si="9"/>
        <v/>
      </c>
      <c r="M144" s="465" t="str">
        <f t="shared" si="10"/>
        <v/>
      </c>
      <c r="N144" s="426" t="b">
        <f t="shared" si="11"/>
        <v>0</v>
      </c>
      <c r="O144" s="430" t="s">
        <v>1666</v>
      </c>
      <c r="P144" s="246"/>
      <c r="Q144" s="245"/>
    </row>
    <row r="145" spans="1:17" ht="37.5" customHeight="1" x14ac:dyDescent="0.25">
      <c r="A145" s="345">
        <v>14</v>
      </c>
      <c r="B145" s="364" t="str">
        <f>IFERROR(VLOOKUP(A145,'Impact Indicators - Section B'!$A$9:$S$27,19,FALSE),"")</f>
        <v/>
      </c>
      <c r="C145" s="464" t="str">
        <f t="array" ref="C145">IFERROR(IF(INDEX('Disaggregation Records'!$E$3:$E$56,MATCH(RIGHT(L145,255),RIGHT('Disaggregation Records'!$D$3:$D$56,255),0))=0,"",INDEX('Disaggregation Records'!$E$3:$E$56,MATCH(RIGHT(L145,255),RIGHT('Disaggregation Records'!$D$3:$D$56,255),0))),"")</f>
        <v/>
      </c>
      <c r="D145" s="464" t="str">
        <f t="array" ref="D145">IFERROR(IF(INDEX('Disaggregation Records'!$F$3:$F$56,MATCH(RIGHT(L145,255),RIGHT('Disaggregation Records'!$D$3:$D$56,255),0))=0,"",INDEX('Disaggregation Records'!$F$3:$F$56,MATCH(RIGHT(L145,255),RIGHT('Disaggregation Records'!$D$3:$D$56,255),0))),"")</f>
        <v/>
      </c>
      <c r="E145" s="348" t="str">
        <f t="array" ref="E145">IFERROR(IF(INDEX('Disaggregation Data'!$K$3:$K$154,MATCH(RIGHT(M145,255),RIGHT('Disaggregation Data'!$J$3:$J$154,255),0))=0,"",INDEX('Disaggregation Data'!$K$3:$K$154,MATCH(RIGHT(M145,255),RIGHT('Disaggregation Data'!$J$3:$J$154,255),0))),"")</f>
        <v/>
      </c>
      <c r="F145" s="348" t="str">
        <f t="array" ref="F145">IFERROR(IF(INDEX('Disaggregation Data'!$L$3:$L$154,MATCH(RIGHT(M145,255),RIGHT('Disaggregation Data'!$J$3:$J$154,255),0))=0,"",INDEX('Disaggregation Data'!$L$3:$L$154,MATCH(RIGHT(M145,255),RIGHT('Disaggregation Data'!$J$3:$J$154,255),0))),"")</f>
        <v/>
      </c>
      <c r="G145" s="348" t="str">
        <f t="array" ref="G145">IFERROR(IF(INDEX('Disaggregation Data'!$M$3:$M$154,MATCH(RIGHT(M145,255),RIGHT('Disaggregation Data'!$J$3:$J$154,255),0))=0,"",INDEX('Disaggregation Data'!$M$3:$M$154,MATCH(RIGHT(M145,255),RIGHT('Disaggregation Data'!$J$3:$J$154,255),0))),"")</f>
        <v/>
      </c>
      <c r="H145" s="347" t="str">
        <f t="array" ref="H145">IFERROR(IF(INDEX('Disaggregation Data'!$N$3:$N$154,MATCH(RIGHT(M145,255),RIGHT('Disaggregation Data'!$J$3:$J$154,255),0))=0,"",INDEX('Disaggregation Data'!$N$3:$N$154,MATCH(RIGHT(M145,255),RIGHT('Disaggregation Data'!$J$3:$J$154,255),0))),"")</f>
        <v/>
      </c>
      <c r="I145" s="465" t="str">
        <f t="array" ref="I145">IFERROR(IF(INDEX('Disaggregation Records'!$G$3:$G$56,MATCH(LEFT(L145,255),LEFT('Disaggregation Records'!$D$3:$D$56,255),0))=0,"",INDEX('Disaggregation Records'!$G$3:$G$56,MATCH(LEFT(L145,255),LEFT('Disaggregation Records'!$D$3:$D$56,255),0))),"")</f>
        <v/>
      </c>
      <c r="J145" s="465" t="s">
        <v>467</v>
      </c>
      <c r="K145" s="465">
        <f t="shared" si="8"/>
        <v>116</v>
      </c>
      <c r="L145" s="465" t="str">
        <f t="shared" si="9"/>
        <v/>
      </c>
      <c r="M145" s="465" t="str">
        <f t="shared" si="10"/>
        <v/>
      </c>
      <c r="N145" s="426" t="b">
        <f t="shared" si="11"/>
        <v>0</v>
      </c>
      <c r="O145" s="430" t="s">
        <v>1667</v>
      </c>
      <c r="P145" s="246"/>
      <c r="Q145" s="245"/>
    </row>
    <row r="146" spans="1:17" ht="37.5" customHeight="1" x14ac:dyDescent="0.25">
      <c r="A146" s="345">
        <v>14</v>
      </c>
      <c r="B146" s="364" t="str">
        <f>IFERROR(VLOOKUP(A146,'Impact Indicators - Section B'!$A$9:$S$27,19,FALSE),"")</f>
        <v/>
      </c>
      <c r="C146" s="464" t="str">
        <f t="array" ref="C146">IFERROR(IF(INDEX('Disaggregation Records'!$E$3:$E$56,MATCH(RIGHT(L146,255),RIGHT('Disaggregation Records'!$D$3:$D$56,255),0))=0,"",INDEX('Disaggregation Records'!$E$3:$E$56,MATCH(RIGHT(L146,255),RIGHT('Disaggregation Records'!$D$3:$D$56,255),0))),"")</f>
        <v/>
      </c>
      <c r="D146" s="464" t="str">
        <f t="array" ref="D146">IFERROR(IF(INDEX('Disaggregation Records'!$F$3:$F$56,MATCH(RIGHT(L146,255),RIGHT('Disaggregation Records'!$D$3:$D$56,255),0))=0,"",INDEX('Disaggregation Records'!$F$3:$F$56,MATCH(RIGHT(L146,255),RIGHT('Disaggregation Records'!$D$3:$D$56,255),0))),"")</f>
        <v/>
      </c>
      <c r="E146" s="348" t="str">
        <f t="array" ref="E146">IFERROR(IF(INDEX('Disaggregation Data'!$K$3:$K$154,MATCH(RIGHT(M146,255),RIGHT('Disaggregation Data'!$J$3:$J$154,255),0))=0,"",INDEX('Disaggregation Data'!$K$3:$K$154,MATCH(RIGHT(M146,255),RIGHT('Disaggregation Data'!$J$3:$J$154,255),0))),"")</f>
        <v/>
      </c>
      <c r="F146" s="348" t="str">
        <f t="array" ref="F146">IFERROR(IF(INDEX('Disaggregation Data'!$L$3:$L$154,MATCH(RIGHT(M146,255),RIGHT('Disaggregation Data'!$J$3:$J$154,255),0))=0,"",INDEX('Disaggregation Data'!$L$3:$L$154,MATCH(RIGHT(M146,255),RIGHT('Disaggregation Data'!$J$3:$J$154,255),0))),"")</f>
        <v/>
      </c>
      <c r="G146" s="348" t="str">
        <f t="array" ref="G146">IFERROR(IF(INDEX('Disaggregation Data'!$M$3:$M$154,MATCH(RIGHT(M146,255),RIGHT('Disaggregation Data'!$J$3:$J$154,255),0))=0,"",INDEX('Disaggregation Data'!$M$3:$M$154,MATCH(RIGHT(M146,255),RIGHT('Disaggregation Data'!$J$3:$J$154,255),0))),"")</f>
        <v/>
      </c>
      <c r="H146" s="347" t="str">
        <f t="array" ref="H146">IFERROR(IF(INDEX('Disaggregation Data'!$N$3:$N$154,MATCH(RIGHT(M146,255),RIGHT('Disaggregation Data'!$J$3:$J$154,255),0))=0,"",INDEX('Disaggregation Data'!$N$3:$N$154,MATCH(RIGHT(M146,255),RIGHT('Disaggregation Data'!$J$3:$J$154,255),0))),"")</f>
        <v/>
      </c>
      <c r="I146" s="465" t="str">
        <f t="array" ref="I146">IFERROR(IF(INDEX('Disaggregation Records'!$G$3:$G$56,MATCH(LEFT(L146,255),LEFT('Disaggregation Records'!$D$3:$D$56,255),0))=0,"",INDEX('Disaggregation Records'!$G$3:$G$56,MATCH(LEFT(L146,255),LEFT('Disaggregation Records'!$D$3:$D$56,255),0))),"")</f>
        <v/>
      </c>
      <c r="J146" s="465" t="s">
        <v>467</v>
      </c>
      <c r="K146" s="465">
        <f t="shared" si="8"/>
        <v>117</v>
      </c>
      <c r="L146" s="465" t="str">
        <f t="shared" si="9"/>
        <v/>
      </c>
      <c r="M146" s="465" t="str">
        <f t="shared" si="10"/>
        <v/>
      </c>
      <c r="N146" s="426" t="b">
        <f t="shared" si="11"/>
        <v>0</v>
      </c>
      <c r="O146" s="430" t="s">
        <v>1668</v>
      </c>
      <c r="P146" s="246"/>
      <c r="Q146" s="245"/>
    </row>
    <row r="147" spans="1:17" ht="37.5" customHeight="1" x14ac:dyDescent="0.25">
      <c r="A147" s="345">
        <v>14</v>
      </c>
      <c r="B147" s="364" t="str">
        <f>IFERROR(VLOOKUP(A147,'Impact Indicators - Section B'!$A$9:$S$27,19,FALSE),"")</f>
        <v/>
      </c>
      <c r="C147" s="464" t="str">
        <f t="array" ref="C147">IFERROR(IF(INDEX('Disaggregation Records'!$E$3:$E$56,MATCH(RIGHT(L147,255),RIGHT('Disaggregation Records'!$D$3:$D$56,255),0))=0,"",INDEX('Disaggregation Records'!$E$3:$E$56,MATCH(RIGHT(L147,255),RIGHT('Disaggregation Records'!$D$3:$D$56,255),0))),"")</f>
        <v/>
      </c>
      <c r="D147" s="464" t="str">
        <f t="array" ref="D147">IFERROR(IF(INDEX('Disaggregation Records'!$F$3:$F$56,MATCH(RIGHT(L147,255),RIGHT('Disaggregation Records'!$D$3:$D$56,255),0))=0,"",INDEX('Disaggregation Records'!$F$3:$F$56,MATCH(RIGHT(L147,255),RIGHT('Disaggregation Records'!$D$3:$D$56,255),0))),"")</f>
        <v/>
      </c>
      <c r="E147" s="348" t="str">
        <f t="array" ref="E147">IFERROR(IF(INDEX('Disaggregation Data'!$K$3:$K$154,MATCH(RIGHT(M147,255),RIGHT('Disaggregation Data'!$J$3:$J$154,255),0))=0,"",INDEX('Disaggregation Data'!$K$3:$K$154,MATCH(RIGHT(M147,255),RIGHT('Disaggregation Data'!$J$3:$J$154,255),0))),"")</f>
        <v/>
      </c>
      <c r="F147" s="348" t="str">
        <f t="array" ref="F147">IFERROR(IF(INDEX('Disaggregation Data'!$L$3:$L$154,MATCH(RIGHT(M147,255),RIGHT('Disaggregation Data'!$J$3:$J$154,255),0))=0,"",INDEX('Disaggregation Data'!$L$3:$L$154,MATCH(RIGHT(M147,255),RIGHT('Disaggregation Data'!$J$3:$J$154,255),0))),"")</f>
        <v/>
      </c>
      <c r="G147" s="348" t="str">
        <f t="array" ref="G147">IFERROR(IF(INDEX('Disaggregation Data'!$M$3:$M$154,MATCH(RIGHT(M147,255),RIGHT('Disaggregation Data'!$J$3:$J$154,255),0))=0,"",INDEX('Disaggregation Data'!$M$3:$M$154,MATCH(RIGHT(M147,255),RIGHT('Disaggregation Data'!$J$3:$J$154,255),0))),"")</f>
        <v/>
      </c>
      <c r="H147" s="347" t="str">
        <f t="array" ref="H147">IFERROR(IF(INDEX('Disaggregation Data'!$N$3:$N$154,MATCH(RIGHT(M147,255),RIGHT('Disaggregation Data'!$J$3:$J$154,255),0))=0,"",INDEX('Disaggregation Data'!$N$3:$N$154,MATCH(RIGHT(M147,255),RIGHT('Disaggregation Data'!$J$3:$J$154,255),0))),"")</f>
        <v/>
      </c>
      <c r="I147" s="465" t="str">
        <f t="array" ref="I147">IFERROR(IF(INDEX('Disaggregation Records'!$G$3:$G$56,MATCH(LEFT(L147,255),LEFT('Disaggregation Records'!$D$3:$D$56,255),0))=0,"",INDEX('Disaggregation Records'!$G$3:$G$56,MATCH(LEFT(L147,255),LEFT('Disaggregation Records'!$D$3:$D$56,255),0))),"")</f>
        <v/>
      </c>
      <c r="J147" s="465" t="s">
        <v>467</v>
      </c>
      <c r="K147" s="465">
        <f t="shared" si="8"/>
        <v>118</v>
      </c>
      <c r="L147" s="465" t="str">
        <f t="shared" si="9"/>
        <v/>
      </c>
      <c r="M147" s="465" t="str">
        <f t="shared" si="10"/>
        <v/>
      </c>
      <c r="N147" s="426" t="b">
        <f t="shared" si="11"/>
        <v>0</v>
      </c>
      <c r="O147" s="430" t="s">
        <v>1669</v>
      </c>
      <c r="P147" s="246"/>
      <c r="Q147" s="245"/>
    </row>
    <row r="148" spans="1:17" ht="37.5" customHeight="1" x14ac:dyDescent="0.25">
      <c r="A148" s="345">
        <v>14</v>
      </c>
      <c r="B148" s="364" t="str">
        <f>IFERROR(VLOOKUP(A148,'Impact Indicators - Section B'!$A$9:$S$27,19,FALSE),"")</f>
        <v/>
      </c>
      <c r="C148" s="464" t="str">
        <f t="array" ref="C148">IFERROR(IF(INDEX('Disaggregation Records'!$E$3:$E$56,MATCH(RIGHT(L148,255),RIGHT('Disaggregation Records'!$D$3:$D$56,255),0))=0,"",INDEX('Disaggregation Records'!$E$3:$E$56,MATCH(RIGHT(L148,255),RIGHT('Disaggregation Records'!$D$3:$D$56,255),0))),"")</f>
        <v/>
      </c>
      <c r="D148" s="464" t="str">
        <f t="array" ref="D148">IFERROR(IF(INDEX('Disaggregation Records'!$F$3:$F$56,MATCH(RIGHT(L148,255),RIGHT('Disaggregation Records'!$D$3:$D$56,255),0))=0,"",INDEX('Disaggregation Records'!$F$3:$F$56,MATCH(RIGHT(L148,255),RIGHT('Disaggregation Records'!$D$3:$D$56,255),0))),"")</f>
        <v/>
      </c>
      <c r="E148" s="348" t="str">
        <f t="array" ref="E148">IFERROR(IF(INDEX('Disaggregation Data'!$K$3:$K$154,MATCH(RIGHT(M148,255),RIGHT('Disaggregation Data'!$J$3:$J$154,255),0))=0,"",INDEX('Disaggregation Data'!$K$3:$K$154,MATCH(RIGHT(M148,255),RIGHT('Disaggregation Data'!$J$3:$J$154,255),0))),"")</f>
        <v/>
      </c>
      <c r="F148" s="348" t="str">
        <f t="array" ref="F148">IFERROR(IF(INDEX('Disaggregation Data'!$L$3:$L$154,MATCH(RIGHT(M148,255),RIGHT('Disaggregation Data'!$J$3:$J$154,255),0))=0,"",INDEX('Disaggregation Data'!$L$3:$L$154,MATCH(RIGHT(M148,255),RIGHT('Disaggregation Data'!$J$3:$J$154,255),0))),"")</f>
        <v/>
      </c>
      <c r="G148" s="348" t="str">
        <f t="array" ref="G148">IFERROR(IF(INDEX('Disaggregation Data'!$M$3:$M$154,MATCH(RIGHT(M148,255),RIGHT('Disaggregation Data'!$J$3:$J$154,255),0))=0,"",INDEX('Disaggregation Data'!$M$3:$M$154,MATCH(RIGHT(M148,255),RIGHT('Disaggregation Data'!$J$3:$J$154,255),0))),"")</f>
        <v/>
      </c>
      <c r="H148" s="347" t="str">
        <f t="array" ref="H148">IFERROR(IF(INDEX('Disaggregation Data'!$N$3:$N$154,MATCH(RIGHT(M148,255),RIGHT('Disaggregation Data'!$J$3:$J$154,255),0))=0,"",INDEX('Disaggregation Data'!$N$3:$N$154,MATCH(RIGHT(M148,255),RIGHT('Disaggregation Data'!$J$3:$J$154,255),0))),"")</f>
        <v/>
      </c>
      <c r="I148" s="465" t="str">
        <f t="array" ref="I148">IFERROR(IF(INDEX('Disaggregation Records'!$G$3:$G$56,MATCH(LEFT(L148,255),LEFT('Disaggregation Records'!$D$3:$D$56,255),0))=0,"",INDEX('Disaggregation Records'!$G$3:$G$56,MATCH(LEFT(L148,255),LEFT('Disaggregation Records'!$D$3:$D$56,255),0))),"")</f>
        <v/>
      </c>
      <c r="J148" s="465" t="s">
        <v>467</v>
      </c>
      <c r="K148" s="465">
        <f t="shared" si="8"/>
        <v>119</v>
      </c>
      <c r="L148" s="465" t="str">
        <f t="shared" si="9"/>
        <v/>
      </c>
      <c r="M148" s="465" t="str">
        <f t="shared" si="10"/>
        <v/>
      </c>
      <c r="N148" s="426" t="b">
        <f t="shared" si="11"/>
        <v>0</v>
      </c>
      <c r="O148" s="430" t="s">
        <v>1670</v>
      </c>
      <c r="P148" s="246"/>
      <c r="Q148" s="245"/>
    </row>
    <row r="149" spans="1:17" ht="37.5" customHeight="1" x14ac:dyDescent="0.25">
      <c r="A149" s="345">
        <v>15</v>
      </c>
      <c r="B149" s="364" t="str">
        <f>IFERROR(VLOOKUP(A149,'Impact Indicators - Section B'!$A$9:$S$27,19,FALSE),"")</f>
        <v/>
      </c>
      <c r="C149" s="464" t="str">
        <f t="array" ref="C149">IFERROR(IF(INDEX('Disaggregation Records'!$E$3:$E$56,MATCH(RIGHT(L149,255),RIGHT('Disaggregation Records'!$D$3:$D$56,255),0))=0,"",INDEX('Disaggregation Records'!$E$3:$E$56,MATCH(RIGHT(L149,255),RIGHT('Disaggregation Records'!$D$3:$D$56,255),0))),"")</f>
        <v/>
      </c>
      <c r="D149" s="464" t="str">
        <f t="array" ref="D149">IFERROR(IF(INDEX('Disaggregation Records'!$F$3:$F$56,MATCH(RIGHT(L149,255),RIGHT('Disaggregation Records'!$D$3:$D$56,255),0))=0,"",INDEX('Disaggregation Records'!$F$3:$F$56,MATCH(RIGHT(L149,255),RIGHT('Disaggregation Records'!$D$3:$D$56,255),0))),"")</f>
        <v/>
      </c>
      <c r="E149" s="348" t="str">
        <f t="array" ref="E149">IFERROR(IF(INDEX('Disaggregation Data'!$K$3:$K$154,MATCH(RIGHT(M149,255),RIGHT('Disaggregation Data'!$J$3:$J$154,255),0))=0,"",INDEX('Disaggregation Data'!$K$3:$K$154,MATCH(RIGHT(M149,255),RIGHT('Disaggregation Data'!$J$3:$J$154,255),0))),"")</f>
        <v/>
      </c>
      <c r="F149" s="348" t="str">
        <f t="array" ref="F149">IFERROR(IF(INDEX('Disaggregation Data'!$L$3:$L$154,MATCH(RIGHT(M149,255),RIGHT('Disaggregation Data'!$J$3:$J$154,255),0))=0,"",INDEX('Disaggregation Data'!$L$3:$L$154,MATCH(RIGHT(M149,255),RIGHT('Disaggregation Data'!$J$3:$J$154,255),0))),"")</f>
        <v/>
      </c>
      <c r="G149" s="348" t="str">
        <f t="array" ref="G149">IFERROR(IF(INDEX('Disaggregation Data'!$M$3:$M$154,MATCH(RIGHT(M149,255),RIGHT('Disaggregation Data'!$J$3:$J$154,255),0))=0,"",INDEX('Disaggregation Data'!$M$3:$M$154,MATCH(RIGHT(M149,255),RIGHT('Disaggregation Data'!$J$3:$J$154,255),0))),"")</f>
        <v/>
      </c>
      <c r="H149" s="347" t="str">
        <f t="array" ref="H149">IFERROR(IF(INDEX('Disaggregation Data'!$N$3:$N$154,MATCH(RIGHT(M149,255),RIGHT('Disaggregation Data'!$J$3:$J$154,255),0))=0,"",INDEX('Disaggregation Data'!$N$3:$N$154,MATCH(RIGHT(M149,255),RIGHT('Disaggregation Data'!$J$3:$J$154,255),0))),"")</f>
        <v/>
      </c>
      <c r="I149" s="465" t="str">
        <f t="array" ref="I149">IFERROR(IF(INDEX('Disaggregation Records'!$G$3:$G$56,MATCH(LEFT(L149,255),LEFT('Disaggregation Records'!$D$3:$D$56,255),0))=0,"",INDEX('Disaggregation Records'!$G$3:$G$56,MATCH(LEFT(L149,255),LEFT('Disaggregation Records'!$D$3:$D$56,255),0))),"")</f>
        <v/>
      </c>
      <c r="J149" s="465" t="s">
        <v>468</v>
      </c>
      <c r="K149" s="465">
        <f t="shared" si="8"/>
        <v>120</v>
      </c>
      <c r="L149" s="465" t="str">
        <f t="shared" si="9"/>
        <v/>
      </c>
      <c r="M149" s="465" t="str">
        <f t="shared" si="10"/>
        <v/>
      </c>
      <c r="N149" s="426" t="b">
        <f t="shared" si="11"/>
        <v>0</v>
      </c>
      <c r="O149" s="430" t="s">
        <v>1671</v>
      </c>
      <c r="P149" s="246"/>
      <c r="Q149" s="245"/>
    </row>
    <row r="150" spans="1:17" ht="37.5" customHeight="1" x14ac:dyDescent="0.25">
      <c r="A150" s="345">
        <v>15</v>
      </c>
      <c r="B150" s="364" t="str">
        <f>IFERROR(VLOOKUP(A150,'Impact Indicators - Section B'!$A$9:$S$27,19,FALSE),"")</f>
        <v/>
      </c>
      <c r="C150" s="464" t="str">
        <f t="array" ref="C150">IFERROR(IF(INDEX('Disaggregation Records'!$E$3:$E$56,MATCH(RIGHT(L150,255),RIGHT('Disaggregation Records'!$D$3:$D$56,255),0))=0,"",INDEX('Disaggregation Records'!$E$3:$E$56,MATCH(RIGHT(L150,255),RIGHT('Disaggregation Records'!$D$3:$D$56,255),0))),"")</f>
        <v/>
      </c>
      <c r="D150" s="464" t="str">
        <f t="array" ref="D150">IFERROR(IF(INDEX('Disaggregation Records'!$F$3:$F$56,MATCH(RIGHT(L150,255),RIGHT('Disaggregation Records'!$D$3:$D$56,255),0))=0,"",INDEX('Disaggregation Records'!$F$3:$F$56,MATCH(RIGHT(L150,255),RIGHT('Disaggregation Records'!$D$3:$D$56,255),0))),"")</f>
        <v/>
      </c>
      <c r="E150" s="348" t="str">
        <f t="array" ref="E150">IFERROR(IF(INDEX('Disaggregation Data'!$K$3:$K$154,MATCH(RIGHT(M150,255),RIGHT('Disaggregation Data'!$J$3:$J$154,255),0))=0,"",INDEX('Disaggregation Data'!$K$3:$K$154,MATCH(RIGHT(M150,255),RIGHT('Disaggregation Data'!$J$3:$J$154,255),0))),"")</f>
        <v/>
      </c>
      <c r="F150" s="348" t="str">
        <f t="array" ref="F150">IFERROR(IF(INDEX('Disaggregation Data'!$L$3:$L$154,MATCH(RIGHT(M150,255),RIGHT('Disaggregation Data'!$J$3:$J$154,255),0))=0,"",INDEX('Disaggregation Data'!$L$3:$L$154,MATCH(RIGHT(M150,255),RIGHT('Disaggregation Data'!$J$3:$J$154,255),0))),"")</f>
        <v/>
      </c>
      <c r="G150" s="348" t="str">
        <f t="array" ref="G150">IFERROR(IF(INDEX('Disaggregation Data'!$M$3:$M$154,MATCH(RIGHT(M150,255),RIGHT('Disaggregation Data'!$J$3:$J$154,255),0))=0,"",INDEX('Disaggregation Data'!$M$3:$M$154,MATCH(RIGHT(M150,255),RIGHT('Disaggregation Data'!$J$3:$J$154,255),0))),"")</f>
        <v/>
      </c>
      <c r="H150" s="347" t="str">
        <f t="array" ref="H150">IFERROR(IF(INDEX('Disaggregation Data'!$N$3:$N$154,MATCH(RIGHT(M150,255),RIGHT('Disaggregation Data'!$J$3:$J$154,255),0))=0,"",INDEX('Disaggregation Data'!$N$3:$N$154,MATCH(RIGHT(M150,255),RIGHT('Disaggregation Data'!$J$3:$J$154,255),0))),"")</f>
        <v/>
      </c>
      <c r="I150" s="465" t="str">
        <f t="array" ref="I150">IFERROR(IF(INDEX('Disaggregation Records'!$G$3:$G$56,MATCH(LEFT(L150,255),LEFT('Disaggregation Records'!$D$3:$D$56,255),0))=0,"",INDEX('Disaggregation Records'!$G$3:$G$56,MATCH(LEFT(L150,255),LEFT('Disaggregation Records'!$D$3:$D$56,255),0))),"")</f>
        <v/>
      </c>
      <c r="J150" s="465" t="s">
        <v>468</v>
      </c>
      <c r="K150" s="465">
        <f t="shared" si="8"/>
        <v>121</v>
      </c>
      <c r="L150" s="465" t="str">
        <f t="shared" si="9"/>
        <v/>
      </c>
      <c r="M150" s="465" t="str">
        <f t="shared" si="10"/>
        <v/>
      </c>
      <c r="N150" s="426" t="b">
        <f t="shared" si="11"/>
        <v>0</v>
      </c>
      <c r="O150" s="430" t="s">
        <v>1672</v>
      </c>
      <c r="P150" s="246"/>
      <c r="Q150" s="245"/>
    </row>
    <row r="151" spans="1:17" ht="37.5" customHeight="1" x14ac:dyDescent="0.25">
      <c r="A151" s="345">
        <v>15</v>
      </c>
      <c r="B151" s="364" t="str">
        <f>IFERROR(VLOOKUP(A151,'Impact Indicators - Section B'!$A$9:$S$27,19,FALSE),"")</f>
        <v/>
      </c>
      <c r="C151" s="464" t="str">
        <f t="array" ref="C151">IFERROR(IF(INDEX('Disaggregation Records'!$E$3:$E$56,MATCH(RIGHT(L151,255),RIGHT('Disaggregation Records'!$D$3:$D$56,255),0))=0,"",INDEX('Disaggregation Records'!$E$3:$E$56,MATCH(RIGHT(L151,255),RIGHT('Disaggregation Records'!$D$3:$D$56,255),0))),"")</f>
        <v/>
      </c>
      <c r="D151" s="464" t="str">
        <f t="array" ref="D151">IFERROR(IF(INDEX('Disaggregation Records'!$F$3:$F$56,MATCH(RIGHT(L151,255),RIGHT('Disaggregation Records'!$D$3:$D$56,255),0))=0,"",INDEX('Disaggregation Records'!$F$3:$F$56,MATCH(RIGHT(L151,255),RIGHT('Disaggregation Records'!$D$3:$D$56,255),0))),"")</f>
        <v/>
      </c>
      <c r="E151" s="348" t="str">
        <f t="array" ref="E151">IFERROR(IF(INDEX('Disaggregation Data'!$K$3:$K$154,MATCH(RIGHT(M151,255),RIGHT('Disaggregation Data'!$J$3:$J$154,255),0))=0,"",INDEX('Disaggregation Data'!$K$3:$K$154,MATCH(RIGHT(M151,255),RIGHT('Disaggregation Data'!$J$3:$J$154,255),0))),"")</f>
        <v/>
      </c>
      <c r="F151" s="348" t="str">
        <f t="array" ref="F151">IFERROR(IF(INDEX('Disaggregation Data'!$L$3:$L$154,MATCH(RIGHT(M151,255),RIGHT('Disaggregation Data'!$J$3:$J$154,255),0))=0,"",INDEX('Disaggregation Data'!$L$3:$L$154,MATCH(RIGHT(M151,255),RIGHT('Disaggregation Data'!$J$3:$J$154,255),0))),"")</f>
        <v/>
      </c>
      <c r="G151" s="348" t="str">
        <f t="array" ref="G151">IFERROR(IF(INDEX('Disaggregation Data'!$M$3:$M$154,MATCH(RIGHT(M151,255),RIGHT('Disaggregation Data'!$J$3:$J$154,255),0))=0,"",INDEX('Disaggregation Data'!$M$3:$M$154,MATCH(RIGHT(M151,255),RIGHT('Disaggregation Data'!$J$3:$J$154,255),0))),"")</f>
        <v/>
      </c>
      <c r="H151" s="347" t="str">
        <f t="array" ref="H151">IFERROR(IF(INDEX('Disaggregation Data'!$N$3:$N$154,MATCH(RIGHT(M151,255),RIGHT('Disaggregation Data'!$J$3:$J$154,255),0))=0,"",INDEX('Disaggregation Data'!$N$3:$N$154,MATCH(RIGHT(M151,255),RIGHT('Disaggregation Data'!$J$3:$J$154,255),0))),"")</f>
        <v/>
      </c>
      <c r="I151" s="465" t="str">
        <f t="array" ref="I151">IFERROR(IF(INDEX('Disaggregation Records'!$G$3:$G$56,MATCH(LEFT(L151,255),LEFT('Disaggregation Records'!$D$3:$D$56,255),0))=0,"",INDEX('Disaggregation Records'!$G$3:$G$56,MATCH(LEFT(L151,255),LEFT('Disaggregation Records'!$D$3:$D$56,255),0))),"")</f>
        <v/>
      </c>
      <c r="J151" s="465" t="s">
        <v>468</v>
      </c>
      <c r="K151" s="465">
        <f t="shared" si="8"/>
        <v>122</v>
      </c>
      <c r="L151" s="465" t="str">
        <f t="shared" si="9"/>
        <v/>
      </c>
      <c r="M151" s="465" t="str">
        <f t="shared" si="10"/>
        <v/>
      </c>
      <c r="N151" s="426" t="b">
        <f t="shared" si="11"/>
        <v>0</v>
      </c>
      <c r="O151" s="430" t="s">
        <v>1673</v>
      </c>
      <c r="P151" s="246"/>
      <c r="Q151" s="245"/>
    </row>
    <row r="152" spans="1:17" ht="37.5" customHeight="1" x14ac:dyDescent="0.25">
      <c r="A152" s="345">
        <v>15</v>
      </c>
      <c r="B152" s="364" t="str">
        <f>IFERROR(VLOOKUP(A152,'Impact Indicators - Section B'!$A$9:$S$27,19,FALSE),"")</f>
        <v/>
      </c>
      <c r="C152" s="464" t="str">
        <f t="array" ref="C152">IFERROR(IF(INDEX('Disaggregation Records'!$E$3:$E$56,MATCH(RIGHT(L152,255),RIGHT('Disaggregation Records'!$D$3:$D$56,255),0))=0,"",INDEX('Disaggregation Records'!$E$3:$E$56,MATCH(RIGHT(L152,255),RIGHT('Disaggregation Records'!$D$3:$D$56,255),0))),"")</f>
        <v/>
      </c>
      <c r="D152" s="464" t="str">
        <f t="array" ref="D152">IFERROR(IF(INDEX('Disaggregation Records'!$F$3:$F$56,MATCH(RIGHT(L152,255),RIGHT('Disaggregation Records'!$D$3:$D$56,255),0))=0,"",INDEX('Disaggregation Records'!$F$3:$F$56,MATCH(RIGHT(L152,255),RIGHT('Disaggregation Records'!$D$3:$D$56,255),0))),"")</f>
        <v/>
      </c>
      <c r="E152" s="348" t="str">
        <f t="array" ref="E152">IFERROR(IF(INDEX('Disaggregation Data'!$K$3:$K$154,MATCH(RIGHT(M152,255),RIGHT('Disaggregation Data'!$J$3:$J$154,255),0))=0,"",INDEX('Disaggregation Data'!$K$3:$K$154,MATCH(RIGHT(M152,255),RIGHT('Disaggregation Data'!$J$3:$J$154,255),0))),"")</f>
        <v/>
      </c>
      <c r="F152" s="348" t="str">
        <f t="array" ref="F152">IFERROR(IF(INDEX('Disaggregation Data'!$L$3:$L$154,MATCH(RIGHT(M152,255),RIGHT('Disaggregation Data'!$J$3:$J$154,255),0))=0,"",INDEX('Disaggregation Data'!$L$3:$L$154,MATCH(RIGHT(M152,255),RIGHT('Disaggregation Data'!$J$3:$J$154,255),0))),"")</f>
        <v/>
      </c>
      <c r="G152" s="348" t="str">
        <f t="array" ref="G152">IFERROR(IF(INDEX('Disaggregation Data'!$M$3:$M$154,MATCH(RIGHT(M152,255),RIGHT('Disaggregation Data'!$J$3:$J$154,255),0))=0,"",INDEX('Disaggregation Data'!$M$3:$M$154,MATCH(RIGHT(M152,255),RIGHT('Disaggregation Data'!$J$3:$J$154,255),0))),"")</f>
        <v/>
      </c>
      <c r="H152" s="347" t="str">
        <f t="array" ref="H152">IFERROR(IF(INDEX('Disaggregation Data'!$N$3:$N$154,MATCH(RIGHT(M152,255),RIGHT('Disaggregation Data'!$J$3:$J$154,255),0))=0,"",INDEX('Disaggregation Data'!$N$3:$N$154,MATCH(RIGHT(M152,255),RIGHT('Disaggregation Data'!$J$3:$J$154,255),0))),"")</f>
        <v/>
      </c>
      <c r="I152" s="465" t="str">
        <f t="array" ref="I152">IFERROR(IF(INDEX('Disaggregation Records'!$G$3:$G$56,MATCH(LEFT(L152,255),LEFT('Disaggregation Records'!$D$3:$D$56,255),0))=0,"",INDEX('Disaggregation Records'!$G$3:$G$56,MATCH(LEFT(L152,255),LEFT('Disaggregation Records'!$D$3:$D$56,255),0))),"")</f>
        <v/>
      </c>
      <c r="J152" s="465" t="s">
        <v>468</v>
      </c>
      <c r="K152" s="465">
        <f t="shared" si="8"/>
        <v>123</v>
      </c>
      <c r="L152" s="465" t="str">
        <f t="shared" si="9"/>
        <v/>
      </c>
      <c r="M152" s="465" t="str">
        <f t="shared" si="10"/>
        <v/>
      </c>
      <c r="N152" s="426" t="b">
        <f t="shared" si="11"/>
        <v>0</v>
      </c>
      <c r="O152" s="430" t="s">
        <v>1674</v>
      </c>
      <c r="P152" s="246"/>
      <c r="Q152" s="245"/>
    </row>
    <row r="153" spans="1:17" ht="37.5" customHeight="1" x14ac:dyDescent="0.25">
      <c r="A153" s="345">
        <v>15</v>
      </c>
      <c r="B153" s="364" t="str">
        <f>IFERROR(VLOOKUP(A153,'Impact Indicators - Section B'!$A$9:$S$27,19,FALSE),"")</f>
        <v/>
      </c>
      <c r="C153" s="464" t="str">
        <f t="array" ref="C153">IFERROR(IF(INDEX('Disaggregation Records'!$E$3:$E$56,MATCH(RIGHT(L153,255),RIGHT('Disaggregation Records'!$D$3:$D$56,255),0))=0,"",INDEX('Disaggregation Records'!$E$3:$E$56,MATCH(RIGHT(L153,255),RIGHT('Disaggregation Records'!$D$3:$D$56,255),0))),"")</f>
        <v/>
      </c>
      <c r="D153" s="464" t="str">
        <f t="array" ref="D153">IFERROR(IF(INDEX('Disaggregation Records'!$F$3:$F$56,MATCH(RIGHT(L153,255),RIGHT('Disaggregation Records'!$D$3:$D$56,255),0))=0,"",INDEX('Disaggregation Records'!$F$3:$F$56,MATCH(RIGHT(L153,255),RIGHT('Disaggregation Records'!$D$3:$D$56,255),0))),"")</f>
        <v/>
      </c>
      <c r="E153" s="348" t="str">
        <f t="array" ref="E153">IFERROR(IF(INDEX('Disaggregation Data'!$K$3:$K$154,MATCH(RIGHT(M153,255),RIGHT('Disaggregation Data'!$J$3:$J$154,255),0))=0,"",INDEX('Disaggregation Data'!$K$3:$K$154,MATCH(RIGHT(M153,255),RIGHT('Disaggregation Data'!$J$3:$J$154,255),0))),"")</f>
        <v/>
      </c>
      <c r="F153" s="348" t="str">
        <f t="array" ref="F153">IFERROR(IF(INDEX('Disaggregation Data'!$L$3:$L$154,MATCH(RIGHT(M153,255),RIGHT('Disaggregation Data'!$J$3:$J$154,255),0))=0,"",INDEX('Disaggregation Data'!$L$3:$L$154,MATCH(RIGHT(M153,255),RIGHT('Disaggregation Data'!$J$3:$J$154,255),0))),"")</f>
        <v/>
      </c>
      <c r="G153" s="348" t="str">
        <f t="array" ref="G153">IFERROR(IF(INDEX('Disaggregation Data'!$M$3:$M$154,MATCH(RIGHT(M153,255),RIGHT('Disaggregation Data'!$J$3:$J$154,255),0))=0,"",INDEX('Disaggregation Data'!$M$3:$M$154,MATCH(RIGHT(M153,255),RIGHT('Disaggregation Data'!$J$3:$J$154,255),0))),"")</f>
        <v/>
      </c>
      <c r="H153" s="347" t="str">
        <f t="array" ref="H153">IFERROR(IF(INDEX('Disaggregation Data'!$N$3:$N$154,MATCH(RIGHT(M153,255),RIGHT('Disaggregation Data'!$J$3:$J$154,255),0))=0,"",INDEX('Disaggregation Data'!$N$3:$N$154,MATCH(RIGHT(M153,255),RIGHT('Disaggregation Data'!$J$3:$J$154,255),0))),"")</f>
        <v/>
      </c>
      <c r="I153" s="465" t="str">
        <f t="array" ref="I153">IFERROR(IF(INDEX('Disaggregation Records'!$G$3:$G$56,MATCH(LEFT(L153,255),LEFT('Disaggregation Records'!$D$3:$D$56,255),0))=0,"",INDEX('Disaggregation Records'!$G$3:$G$56,MATCH(LEFT(L153,255),LEFT('Disaggregation Records'!$D$3:$D$56,255),0))),"")</f>
        <v/>
      </c>
      <c r="J153" s="465" t="s">
        <v>468</v>
      </c>
      <c r="K153" s="465">
        <f t="shared" si="8"/>
        <v>124</v>
      </c>
      <c r="L153" s="465" t="str">
        <f t="shared" si="9"/>
        <v/>
      </c>
      <c r="M153" s="465" t="str">
        <f t="shared" si="10"/>
        <v/>
      </c>
      <c r="N153" s="426" t="b">
        <f t="shared" si="11"/>
        <v>0</v>
      </c>
      <c r="O153" s="430" t="s">
        <v>1675</v>
      </c>
      <c r="P153" s="246"/>
      <c r="Q153" s="245"/>
    </row>
    <row r="154" spans="1:17" ht="37.5" customHeight="1" x14ac:dyDescent="0.25">
      <c r="A154" s="345">
        <v>15</v>
      </c>
      <c r="B154" s="364" t="str">
        <f>IFERROR(VLOOKUP(A154,'Impact Indicators - Section B'!$A$9:$S$27,19,FALSE),"")</f>
        <v/>
      </c>
      <c r="C154" s="464" t="str">
        <f t="array" ref="C154">IFERROR(IF(INDEX('Disaggregation Records'!$E$3:$E$56,MATCH(RIGHT(L154,255),RIGHT('Disaggregation Records'!$D$3:$D$56,255),0))=0,"",INDEX('Disaggregation Records'!$E$3:$E$56,MATCH(RIGHT(L154,255),RIGHT('Disaggregation Records'!$D$3:$D$56,255),0))),"")</f>
        <v/>
      </c>
      <c r="D154" s="464" t="str">
        <f t="array" ref="D154">IFERROR(IF(INDEX('Disaggregation Records'!$F$3:$F$56,MATCH(RIGHT(L154,255),RIGHT('Disaggregation Records'!$D$3:$D$56,255),0))=0,"",INDEX('Disaggregation Records'!$F$3:$F$56,MATCH(RIGHT(L154,255),RIGHT('Disaggregation Records'!$D$3:$D$56,255),0))),"")</f>
        <v/>
      </c>
      <c r="E154" s="348" t="str">
        <f t="array" ref="E154">IFERROR(IF(INDEX('Disaggregation Data'!$K$3:$K$154,MATCH(RIGHT(M154,255),RIGHT('Disaggregation Data'!$J$3:$J$154,255),0))=0,"",INDEX('Disaggregation Data'!$K$3:$K$154,MATCH(RIGHT(M154,255),RIGHT('Disaggregation Data'!$J$3:$J$154,255),0))),"")</f>
        <v/>
      </c>
      <c r="F154" s="348" t="str">
        <f t="array" ref="F154">IFERROR(IF(INDEX('Disaggregation Data'!$L$3:$L$154,MATCH(RIGHT(M154,255),RIGHT('Disaggregation Data'!$J$3:$J$154,255),0))=0,"",INDEX('Disaggregation Data'!$L$3:$L$154,MATCH(RIGHT(M154,255),RIGHT('Disaggregation Data'!$J$3:$J$154,255),0))),"")</f>
        <v/>
      </c>
      <c r="G154" s="348" t="str">
        <f t="array" ref="G154">IFERROR(IF(INDEX('Disaggregation Data'!$M$3:$M$154,MATCH(RIGHT(M154,255),RIGHT('Disaggregation Data'!$J$3:$J$154,255),0))=0,"",INDEX('Disaggregation Data'!$M$3:$M$154,MATCH(RIGHT(M154,255),RIGHT('Disaggregation Data'!$J$3:$J$154,255),0))),"")</f>
        <v/>
      </c>
      <c r="H154" s="347" t="str">
        <f t="array" ref="H154">IFERROR(IF(INDEX('Disaggregation Data'!$N$3:$N$154,MATCH(RIGHT(M154,255),RIGHT('Disaggregation Data'!$J$3:$J$154,255),0))=0,"",INDEX('Disaggregation Data'!$N$3:$N$154,MATCH(RIGHT(M154,255),RIGHT('Disaggregation Data'!$J$3:$J$154,255),0))),"")</f>
        <v/>
      </c>
      <c r="I154" s="465" t="str">
        <f t="array" ref="I154">IFERROR(IF(INDEX('Disaggregation Records'!$G$3:$G$56,MATCH(LEFT(L154,255),LEFT('Disaggregation Records'!$D$3:$D$56,255),0))=0,"",INDEX('Disaggregation Records'!$G$3:$G$56,MATCH(LEFT(L154,255),LEFT('Disaggregation Records'!$D$3:$D$56,255),0))),"")</f>
        <v/>
      </c>
      <c r="J154" s="465" t="s">
        <v>468</v>
      </c>
      <c r="K154" s="465">
        <f t="shared" si="8"/>
        <v>125</v>
      </c>
      <c r="L154" s="465" t="str">
        <f t="shared" si="9"/>
        <v/>
      </c>
      <c r="M154" s="465" t="str">
        <f t="shared" si="10"/>
        <v/>
      </c>
      <c r="N154" s="426" t="b">
        <f t="shared" si="11"/>
        <v>0</v>
      </c>
      <c r="O154" s="430" t="s">
        <v>1676</v>
      </c>
      <c r="P154" s="246"/>
      <c r="Q154" s="245"/>
    </row>
    <row r="155" spans="1:17" ht="37.5" customHeight="1" x14ac:dyDescent="0.25">
      <c r="A155" s="345">
        <v>15</v>
      </c>
      <c r="B155" s="364" t="str">
        <f>IFERROR(VLOOKUP(A155,'Impact Indicators - Section B'!$A$9:$S$27,19,FALSE),"")</f>
        <v/>
      </c>
      <c r="C155" s="464" t="str">
        <f t="array" ref="C155">IFERROR(IF(INDEX('Disaggregation Records'!$E$3:$E$56,MATCH(RIGHT(L155,255),RIGHT('Disaggregation Records'!$D$3:$D$56,255),0))=0,"",INDEX('Disaggregation Records'!$E$3:$E$56,MATCH(RIGHT(L155,255),RIGHT('Disaggregation Records'!$D$3:$D$56,255),0))),"")</f>
        <v/>
      </c>
      <c r="D155" s="464" t="str">
        <f t="array" ref="D155">IFERROR(IF(INDEX('Disaggregation Records'!$F$3:$F$56,MATCH(RIGHT(L155,255),RIGHT('Disaggregation Records'!$D$3:$D$56,255),0))=0,"",INDEX('Disaggregation Records'!$F$3:$F$56,MATCH(RIGHT(L155,255),RIGHT('Disaggregation Records'!$D$3:$D$56,255),0))),"")</f>
        <v/>
      </c>
      <c r="E155" s="348" t="str">
        <f t="array" ref="E155">IFERROR(IF(INDEX('Disaggregation Data'!$K$3:$K$154,MATCH(RIGHT(M155,255),RIGHT('Disaggregation Data'!$J$3:$J$154,255),0))=0,"",INDEX('Disaggregation Data'!$K$3:$K$154,MATCH(RIGHT(M155,255),RIGHT('Disaggregation Data'!$J$3:$J$154,255),0))),"")</f>
        <v/>
      </c>
      <c r="F155" s="348" t="str">
        <f t="array" ref="F155">IFERROR(IF(INDEX('Disaggregation Data'!$L$3:$L$154,MATCH(RIGHT(M155,255),RIGHT('Disaggregation Data'!$J$3:$J$154,255),0))=0,"",INDEX('Disaggregation Data'!$L$3:$L$154,MATCH(RIGHT(M155,255),RIGHT('Disaggregation Data'!$J$3:$J$154,255),0))),"")</f>
        <v/>
      </c>
      <c r="G155" s="348" t="str">
        <f t="array" ref="G155">IFERROR(IF(INDEX('Disaggregation Data'!$M$3:$M$154,MATCH(RIGHT(M155,255),RIGHT('Disaggregation Data'!$J$3:$J$154,255),0))=0,"",INDEX('Disaggregation Data'!$M$3:$M$154,MATCH(RIGHT(M155,255),RIGHT('Disaggregation Data'!$J$3:$J$154,255),0))),"")</f>
        <v/>
      </c>
      <c r="H155" s="347" t="str">
        <f t="array" ref="H155">IFERROR(IF(INDEX('Disaggregation Data'!$N$3:$N$154,MATCH(RIGHT(M155,255),RIGHT('Disaggregation Data'!$J$3:$J$154,255),0))=0,"",INDEX('Disaggregation Data'!$N$3:$N$154,MATCH(RIGHT(M155,255),RIGHT('Disaggregation Data'!$J$3:$J$154,255),0))),"")</f>
        <v/>
      </c>
      <c r="I155" s="465" t="str">
        <f t="array" ref="I155">IFERROR(IF(INDEX('Disaggregation Records'!$G$3:$G$56,MATCH(LEFT(L155,255),LEFT('Disaggregation Records'!$D$3:$D$56,255),0))=0,"",INDEX('Disaggregation Records'!$G$3:$G$56,MATCH(LEFT(L155,255),LEFT('Disaggregation Records'!$D$3:$D$56,255),0))),"")</f>
        <v/>
      </c>
      <c r="J155" s="465" t="s">
        <v>468</v>
      </c>
      <c r="K155" s="465">
        <f t="shared" si="8"/>
        <v>126</v>
      </c>
      <c r="L155" s="465" t="str">
        <f t="shared" si="9"/>
        <v/>
      </c>
      <c r="M155" s="465" t="str">
        <f t="shared" si="10"/>
        <v/>
      </c>
      <c r="N155" s="426" t="b">
        <f t="shared" si="11"/>
        <v>0</v>
      </c>
      <c r="O155" s="430" t="s">
        <v>1677</v>
      </c>
      <c r="P155" s="246"/>
      <c r="Q155" s="245"/>
    </row>
    <row r="156" spans="1:17" ht="37.5" customHeight="1" x14ac:dyDescent="0.25">
      <c r="A156" s="345">
        <v>15</v>
      </c>
      <c r="B156" s="364" t="str">
        <f>IFERROR(VLOOKUP(A156,'Impact Indicators - Section B'!$A$9:$S$27,19,FALSE),"")</f>
        <v/>
      </c>
      <c r="C156" s="464" t="str">
        <f t="array" ref="C156">IFERROR(IF(INDEX('Disaggregation Records'!$E$3:$E$56,MATCH(RIGHT(L156,255),RIGHT('Disaggregation Records'!$D$3:$D$56,255),0))=0,"",INDEX('Disaggregation Records'!$E$3:$E$56,MATCH(RIGHT(L156,255),RIGHT('Disaggregation Records'!$D$3:$D$56,255),0))),"")</f>
        <v/>
      </c>
      <c r="D156" s="464" t="str">
        <f t="array" ref="D156">IFERROR(IF(INDEX('Disaggregation Records'!$F$3:$F$56,MATCH(RIGHT(L156,255),RIGHT('Disaggregation Records'!$D$3:$D$56,255),0))=0,"",INDEX('Disaggregation Records'!$F$3:$F$56,MATCH(RIGHT(L156,255),RIGHT('Disaggregation Records'!$D$3:$D$56,255),0))),"")</f>
        <v/>
      </c>
      <c r="E156" s="348" t="str">
        <f t="array" ref="E156">IFERROR(IF(INDEX('Disaggregation Data'!$K$3:$K$154,MATCH(RIGHT(M156,255),RIGHT('Disaggregation Data'!$J$3:$J$154,255),0))=0,"",INDEX('Disaggregation Data'!$K$3:$K$154,MATCH(RIGHT(M156,255),RIGHT('Disaggregation Data'!$J$3:$J$154,255),0))),"")</f>
        <v/>
      </c>
      <c r="F156" s="348" t="str">
        <f t="array" ref="F156">IFERROR(IF(INDEX('Disaggregation Data'!$L$3:$L$154,MATCH(RIGHT(M156,255),RIGHT('Disaggregation Data'!$J$3:$J$154,255),0))=0,"",INDEX('Disaggregation Data'!$L$3:$L$154,MATCH(RIGHT(M156,255),RIGHT('Disaggregation Data'!$J$3:$J$154,255),0))),"")</f>
        <v/>
      </c>
      <c r="G156" s="348" t="str">
        <f t="array" ref="G156">IFERROR(IF(INDEX('Disaggregation Data'!$M$3:$M$154,MATCH(RIGHT(M156,255),RIGHT('Disaggregation Data'!$J$3:$J$154,255),0))=0,"",INDEX('Disaggregation Data'!$M$3:$M$154,MATCH(RIGHT(M156,255),RIGHT('Disaggregation Data'!$J$3:$J$154,255),0))),"")</f>
        <v/>
      </c>
      <c r="H156" s="347" t="str">
        <f t="array" ref="H156">IFERROR(IF(INDEX('Disaggregation Data'!$N$3:$N$154,MATCH(RIGHT(M156,255),RIGHT('Disaggregation Data'!$J$3:$J$154,255),0))=0,"",INDEX('Disaggregation Data'!$N$3:$N$154,MATCH(RIGHT(M156,255),RIGHT('Disaggregation Data'!$J$3:$J$154,255),0))),"")</f>
        <v/>
      </c>
      <c r="I156" s="465" t="str">
        <f t="array" ref="I156">IFERROR(IF(INDEX('Disaggregation Records'!$G$3:$G$56,MATCH(LEFT(L156,255),LEFT('Disaggregation Records'!$D$3:$D$56,255),0))=0,"",INDEX('Disaggregation Records'!$G$3:$G$56,MATCH(LEFT(L156,255),LEFT('Disaggregation Records'!$D$3:$D$56,255),0))),"")</f>
        <v/>
      </c>
      <c r="J156" s="465" t="s">
        <v>468</v>
      </c>
      <c r="K156" s="465">
        <f t="shared" si="8"/>
        <v>127</v>
      </c>
      <c r="L156" s="465" t="str">
        <f t="shared" si="9"/>
        <v/>
      </c>
      <c r="M156" s="465" t="str">
        <f t="shared" si="10"/>
        <v/>
      </c>
      <c r="N156" s="426" t="b">
        <f t="shared" si="11"/>
        <v>0</v>
      </c>
      <c r="O156" s="430" t="s">
        <v>1678</v>
      </c>
      <c r="P156" s="246"/>
      <c r="Q156" s="245"/>
    </row>
    <row r="157" spans="1:17" ht="37.5" customHeight="1" x14ac:dyDescent="0.25">
      <c r="A157" s="345">
        <v>15</v>
      </c>
      <c r="B157" s="364" t="str">
        <f>IFERROR(VLOOKUP(A157,'Impact Indicators - Section B'!$A$9:$S$27,19,FALSE),"")</f>
        <v/>
      </c>
      <c r="C157" s="464" t="str">
        <f t="array" ref="C157">IFERROR(IF(INDEX('Disaggregation Records'!$E$3:$E$56,MATCH(RIGHT(L157,255),RIGHT('Disaggregation Records'!$D$3:$D$56,255),0))=0,"",INDEX('Disaggregation Records'!$E$3:$E$56,MATCH(RIGHT(L157,255),RIGHT('Disaggregation Records'!$D$3:$D$56,255),0))),"")</f>
        <v/>
      </c>
      <c r="D157" s="464" t="str">
        <f t="array" ref="D157">IFERROR(IF(INDEX('Disaggregation Records'!$F$3:$F$56,MATCH(RIGHT(L157,255),RIGHT('Disaggregation Records'!$D$3:$D$56,255),0))=0,"",INDEX('Disaggregation Records'!$F$3:$F$56,MATCH(RIGHT(L157,255),RIGHT('Disaggregation Records'!$D$3:$D$56,255),0))),"")</f>
        <v/>
      </c>
      <c r="E157" s="348" t="str">
        <f t="array" ref="E157">IFERROR(IF(INDEX('Disaggregation Data'!$K$3:$K$154,MATCH(RIGHT(M157,255),RIGHT('Disaggregation Data'!$J$3:$J$154,255),0))=0,"",INDEX('Disaggregation Data'!$K$3:$K$154,MATCH(RIGHT(M157,255),RIGHT('Disaggregation Data'!$J$3:$J$154,255),0))),"")</f>
        <v/>
      </c>
      <c r="F157" s="348" t="str">
        <f t="array" ref="F157">IFERROR(IF(INDEX('Disaggregation Data'!$L$3:$L$154,MATCH(RIGHT(M157,255),RIGHT('Disaggregation Data'!$J$3:$J$154,255),0))=0,"",INDEX('Disaggregation Data'!$L$3:$L$154,MATCH(RIGHT(M157,255),RIGHT('Disaggregation Data'!$J$3:$J$154,255),0))),"")</f>
        <v/>
      </c>
      <c r="G157" s="348" t="str">
        <f t="array" ref="G157">IFERROR(IF(INDEX('Disaggregation Data'!$M$3:$M$154,MATCH(RIGHT(M157,255),RIGHT('Disaggregation Data'!$J$3:$J$154,255),0))=0,"",INDEX('Disaggregation Data'!$M$3:$M$154,MATCH(RIGHT(M157,255),RIGHT('Disaggregation Data'!$J$3:$J$154,255),0))),"")</f>
        <v/>
      </c>
      <c r="H157" s="347" t="str">
        <f t="array" ref="H157">IFERROR(IF(INDEX('Disaggregation Data'!$N$3:$N$154,MATCH(RIGHT(M157,255),RIGHT('Disaggregation Data'!$J$3:$J$154,255),0))=0,"",INDEX('Disaggregation Data'!$N$3:$N$154,MATCH(RIGHT(M157,255),RIGHT('Disaggregation Data'!$J$3:$J$154,255),0))),"")</f>
        <v/>
      </c>
      <c r="I157" s="465" t="str">
        <f t="array" ref="I157">IFERROR(IF(INDEX('Disaggregation Records'!$G$3:$G$56,MATCH(LEFT(L157,255),LEFT('Disaggregation Records'!$D$3:$D$56,255),0))=0,"",INDEX('Disaggregation Records'!$G$3:$G$56,MATCH(LEFT(L157,255),LEFT('Disaggregation Records'!$D$3:$D$56,255),0))),"")</f>
        <v/>
      </c>
      <c r="J157" s="465" t="s">
        <v>468</v>
      </c>
      <c r="K157" s="465">
        <f t="shared" si="8"/>
        <v>128</v>
      </c>
      <c r="L157" s="465" t="str">
        <f t="shared" si="9"/>
        <v/>
      </c>
      <c r="M157" s="465" t="str">
        <f t="shared" si="10"/>
        <v/>
      </c>
      <c r="N157" s="426" t="b">
        <f t="shared" si="11"/>
        <v>0</v>
      </c>
      <c r="O157" s="430" t="s">
        <v>1679</v>
      </c>
      <c r="P157" s="246"/>
      <c r="Q157" s="245"/>
    </row>
    <row r="158" spans="1:17" ht="37.5" customHeight="1" x14ac:dyDescent="0.25">
      <c r="A158" s="345">
        <v>15</v>
      </c>
      <c r="B158" s="364" t="str">
        <f>IFERROR(VLOOKUP(A158,'Impact Indicators - Section B'!$A$9:$S$27,19,FALSE),"")</f>
        <v/>
      </c>
      <c r="C158" s="464" t="str">
        <f t="array" ref="C158">IFERROR(IF(INDEX('Disaggregation Records'!$E$3:$E$56,MATCH(RIGHT(L158,255),RIGHT('Disaggregation Records'!$D$3:$D$56,255),0))=0,"",INDEX('Disaggregation Records'!$E$3:$E$56,MATCH(RIGHT(L158,255),RIGHT('Disaggregation Records'!$D$3:$D$56,255),0))),"")</f>
        <v/>
      </c>
      <c r="D158" s="464" t="str">
        <f t="array" ref="D158">IFERROR(IF(INDEX('Disaggregation Records'!$F$3:$F$56,MATCH(RIGHT(L158,255),RIGHT('Disaggregation Records'!$D$3:$D$56,255),0))=0,"",INDEX('Disaggregation Records'!$F$3:$F$56,MATCH(RIGHT(L158,255),RIGHT('Disaggregation Records'!$D$3:$D$56,255),0))),"")</f>
        <v/>
      </c>
      <c r="E158" s="348" t="str">
        <f t="array" ref="E158">IFERROR(IF(INDEX('Disaggregation Data'!$K$3:$K$154,MATCH(RIGHT(M158,255),RIGHT('Disaggregation Data'!$J$3:$J$154,255),0))=0,"",INDEX('Disaggregation Data'!$K$3:$K$154,MATCH(RIGHT(M158,255),RIGHT('Disaggregation Data'!$J$3:$J$154,255),0))),"")</f>
        <v/>
      </c>
      <c r="F158" s="348" t="str">
        <f t="array" ref="F158">IFERROR(IF(INDEX('Disaggregation Data'!$L$3:$L$154,MATCH(RIGHT(M158,255),RIGHT('Disaggregation Data'!$J$3:$J$154,255),0))=0,"",INDEX('Disaggregation Data'!$L$3:$L$154,MATCH(RIGHT(M158,255),RIGHT('Disaggregation Data'!$J$3:$J$154,255),0))),"")</f>
        <v/>
      </c>
      <c r="G158" s="348" t="str">
        <f t="array" ref="G158">IFERROR(IF(INDEX('Disaggregation Data'!$M$3:$M$154,MATCH(RIGHT(M158,255),RIGHT('Disaggregation Data'!$J$3:$J$154,255),0))=0,"",INDEX('Disaggregation Data'!$M$3:$M$154,MATCH(RIGHT(M158,255),RIGHT('Disaggregation Data'!$J$3:$J$154,255),0))),"")</f>
        <v/>
      </c>
      <c r="H158" s="347" t="str">
        <f t="array" ref="H158">IFERROR(IF(INDEX('Disaggregation Data'!$N$3:$N$154,MATCH(RIGHT(M158,255),RIGHT('Disaggregation Data'!$J$3:$J$154,255),0))=0,"",INDEX('Disaggregation Data'!$N$3:$N$154,MATCH(RIGHT(M158,255),RIGHT('Disaggregation Data'!$J$3:$J$154,255),0))),"")</f>
        <v/>
      </c>
      <c r="I158" s="465" t="str">
        <f t="array" ref="I158">IFERROR(IF(INDEX('Disaggregation Records'!$G$3:$G$56,MATCH(LEFT(L158,255),LEFT('Disaggregation Records'!$D$3:$D$56,255),0))=0,"",INDEX('Disaggregation Records'!$G$3:$G$56,MATCH(LEFT(L158,255),LEFT('Disaggregation Records'!$D$3:$D$56,255),0))),"")</f>
        <v/>
      </c>
      <c r="J158" s="465" t="s">
        <v>468</v>
      </c>
      <c r="K158" s="465">
        <f t="shared" si="8"/>
        <v>129</v>
      </c>
      <c r="L158" s="465" t="str">
        <f t="shared" si="9"/>
        <v/>
      </c>
      <c r="M158" s="465" t="str">
        <f t="shared" si="10"/>
        <v/>
      </c>
      <c r="N158" s="426" t="b">
        <f t="shared" si="11"/>
        <v>0</v>
      </c>
      <c r="O158" s="430" t="s">
        <v>1680</v>
      </c>
      <c r="P158" s="246"/>
      <c r="Q158" s="245"/>
    </row>
    <row r="159" spans="1:17" ht="1.9" customHeight="1" thickBot="1" x14ac:dyDescent="0.3">
      <c r="A159" s="66"/>
      <c r="B159" s="67"/>
      <c r="C159" s="67"/>
      <c r="D159" s="67"/>
      <c r="E159" s="67"/>
      <c r="F159" s="67"/>
      <c r="G159" s="67"/>
      <c r="H159" s="67"/>
      <c r="I159" s="67"/>
      <c r="J159" s="124"/>
      <c r="K159" s="124"/>
      <c r="L159" s="124"/>
      <c r="M159" s="124"/>
      <c r="N159" s="124"/>
      <c r="O159" s="67"/>
      <c r="P159" s="172"/>
      <c r="Q159" s="173"/>
    </row>
    <row r="160" spans="1:17" ht="39" customHeight="1" thickBot="1" x14ac:dyDescent="0.3">
      <c r="J160" s="125"/>
      <c r="K160" s="125"/>
      <c r="L160" s="125"/>
      <c r="M160" s="125"/>
      <c r="N160" s="125"/>
      <c r="P160" s="136"/>
      <c r="Q160" s="136"/>
    </row>
    <row r="161" spans="1:17" ht="26.65" hidden="1" customHeight="1" x14ac:dyDescent="0.25">
      <c r="J161" s="125"/>
      <c r="K161" s="125"/>
      <c r="L161" s="125"/>
      <c r="M161" s="125"/>
      <c r="N161" s="125"/>
      <c r="P161" s="136"/>
      <c r="Q161" s="136"/>
    </row>
    <row r="162" spans="1:17" ht="29.25" hidden="1" customHeight="1" x14ac:dyDescent="0.25">
      <c r="J162" s="125"/>
      <c r="K162" s="125"/>
      <c r="L162" s="125"/>
      <c r="M162" s="125"/>
      <c r="N162" s="125"/>
      <c r="P162" s="136"/>
      <c r="Q162" s="136"/>
    </row>
    <row r="163" spans="1:17" ht="20.65" hidden="1" customHeight="1" x14ac:dyDescent="0.25">
      <c r="J163" s="125"/>
      <c r="K163" s="125"/>
      <c r="L163" s="125"/>
      <c r="M163" s="125"/>
      <c r="N163" s="125"/>
      <c r="P163" s="136"/>
      <c r="Q163" s="136"/>
    </row>
    <row r="164" spans="1:17" ht="35.25" hidden="1" customHeight="1" thickBot="1" x14ac:dyDescent="0.3">
      <c r="J164" s="125"/>
      <c r="K164" s="125"/>
      <c r="L164" s="125"/>
      <c r="M164" s="125"/>
      <c r="N164" s="125"/>
      <c r="P164" s="136"/>
      <c r="Q164" s="136"/>
    </row>
    <row r="165" spans="1:17" ht="26.25" customHeight="1" thickBot="1" x14ac:dyDescent="0.3">
      <c r="A165" s="538" t="s">
        <v>29</v>
      </c>
      <c r="B165" s="539"/>
      <c r="C165" s="539"/>
      <c r="D165" s="539"/>
      <c r="E165" s="539"/>
      <c r="F165" s="539"/>
      <c r="G165" s="539"/>
      <c r="H165" s="539"/>
      <c r="I165" s="208"/>
      <c r="J165" s="209"/>
      <c r="K165" s="210"/>
      <c r="L165" s="209"/>
      <c r="M165" s="209"/>
      <c r="N165" s="209"/>
      <c r="O165" s="211"/>
      <c r="P165" s="212"/>
      <c r="Q165" s="178"/>
    </row>
    <row r="166" spans="1:17" ht="49.5" customHeight="1" x14ac:dyDescent="0.25">
      <c r="A166" s="417" t="s">
        <v>23</v>
      </c>
      <c r="B166" s="417" t="s">
        <v>125</v>
      </c>
      <c r="C166" s="417" t="s">
        <v>41</v>
      </c>
      <c r="D166" s="417" t="s">
        <v>31</v>
      </c>
      <c r="E166" s="417" t="s">
        <v>32</v>
      </c>
      <c r="F166" s="417" t="s">
        <v>33</v>
      </c>
      <c r="G166" s="417" t="s">
        <v>18</v>
      </c>
      <c r="H166" s="417" t="s">
        <v>9</v>
      </c>
      <c r="I166" s="363" t="s">
        <v>238</v>
      </c>
      <c r="J166" s="363" t="s">
        <v>278</v>
      </c>
      <c r="K166" s="466">
        <v>0</v>
      </c>
      <c r="L166" s="363" t="s">
        <v>110</v>
      </c>
      <c r="M166" s="363" t="s">
        <v>218</v>
      </c>
      <c r="N166" s="363" t="s">
        <v>60</v>
      </c>
      <c r="O166" s="467" t="s">
        <v>62</v>
      </c>
      <c r="P166" s="202"/>
      <c r="Q166" s="179"/>
    </row>
    <row r="167" spans="1:17" ht="37.5" hidden="1" customHeight="1" x14ac:dyDescent="0.25">
      <c r="A167" s="345" t="s">
        <v>84</v>
      </c>
      <c r="B167" s="364" t="str">
        <f>IFERROR(VLOOKUP(A167,'Outcome Indicators - Section C'!$A$10:$S$27,19,FALSE),"")</f>
        <v/>
      </c>
      <c r="C167" s="464" t="str">
        <f t="array" ref="C167">IFERROR(IF(INDEX('Disaggregation Records'!$E$59:$E$92,MATCH(RIGHT(L167,255),RIGHT('Disaggregation Records'!$D$59:$D$92,255),0))=0,"",INDEX('Disaggregation Records'!$E$59:$E$92,MATCH(RIGHT(L167,255),RIGHT('Disaggregation Records'!$D$59:$D$92,255),0))),"")</f>
        <v/>
      </c>
      <c r="D167" s="464" t="str">
        <f t="array" ref="D167">IFERROR(IF(INDEX('Disaggregation Records'!$F$59:$F$92,MATCH(RIGHT(L167,255),RIGHT('Disaggregation Records'!$D$59:$D$92,255),0))=0,"",INDEX('Disaggregation Records'!$F$59:$F$92,MATCH(RIGHT(L167,255),RIGHT('Disaggregation Records'!$D$59:$D$92,255),0))),"")</f>
        <v/>
      </c>
      <c r="E167" s="348" t="str">
        <f t="array" ref="E167">IFERROR(IF(INDEX('Disaggregation Data'!$K$159:$K$310,MATCH(RIGHT(M167,255),RIGHT('Disaggregation Data'!$J$159:$J$310,255),0))=0,"",INDEX('Disaggregation Data'!$K$159:$K$310,MATCH(RIGHT(M167,255),RIGHT('Disaggregation Data'!J$159:$J$310,255),0))),"")</f>
        <v/>
      </c>
      <c r="F167" s="348" t="str">
        <f t="array" ref="F167">IFERROR(IF(INDEX('Disaggregation Data'!$L$159:$L$310,MATCH(RIGHT(M167,255),RIGHT('Disaggregation Data'!$J$159:$J$310,255),0))=0,"",INDEX('Disaggregation Data'!$L$159:$L$310,MATCH(RIGHT(M167,255),RIGHT('Disaggregation Data'!J$159:$J$310,255),0))),"")</f>
        <v/>
      </c>
      <c r="G167" s="348" t="str">
        <f t="array" ref="G167">IFERROR(IF(INDEX('Disaggregation Data'!$M$159:$M$310,MATCH(RIGHT(M167,255),RIGHT('Disaggregation Data'!$J$159:$J$310,255),0))=0,"",INDEX('Disaggregation Data'!$M$159:$M$310,MATCH(RIGHT(M167,255),RIGHT('Disaggregation Data'!J$159:$J$310,255),0))),"")</f>
        <v/>
      </c>
      <c r="H167" s="347" t="str">
        <f t="array" ref="H167">IFERROR(IF(INDEX('Disaggregation Data'!$N$159:$N$310,MATCH(RIGHT(M167,255),RIGHT('Disaggregation Data'!$J$159:$J$310,255),0))=0,"",INDEX('Disaggregation Data'!$N$159:$N$310,MATCH(RIGHT(M167,255),RIGHT('Disaggregation Data'!J$159:$J$310,255),0))),"")</f>
        <v/>
      </c>
      <c r="I167" s="454" t="str">
        <f t="array" ref="I167">IFERROR(IF(INDEX('Disaggregation Records'!$G$59:$G$92,MATCH(LEFT(L167,255),LEFT('Disaggregation Records'!$D$59:$D$92,255),0))=0,"",INDEX('Disaggregation Records'!$G$59:$G$92,MATCH(LEFT(L167,255),LEFT('Disaggregation Records'!$D$59:$D$92,255),0))),"")</f>
        <v/>
      </c>
      <c r="J167" s="465" t="s">
        <v>61</v>
      </c>
      <c r="K167" s="465">
        <f>IF(B167=B166,K166+1,0)</f>
        <v>0</v>
      </c>
      <c r="L167" s="465" t="str">
        <f>IF(B167&lt;&gt;"",B167&amp;"-"&amp;K167,"")</f>
        <v/>
      </c>
      <c r="M167" s="465" t="str">
        <f>IF(B167&lt;&gt;"",B167&amp;C167&amp;D167,"")</f>
        <v/>
      </c>
      <c r="N167" s="465" t="b">
        <f>IFERROR(IF(B167&lt;&gt;"",TRUE,FALSE),"")</f>
        <v>0</v>
      </c>
      <c r="O167" s="466" t="s">
        <v>61</v>
      </c>
      <c r="P167" s="202"/>
      <c r="Q167" s="179"/>
    </row>
    <row r="168" spans="1:17" ht="68.25" customHeight="1" x14ac:dyDescent="0.25">
      <c r="A168" s="345">
        <v>1</v>
      </c>
      <c r="B168" s="364" t="str">
        <f>IFERROR(VLOOKUP(A168,'Outcome Indicators - Section C'!$A$10:$S$27,19,FALSE),"")</f>
        <v>HIV O-5(M): Percentage of sex workers reporting the use of a condom with their most recent client</v>
      </c>
      <c r="C168" s="464" t="str">
        <f t="array" ref="C168">IFERROR(IF(INDEX('Disaggregation Records'!$E$59:$E$92,MATCH(RIGHT(L168,255),RIGHT('Disaggregation Records'!$D$59:$D$92,255),0))=0,"",INDEX('Disaggregation Records'!$E$59:$E$92,MATCH(RIGHT(L168,255),RIGHT('Disaggregation Records'!$D$59:$D$92,255),0))),"")</f>
        <v>Age</v>
      </c>
      <c r="D168" s="464" t="str">
        <f t="array" ref="D168">IFERROR(IF(INDEX('Disaggregation Records'!$F$59:$F$92,MATCH(RIGHT(L168,255),RIGHT('Disaggregation Records'!$D$59:$D$92,255),0))=0,"",INDEX('Disaggregation Records'!$F$59:$F$92,MATCH(RIGHT(L168,255),RIGHT('Disaggregation Records'!$D$59:$D$92,255),0))),"")</f>
        <v>U25</v>
      </c>
      <c r="E168" s="348" t="str">
        <f t="array" ref="E168">IFERROR(IF(INDEX('Disaggregation Data'!$K$159:$K$310,MATCH(RIGHT(M168,255),RIGHT('Disaggregation Data'!$J$159:$J$310,255),0))=0,"",INDEX('Disaggregation Data'!$K$159:$K$310,MATCH(RIGHT(M168,255),RIGHT('Disaggregation Data'!J$159:$J$310,255),0))),"")</f>
        <v/>
      </c>
      <c r="F168" s="348" t="str">
        <f t="array" ref="F168">IFERROR(IF(INDEX('Disaggregation Data'!$L$159:$L$310,MATCH(RIGHT(M168,255),RIGHT('Disaggregation Data'!$J$159:$J$310,255),0))=0,"",INDEX('Disaggregation Data'!$L$159:$L$310,MATCH(RIGHT(M168,255),RIGHT('Disaggregation Data'!J$159:$J$310,255),0))),"")</f>
        <v/>
      </c>
      <c r="G168" s="348" t="str">
        <f t="array" ref="G168">IFERROR(IF(INDEX('Disaggregation Data'!$M$159:$M$310,MATCH(RIGHT(M168,255),RIGHT('Disaggregation Data'!$J$159:$J$310,255),0))=0,"",INDEX('Disaggregation Data'!$M$159:$M$310,MATCH(RIGHT(M168,255),RIGHT('Disaggregation Data'!J$159:$J$310,255),0))),"")</f>
        <v/>
      </c>
      <c r="H168" s="347" t="str">
        <f t="array" ref="H168">IFERROR(IF(INDEX('Disaggregation Data'!$N$159:$N$310,MATCH(RIGHT(M168,255),RIGHT('Disaggregation Data'!$J$159:$J$310,255),0))=0,"",INDEX('Disaggregation Data'!$N$159:$N$310,MATCH(RIGHT(M168,255),RIGHT('Disaggregation Data'!J$159:$J$310,255),0))),"")</f>
        <v/>
      </c>
      <c r="I168" s="454" t="str">
        <f t="array" ref="I168">IFERROR(IF(INDEX('Disaggregation Records'!$G$59:$G$92,MATCH(LEFT(L168,255),LEFT('Disaggregation Records'!$D$59:$D$92,255),0))=0,"",INDEX('Disaggregation Records'!$G$59:$G$92,MATCH(LEFT(L168,255),LEFT('Disaggregation Records'!$D$59:$D$92,255),0))),"")</f>
        <v>a1L36000002NzjQEAS</v>
      </c>
      <c r="J168" s="465" t="s">
        <v>746</v>
      </c>
      <c r="K168" s="465">
        <f t="shared" ref="K168:K231" si="12">IF(B168=B167,K167+1,0)</f>
        <v>0</v>
      </c>
      <c r="L168" s="465" t="str">
        <f t="shared" ref="L168:L231" si="13">IF(B168&lt;&gt;"",B168&amp;"-"&amp;K168,"")</f>
        <v>HIV O-5(M): Percentage of sex workers reporting the use of a condom with their most recent client-0</v>
      </c>
      <c r="M168" s="465" t="str">
        <f t="shared" ref="M168:M231" si="14">IF(B168&lt;&gt;"",B168&amp;C168&amp;D168,"")</f>
        <v>HIV O-5(M): Percentage of sex workers reporting the use of a condom with their most recent clientAgeU25</v>
      </c>
      <c r="N168" s="465" t="b">
        <f t="shared" ref="N168:N231" si="15">IFERROR(IF(B168&lt;&gt;"",TRUE,FALSE),"")</f>
        <v>1</v>
      </c>
      <c r="O168" s="466" t="s">
        <v>1681</v>
      </c>
      <c r="P168" s="202"/>
      <c r="Q168" s="179"/>
    </row>
    <row r="169" spans="1:17" ht="72.75" customHeight="1" x14ac:dyDescent="0.25">
      <c r="A169" s="345">
        <v>1</v>
      </c>
      <c r="B169" s="364" t="str">
        <f>IFERROR(VLOOKUP(A169,'Outcome Indicators - Section C'!$A$10:$S$27,19,FALSE),"")</f>
        <v>HIV O-5(M): Percentage of sex workers reporting the use of a condom with their most recent client</v>
      </c>
      <c r="C169" s="464" t="str">
        <f t="array" ref="C169">IFERROR(IF(INDEX('Disaggregation Records'!$E$59:$E$92,MATCH(RIGHT(L169,255),RIGHT('Disaggregation Records'!$D$59:$D$92,255),0))=0,"",INDEX('Disaggregation Records'!$E$59:$E$92,MATCH(RIGHT(L169,255),RIGHT('Disaggregation Records'!$D$59:$D$92,255),0))),"")</f>
        <v>Age</v>
      </c>
      <c r="D169" s="464" t="str">
        <f t="array" ref="D169">IFERROR(IF(INDEX('Disaggregation Records'!$F$59:$F$92,MATCH(RIGHT(L169,255),RIGHT('Disaggregation Records'!$D$59:$D$92,255),0))=0,"",INDEX('Disaggregation Records'!$F$59:$F$92,MATCH(RIGHT(L169,255),RIGHT('Disaggregation Records'!$D$59:$D$92,255),0))),"")</f>
        <v>25+</v>
      </c>
      <c r="E169" s="348" t="str">
        <f t="array" ref="E169">IFERROR(IF(INDEX('Disaggregation Data'!$K$159:$K$310,MATCH(RIGHT(M169,255),RIGHT('Disaggregation Data'!$J$159:$J$310,255),0))=0,"",INDEX('Disaggregation Data'!$K$159:$K$310,MATCH(RIGHT(M169,255),RIGHT('Disaggregation Data'!J$159:$J$310,255),0))),"")</f>
        <v/>
      </c>
      <c r="F169" s="348" t="str">
        <f t="array" ref="F169">IFERROR(IF(INDEX('Disaggregation Data'!$L$159:$L$310,MATCH(RIGHT(M169,255),RIGHT('Disaggregation Data'!$J$159:$J$310,255),0))=0,"",INDEX('Disaggregation Data'!$L$159:$L$310,MATCH(RIGHT(M169,255),RIGHT('Disaggregation Data'!J$159:$J$310,255),0))),"")</f>
        <v/>
      </c>
      <c r="G169" s="348" t="str">
        <f t="array" ref="G169">IFERROR(IF(INDEX('Disaggregation Data'!$M$159:$M$310,MATCH(RIGHT(M169,255),RIGHT('Disaggregation Data'!$J$159:$J$310,255),0))=0,"",INDEX('Disaggregation Data'!$M$159:$M$310,MATCH(RIGHT(M169,255),RIGHT('Disaggregation Data'!J$159:$J$310,255),0))),"")</f>
        <v/>
      </c>
      <c r="H169" s="347" t="str">
        <f t="array" ref="H169">IFERROR(IF(INDEX('Disaggregation Data'!$N$159:$N$310,MATCH(RIGHT(M169,255),RIGHT('Disaggregation Data'!$J$159:$J$310,255),0))=0,"",INDEX('Disaggregation Data'!$N$159:$N$310,MATCH(RIGHT(M169,255),RIGHT('Disaggregation Data'!J$159:$J$310,255),0))),"")</f>
        <v/>
      </c>
      <c r="I169" s="454" t="str">
        <f t="array" ref="I169">IFERROR(IF(INDEX('Disaggregation Records'!$G$59:$G$92,MATCH(LEFT(L169,255),LEFT('Disaggregation Records'!$D$59:$D$92,255),0))=0,"",INDEX('Disaggregation Records'!$G$59:$G$92,MATCH(LEFT(L169,255),LEFT('Disaggregation Records'!$D$59:$D$92,255),0))),"")</f>
        <v>a1L36000002NzjREAS</v>
      </c>
      <c r="J169" s="465" t="s">
        <v>746</v>
      </c>
      <c r="K169" s="465">
        <f t="shared" si="12"/>
        <v>1</v>
      </c>
      <c r="L169" s="465" t="str">
        <f t="shared" si="13"/>
        <v>HIV O-5(M): Percentage of sex workers reporting the use of a condom with their most recent client-1</v>
      </c>
      <c r="M169" s="465" t="str">
        <f t="shared" si="14"/>
        <v>HIV O-5(M): Percentage of sex workers reporting the use of a condom with their most recent clientAge25+</v>
      </c>
      <c r="N169" s="465" t="b">
        <f t="shared" si="15"/>
        <v>1</v>
      </c>
      <c r="O169" s="466" t="s">
        <v>1682</v>
      </c>
      <c r="P169" s="202"/>
      <c r="Q169" s="179"/>
    </row>
    <row r="170" spans="1:17" ht="73.5" customHeight="1" x14ac:dyDescent="0.25">
      <c r="A170" s="345">
        <v>1</v>
      </c>
      <c r="B170" s="364" t="str">
        <f>IFERROR(VLOOKUP(A170,'Outcome Indicators - Section C'!$A$10:$S$27,19,FALSE),"")</f>
        <v>HIV O-5(M): Percentage of sex workers reporting the use of a condom with their most recent client</v>
      </c>
      <c r="C170" s="464" t="str">
        <f t="array" ref="C170">IFERROR(IF(INDEX('Disaggregation Records'!$E$59:$E$92,MATCH(RIGHT(L170,255),RIGHT('Disaggregation Records'!$D$59:$D$92,255),0))=0,"",INDEX('Disaggregation Records'!$E$59:$E$92,MATCH(RIGHT(L170,255),RIGHT('Disaggregation Records'!$D$59:$D$92,255),0))),"")</f>
        <v>Gender</v>
      </c>
      <c r="D170" s="464" t="str">
        <f t="array" ref="D170">IFERROR(IF(INDEX('Disaggregation Records'!$F$59:$F$92,MATCH(RIGHT(L170,255),RIGHT('Disaggregation Records'!$D$59:$D$92,255),0))=0,"",INDEX('Disaggregation Records'!$F$59:$F$92,MATCH(RIGHT(L170,255),RIGHT('Disaggregation Records'!$D$59:$D$92,255),0))),"")</f>
        <v>Male</v>
      </c>
      <c r="E170" s="348" t="str">
        <f t="array" ref="E170">IFERROR(IF(INDEX('Disaggregation Data'!$K$159:$K$310,MATCH(RIGHT(M170,255),RIGHT('Disaggregation Data'!$J$159:$J$310,255),0))=0,"",INDEX('Disaggregation Data'!$K$159:$K$310,MATCH(RIGHT(M170,255),RIGHT('Disaggregation Data'!J$159:$J$310,255),0))),"")</f>
        <v/>
      </c>
      <c r="F170" s="348" t="str">
        <f t="array" ref="F170">IFERROR(IF(INDEX('Disaggregation Data'!$L$159:$L$310,MATCH(RIGHT(M170,255),RIGHT('Disaggregation Data'!$J$159:$J$310,255),0))=0,"",INDEX('Disaggregation Data'!$L$159:$L$310,MATCH(RIGHT(M170,255),RIGHT('Disaggregation Data'!J$159:$J$310,255),0))),"")</f>
        <v/>
      </c>
      <c r="G170" s="348" t="str">
        <f t="array" ref="G170">IFERROR(IF(INDEX('Disaggregation Data'!$M$159:$M$310,MATCH(RIGHT(M170,255),RIGHT('Disaggregation Data'!$J$159:$J$310,255),0))=0,"",INDEX('Disaggregation Data'!$M$159:$M$310,MATCH(RIGHT(M170,255),RIGHT('Disaggregation Data'!J$159:$J$310,255),0))),"")</f>
        <v/>
      </c>
      <c r="H170" s="347" t="str">
        <f t="array" ref="H170">IFERROR(IF(INDEX('Disaggregation Data'!$N$159:$N$310,MATCH(RIGHT(M170,255),RIGHT('Disaggregation Data'!$J$159:$J$310,255),0))=0,"",INDEX('Disaggregation Data'!$N$159:$N$310,MATCH(RIGHT(M170,255),RIGHT('Disaggregation Data'!J$159:$J$310,255),0))),"")</f>
        <v/>
      </c>
      <c r="I170" s="454" t="str">
        <f t="array" ref="I170">IFERROR(IF(INDEX('Disaggregation Records'!$G$59:$G$92,MATCH(LEFT(L170,255),LEFT('Disaggregation Records'!$D$59:$D$92,255),0))=0,"",INDEX('Disaggregation Records'!$G$59:$G$92,MATCH(LEFT(L170,255),LEFT('Disaggregation Records'!$D$59:$D$92,255),0))),"")</f>
        <v>a1L36000000zoLEEAY</v>
      </c>
      <c r="J170" s="465" t="s">
        <v>746</v>
      </c>
      <c r="K170" s="465">
        <f t="shared" si="12"/>
        <v>2</v>
      </c>
      <c r="L170" s="465" t="str">
        <f t="shared" si="13"/>
        <v>HIV O-5(M): Percentage of sex workers reporting the use of a condom with their most recent client-2</v>
      </c>
      <c r="M170" s="465" t="str">
        <f t="shared" si="14"/>
        <v>HIV O-5(M): Percentage of sex workers reporting the use of a condom with their most recent clientGenderMale</v>
      </c>
      <c r="N170" s="465" t="b">
        <f t="shared" si="15"/>
        <v>1</v>
      </c>
      <c r="O170" s="466" t="s">
        <v>1683</v>
      </c>
      <c r="P170" s="202"/>
      <c r="Q170" s="179"/>
    </row>
    <row r="171" spans="1:17" ht="80.25" customHeight="1" x14ac:dyDescent="0.25">
      <c r="A171" s="345">
        <v>1</v>
      </c>
      <c r="B171" s="364" t="str">
        <f>IFERROR(VLOOKUP(A171,'Outcome Indicators - Section C'!$A$10:$S$27,19,FALSE),"")</f>
        <v>HIV O-5(M): Percentage of sex workers reporting the use of a condom with their most recent client</v>
      </c>
      <c r="C171" s="464" t="str">
        <f t="array" ref="C171">IFERROR(IF(INDEX('Disaggregation Records'!$E$59:$E$92,MATCH(RIGHT(L171,255),RIGHT('Disaggregation Records'!$D$59:$D$92,255),0))=0,"",INDEX('Disaggregation Records'!$E$59:$E$92,MATCH(RIGHT(L171,255),RIGHT('Disaggregation Records'!$D$59:$D$92,255),0))),"")</f>
        <v>Gender</v>
      </c>
      <c r="D171" s="464" t="str">
        <f t="array" ref="D171">IFERROR(IF(INDEX('Disaggregation Records'!$F$59:$F$92,MATCH(RIGHT(L171,255),RIGHT('Disaggregation Records'!$D$59:$D$92,255),0))=0,"",INDEX('Disaggregation Records'!$F$59:$F$92,MATCH(RIGHT(L171,255),RIGHT('Disaggregation Records'!$D$59:$D$92,255),0))),"")</f>
        <v>Female</v>
      </c>
      <c r="E171" s="348" t="str">
        <f t="array" ref="E171">IFERROR(IF(INDEX('Disaggregation Data'!$K$159:$K$310,MATCH(RIGHT(M171,255),RIGHT('Disaggregation Data'!$J$159:$J$310,255),0))=0,"",INDEX('Disaggregation Data'!$K$159:$K$310,MATCH(RIGHT(M171,255),RIGHT('Disaggregation Data'!J$159:$J$310,255),0))),"")</f>
        <v/>
      </c>
      <c r="F171" s="348" t="str">
        <f t="array" ref="F171">IFERROR(IF(INDEX('Disaggregation Data'!$L$159:$L$310,MATCH(RIGHT(M171,255),RIGHT('Disaggregation Data'!$J$159:$J$310,255),0))=0,"",INDEX('Disaggregation Data'!$L$159:$L$310,MATCH(RIGHT(M171,255),RIGHT('Disaggregation Data'!J$159:$J$310,255),0))),"")</f>
        <v/>
      </c>
      <c r="G171" s="348" t="str">
        <f t="array" ref="G171">IFERROR(IF(INDEX('Disaggregation Data'!$M$159:$M$310,MATCH(RIGHT(M171,255),RIGHT('Disaggregation Data'!$J$159:$J$310,255),0))=0,"",INDEX('Disaggregation Data'!$M$159:$M$310,MATCH(RIGHT(M171,255),RIGHT('Disaggregation Data'!J$159:$J$310,255),0))),"")</f>
        <v/>
      </c>
      <c r="H171" s="347" t="str">
        <f t="array" ref="H171">IFERROR(IF(INDEX('Disaggregation Data'!$N$159:$N$310,MATCH(RIGHT(M171,255),RIGHT('Disaggregation Data'!$J$159:$J$310,255),0))=0,"",INDEX('Disaggregation Data'!$N$159:$N$310,MATCH(RIGHT(M171,255),RIGHT('Disaggregation Data'!J$159:$J$310,255),0))),"")</f>
        <v/>
      </c>
      <c r="I171" s="454" t="str">
        <f t="array" ref="I171">IFERROR(IF(INDEX('Disaggregation Records'!$G$59:$G$92,MATCH(LEFT(L171,255),LEFT('Disaggregation Records'!$D$59:$D$92,255),0))=0,"",INDEX('Disaggregation Records'!$G$59:$G$92,MATCH(LEFT(L171,255),LEFT('Disaggregation Records'!$D$59:$D$92,255),0))),"")</f>
        <v>a1L36000000zoLFEAY</v>
      </c>
      <c r="J171" s="465" t="s">
        <v>746</v>
      </c>
      <c r="K171" s="465">
        <f t="shared" si="12"/>
        <v>3</v>
      </c>
      <c r="L171" s="465" t="str">
        <f t="shared" si="13"/>
        <v>HIV O-5(M): Percentage of sex workers reporting the use of a condom with their most recent client-3</v>
      </c>
      <c r="M171" s="465" t="str">
        <f t="shared" si="14"/>
        <v>HIV O-5(M): Percentage of sex workers reporting the use of a condom with their most recent clientGenderFemale</v>
      </c>
      <c r="N171" s="465" t="b">
        <f t="shared" si="15"/>
        <v>1</v>
      </c>
      <c r="O171" s="466" t="s">
        <v>1684</v>
      </c>
      <c r="P171" s="202"/>
      <c r="Q171" s="179"/>
    </row>
    <row r="172" spans="1:17" ht="37.5" customHeight="1" x14ac:dyDescent="0.25">
      <c r="A172" s="345">
        <v>1</v>
      </c>
      <c r="B172" s="364" t="str">
        <f>IFERROR(VLOOKUP(A172,'Outcome Indicators - Section C'!$A$10:$S$27,19,FALSE),"")</f>
        <v>HIV O-5(M): Percentage of sex workers reporting the use of a condom with their most recent client</v>
      </c>
      <c r="C172" s="464" t="str">
        <f t="array" ref="C172">IFERROR(IF(INDEX('Disaggregation Records'!$E$59:$E$92,MATCH(RIGHT(L172,255),RIGHT('Disaggregation Records'!$D$59:$D$92,255),0))=0,"",INDEX('Disaggregation Records'!$E$59:$E$92,MATCH(RIGHT(L172,255),RIGHT('Disaggregation Records'!$D$59:$D$92,255),0))),"")</f>
        <v/>
      </c>
      <c r="D172" s="464" t="str">
        <f t="array" ref="D172">IFERROR(IF(INDEX('Disaggregation Records'!$F$59:$F$92,MATCH(RIGHT(L172,255),RIGHT('Disaggregation Records'!$D$59:$D$92,255),0))=0,"",INDEX('Disaggregation Records'!$F$59:$F$92,MATCH(RIGHT(L172,255),RIGHT('Disaggregation Records'!$D$59:$D$92,255),0))),"")</f>
        <v/>
      </c>
      <c r="E172" s="348" t="str">
        <f t="array" ref="E172">IFERROR(IF(INDEX('Disaggregation Data'!$K$159:$K$310,MATCH(RIGHT(M172,255),RIGHT('Disaggregation Data'!$J$159:$J$310,255),0))=0,"",INDEX('Disaggregation Data'!$K$159:$K$310,MATCH(RIGHT(M172,255),RIGHT('Disaggregation Data'!J$159:$J$310,255),0))),"")</f>
        <v/>
      </c>
      <c r="F172" s="348" t="str">
        <f t="array" ref="F172">IFERROR(IF(INDEX('Disaggregation Data'!$L$159:$L$310,MATCH(RIGHT(M172,255),RIGHT('Disaggregation Data'!$J$159:$J$310,255),0))=0,"",INDEX('Disaggregation Data'!$L$159:$L$310,MATCH(RIGHT(M172,255),RIGHT('Disaggregation Data'!J$159:$J$310,255),0))),"")</f>
        <v/>
      </c>
      <c r="G172" s="348" t="str">
        <f t="array" ref="G172">IFERROR(IF(INDEX('Disaggregation Data'!$M$159:$M$310,MATCH(RIGHT(M172,255),RIGHT('Disaggregation Data'!$J$159:$J$310,255),0))=0,"",INDEX('Disaggregation Data'!$M$159:$M$310,MATCH(RIGHT(M172,255),RIGHT('Disaggregation Data'!J$159:$J$310,255),0))),"")</f>
        <v/>
      </c>
      <c r="H172" s="347" t="str">
        <f t="array" ref="H172">IFERROR(IF(INDEX('Disaggregation Data'!$N$159:$N$310,MATCH(RIGHT(M172,255),RIGHT('Disaggregation Data'!$J$159:$J$310,255),0))=0,"",INDEX('Disaggregation Data'!$N$159:$N$310,MATCH(RIGHT(M172,255),RIGHT('Disaggregation Data'!J$159:$J$310,255),0))),"")</f>
        <v/>
      </c>
      <c r="I172" s="454" t="str">
        <f t="array" ref="I172">IFERROR(IF(INDEX('Disaggregation Records'!$G$59:$G$92,MATCH(LEFT(L172,255),LEFT('Disaggregation Records'!$D$59:$D$92,255),0))=0,"",INDEX('Disaggregation Records'!$G$59:$G$92,MATCH(LEFT(L172,255),LEFT('Disaggregation Records'!$D$59:$D$92,255),0))),"")</f>
        <v/>
      </c>
      <c r="J172" s="465" t="s">
        <v>746</v>
      </c>
      <c r="K172" s="465">
        <f t="shared" si="12"/>
        <v>4</v>
      </c>
      <c r="L172" s="465" t="str">
        <f t="shared" si="13"/>
        <v>HIV O-5(M): Percentage of sex workers reporting the use of a condom with their most recent client-4</v>
      </c>
      <c r="M172" s="465" t="str">
        <f t="shared" si="14"/>
        <v>HIV O-5(M): Percentage of sex workers reporting the use of a condom with their most recent client</v>
      </c>
      <c r="N172" s="465" t="b">
        <f t="shared" si="15"/>
        <v>1</v>
      </c>
      <c r="O172" s="466" t="s">
        <v>1685</v>
      </c>
      <c r="P172" s="202"/>
      <c r="Q172" s="179"/>
    </row>
    <row r="173" spans="1:17" ht="37.5" customHeight="1" x14ac:dyDescent="0.25">
      <c r="A173" s="345">
        <v>1</v>
      </c>
      <c r="B173" s="364" t="str">
        <f>IFERROR(VLOOKUP(A173,'Outcome Indicators - Section C'!$A$10:$S$27,19,FALSE),"")</f>
        <v>HIV O-5(M): Percentage of sex workers reporting the use of a condom with their most recent client</v>
      </c>
      <c r="C173" s="464" t="str">
        <f t="array" ref="C173">IFERROR(IF(INDEX('Disaggregation Records'!$E$59:$E$92,MATCH(RIGHT(L173,255),RIGHT('Disaggregation Records'!$D$59:$D$92,255),0))=0,"",INDEX('Disaggregation Records'!$E$59:$E$92,MATCH(RIGHT(L173,255),RIGHT('Disaggregation Records'!$D$59:$D$92,255),0))),"")</f>
        <v/>
      </c>
      <c r="D173" s="464" t="str">
        <f t="array" ref="D173">IFERROR(IF(INDEX('Disaggregation Records'!$F$59:$F$92,MATCH(RIGHT(L173,255),RIGHT('Disaggregation Records'!$D$59:$D$92,255),0))=0,"",INDEX('Disaggregation Records'!$F$59:$F$92,MATCH(RIGHT(L173,255),RIGHT('Disaggregation Records'!$D$59:$D$92,255),0))),"")</f>
        <v/>
      </c>
      <c r="E173" s="348" t="str">
        <f t="array" ref="E173">IFERROR(IF(INDEX('Disaggregation Data'!$K$159:$K$310,MATCH(RIGHT(M173,255),RIGHT('Disaggregation Data'!$J$159:$J$310,255),0))=0,"",INDEX('Disaggregation Data'!$K$159:$K$310,MATCH(RIGHT(M173,255),RIGHT('Disaggregation Data'!J$159:$J$310,255),0))),"")</f>
        <v/>
      </c>
      <c r="F173" s="348" t="str">
        <f t="array" ref="F173">IFERROR(IF(INDEX('Disaggregation Data'!$L$159:$L$310,MATCH(RIGHT(M173,255),RIGHT('Disaggregation Data'!$J$159:$J$310,255),0))=0,"",INDEX('Disaggregation Data'!$L$159:$L$310,MATCH(RIGHT(M173,255),RIGHT('Disaggregation Data'!J$159:$J$310,255),0))),"")</f>
        <v/>
      </c>
      <c r="G173" s="348" t="str">
        <f t="array" ref="G173">IFERROR(IF(INDEX('Disaggregation Data'!$M$159:$M$310,MATCH(RIGHT(M173,255),RIGHT('Disaggregation Data'!$J$159:$J$310,255),0))=0,"",INDEX('Disaggregation Data'!$M$159:$M$310,MATCH(RIGHT(M173,255),RIGHT('Disaggregation Data'!J$159:$J$310,255),0))),"")</f>
        <v/>
      </c>
      <c r="H173" s="347" t="str">
        <f t="array" ref="H173">IFERROR(IF(INDEX('Disaggregation Data'!$N$159:$N$310,MATCH(RIGHT(M173,255),RIGHT('Disaggregation Data'!$J$159:$J$310,255),0))=0,"",INDEX('Disaggregation Data'!$N$159:$N$310,MATCH(RIGHT(M173,255),RIGHT('Disaggregation Data'!J$159:$J$310,255),0))),"")</f>
        <v/>
      </c>
      <c r="I173" s="454" t="str">
        <f t="array" ref="I173">IFERROR(IF(INDEX('Disaggregation Records'!$G$59:$G$92,MATCH(LEFT(L173,255),LEFT('Disaggregation Records'!$D$59:$D$92,255),0))=0,"",INDEX('Disaggregation Records'!$G$59:$G$92,MATCH(LEFT(L173,255),LEFT('Disaggregation Records'!$D$59:$D$92,255),0))),"")</f>
        <v/>
      </c>
      <c r="J173" s="465" t="s">
        <v>746</v>
      </c>
      <c r="K173" s="465">
        <f t="shared" si="12"/>
        <v>5</v>
      </c>
      <c r="L173" s="465" t="str">
        <f t="shared" si="13"/>
        <v>HIV O-5(M): Percentage of sex workers reporting the use of a condom with their most recent client-5</v>
      </c>
      <c r="M173" s="465" t="str">
        <f t="shared" si="14"/>
        <v>HIV O-5(M): Percentage of sex workers reporting the use of a condom with their most recent client</v>
      </c>
      <c r="N173" s="465" t="b">
        <f t="shared" si="15"/>
        <v>1</v>
      </c>
      <c r="O173" s="466" t="s">
        <v>1686</v>
      </c>
      <c r="P173" s="202"/>
      <c r="Q173" s="179"/>
    </row>
    <row r="174" spans="1:17" ht="37.5" customHeight="1" x14ac:dyDescent="0.25">
      <c r="A174" s="345">
        <v>1</v>
      </c>
      <c r="B174" s="364" t="str">
        <f>IFERROR(VLOOKUP(A174,'Outcome Indicators - Section C'!$A$10:$S$27,19,FALSE),"")</f>
        <v>HIV O-5(M): Percentage of sex workers reporting the use of a condom with their most recent client</v>
      </c>
      <c r="C174" s="464" t="str">
        <f t="array" ref="C174">IFERROR(IF(INDEX('Disaggregation Records'!$E$59:$E$92,MATCH(RIGHT(L174,255),RIGHT('Disaggregation Records'!$D$59:$D$92,255),0))=0,"",INDEX('Disaggregation Records'!$E$59:$E$92,MATCH(RIGHT(L174,255),RIGHT('Disaggregation Records'!$D$59:$D$92,255),0))),"")</f>
        <v/>
      </c>
      <c r="D174" s="464" t="str">
        <f t="array" ref="D174">IFERROR(IF(INDEX('Disaggregation Records'!$F$59:$F$92,MATCH(RIGHT(L174,255),RIGHT('Disaggregation Records'!$D$59:$D$92,255),0))=0,"",INDEX('Disaggregation Records'!$F$59:$F$92,MATCH(RIGHT(L174,255),RIGHT('Disaggregation Records'!$D$59:$D$92,255),0))),"")</f>
        <v/>
      </c>
      <c r="E174" s="348" t="str">
        <f t="array" ref="E174">IFERROR(IF(INDEX('Disaggregation Data'!$K$159:$K$310,MATCH(RIGHT(M174,255),RIGHT('Disaggregation Data'!$J$159:$J$310,255),0))=0,"",INDEX('Disaggregation Data'!$K$159:$K$310,MATCH(RIGHT(M174,255),RIGHT('Disaggregation Data'!J$159:$J$310,255),0))),"")</f>
        <v/>
      </c>
      <c r="F174" s="348" t="str">
        <f t="array" ref="F174">IFERROR(IF(INDEX('Disaggregation Data'!$L$159:$L$310,MATCH(RIGHT(M174,255),RIGHT('Disaggregation Data'!$J$159:$J$310,255),0))=0,"",INDEX('Disaggregation Data'!$L$159:$L$310,MATCH(RIGHT(M174,255),RIGHT('Disaggregation Data'!J$159:$J$310,255),0))),"")</f>
        <v/>
      </c>
      <c r="G174" s="348" t="str">
        <f t="array" ref="G174">IFERROR(IF(INDEX('Disaggregation Data'!$M$159:$M$310,MATCH(RIGHT(M174,255),RIGHT('Disaggregation Data'!$J$159:$J$310,255),0))=0,"",INDEX('Disaggregation Data'!$M$159:$M$310,MATCH(RIGHT(M174,255),RIGHT('Disaggregation Data'!J$159:$J$310,255),0))),"")</f>
        <v/>
      </c>
      <c r="H174" s="347" t="str">
        <f t="array" ref="H174">IFERROR(IF(INDEX('Disaggregation Data'!$N$159:$N$310,MATCH(RIGHT(M174,255),RIGHT('Disaggregation Data'!$J$159:$J$310,255),0))=0,"",INDEX('Disaggregation Data'!$N$159:$N$310,MATCH(RIGHT(M174,255),RIGHT('Disaggregation Data'!J$159:$J$310,255),0))),"")</f>
        <v/>
      </c>
      <c r="I174" s="454" t="str">
        <f t="array" ref="I174">IFERROR(IF(INDEX('Disaggregation Records'!$G$59:$G$92,MATCH(LEFT(L174,255),LEFT('Disaggregation Records'!$D$59:$D$92,255),0))=0,"",INDEX('Disaggregation Records'!$G$59:$G$92,MATCH(LEFT(L174,255),LEFT('Disaggregation Records'!$D$59:$D$92,255),0))),"")</f>
        <v/>
      </c>
      <c r="J174" s="465" t="s">
        <v>746</v>
      </c>
      <c r="K174" s="465">
        <f t="shared" si="12"/>
        <v>6</v>
      </c>
      <c r="L174" s="465" t="str">
        <f t="shared" si="13"/>
        <v>HIV O-5(M): Percentage of sex workers reporting the use of a condom with their most recent client-6</v>
      </c>
      <c r="M174" s="465" t="str">
        <f t="shared" si="14"/>
        <v>HIV O-5(M): Percentage of sex workers reporting the use of a condom with their most recent client</v>
      </c>
      <c r="N174" s="465" t="b">
        <f t="shared" si="15"/>
        <v>1</v>
      </c>
      <c r="O174" s="466" t="s">
        <v>1687</v>
      </c>
      <c r="P174" s="202"/>
      <c r="Q174" s="179"/>
    </row>
    <row r="175" spans="1:17" ht="37.5" customHeight="1" x14ac:dyDescent="0.25">
      <c r="A175" s="345">
        <v>1</v>
      </c>
      <c r="B175" s="364" t="str">
        <f>IFERROR(VLOOKUP(A175,'Outcome Indicators - Section C'!$A$10:$S$27,19,FALSE),"")</f>
        <v>HIV O-5(M): Percentage of sex workers reporting the use of a condom with their most recent client</v>
      </c>
      <c r="C175" s="464" t="str">
        <f t="array" ref="C175">IFERROR(IF(INDEX('Disaggregation Records'!$E$59:$E$92,MATCH(RIGHT(L175,255),RIGHT('Disaggregation Records'!$D$59:$D$92,255),0))=0,"",INDEX('Disaggregation Records'!$E$59:$E$92,MATCH(RIGHT(L175,255),RIGHT('Disaggregation Records'!$D$59:$D$92,255),0))),"")</f>
        <v/>
      </c>
      <c r="D175" s="464" t="str">
        <f t="array" ref="D175">IFERROR(IF(INDEX('Disaggregation Records'!$F$59:$F$92,MATCH(RIGHT(L175,255),RIGHT('Disaggregation Records'!$D$59:$D$92,255),0))=0,"",INDEX('Disaggregation Records'!$F$59:$F$92,MATCH(RIGHT(L175,255),RIGHT('Disaggregation Records'!$D$59:$D$92,255),0))),"")</f>
        <v/>
      </c>
      <c r="E175" s="348" t="str">
        <f t="array" ref="E175">IFERROR(IF(INDEX('Disaggregation Data'!$K$159:$K$310,MATCH(RIGHT(M175,255),RIGHT('Disaggregation Data'!$J$159:$J$310,255),0))=0,"",INDEX('Disaggregation Data'!$K$159:$K$310,MATCH(RIGHT(M175,255),RIGHT('Disaggregation Data'!J$159:$J$310,255),0))),"")</f>
        <v/>
      </c>
      <c r="F175" s="348" t="str">
        <f t="array" ref="F175">IFERROR(IF(INDEX('Disaggregation Data'!$L$159:$L$310,MATCH(RIGHT(M175,255),RIGHT('Disaggregation Data'!$J$159:$J$310,255),0))=0,"",INDEX('Disaggregation Data'!$L$159:$L$310,MATCH(RIGHT(M175,255),RIGHT('Disaggregation Data'!J$159:$J$310,255),0))),"")</f>
        <v/>
      </c>
      <c r="G175" s="348" t="str">
        <f t="array" ref="G175">IFERROR(IF(INDEX('Disaggregation Data'!$M$159:$M$310,MATCH(RIGHT(M175,255),RIGHT('Disaggregation Data'!$J$159:$J$310,255),0))=0,"",INDEX('Disaggregation Data'!$M$159:$M$310,MATCH(RIGHT(M175,255),RIGHT('Disaggregation Data'!J$159:$J$310,255),0))),"")</f>
        <v/>
      </c>
      <c r="H175" s="347" t="str">
        <f t="array" ref="H175">IFERROR(IF(INDEX('Disaggregation Data'!$N$159:$N$310,MATCH(RIGHT(M175,255),RIGHT('Disaggregation Data'!$J$159:$J$310,255),0))=0,"",INDEX('Disaggregation Data'!$N$159:$N$310,MATCH(RIGHT(M175,255),RIGHT('Disaggregation Data'!J$159:$J$310,255),0))),"")</f>
        <v/>
      </c>
      <c r="I175" s="454" t="str">
        <f t="array" ref="I175">IFERROR(IF(INDEX('Disaggregation Records'!$G$59:$G$92,MATCH(LEFT(L175,255),LEFT('Disaggregation Records'!$D$59:$D$92,255),0))=0,"",INDEX('Disaggregation Records'!$G$59:$G$92,MATCH(LEFT(L175,255),LEFT('Disaggregation Records'!$D$59:$D$92,255),0))),"")</f>
        <v/>
      </c>
      <c r="J175" s="465" t="s">
        <v>746</v>
      </c>
      <c r="K175" s="465">
        <f t="shared" si="12"/>
        <v>7</v>
      </c>
      <c r="L175" s="465" t="str">
        <f t="shared" si="13"/>
        <v>HIV O-5(M): Percentage of sex workers reporting the use of a condom with their most recent client-7</v>
      </c>
      <c r="M175" s="465" t="str">
        <f t="shared" si="14"/>
        <v>HIV O-5(M): Percentage of sex workers reporting the use of a condom with their most recent client</v>
      </c>
      <c r="N175" s="465" t="b">
        <f t="shared" si="15"/>
        <v>1</v>
      </c>
      <c r="O175" s="466" t="s">
        <v>1688</v>
      </c>
      <c r="P175" s="202"/>
      <c r="Q175" s="179"/>
    </row>
    <row r="176" spans="1:17" ht="37.5" customHeight="1" x14ac:dyDescent="0.25">
      <c r="A176" s="345">
        <v>1</v>
      </c>
      <c r="B176" s="364" t="str">
        <f>IFERROR(VLOOKUP(A176,'Outcome Indicators - Section C'!$A$10:$S$27,19,FALSE),"")</f>
        <v>HIV O-5(M): Percentage of sex workers reporting the use of a condom with their most recent client</v>
      </c>
      <c r="C176" s="464" t="str">
        <f t="array" ref="C176">IFERROR(IF(INDEX('Disaggregation Records'!$E$59:$E$92,MATCH(RIGHT(L176,255),RIGHT('Disaggregation Records'!$D$59:$D$92,255),0))=0,"",INDEX('Disaggregation Records'!$E$59:$E$92,MATCH(RIGHT(L176,255),RIGHT('Disaggregation Records'!$D$59:$D$92,255),0))),"")</f>
        <v/>
      </c>
      <c r="D176" s="464" t="str">
        <f t="array" ref="D176">IFERROR(IF(INDEX('Disaggregation Records'!$F$59:$F$92,MATCH(RIGHT(L176,255),RIGHT('Disaggregation Records'!$D$59:$D$92,255),0))=0,"",INDEX('Disaggregation Records'!$F$59:$F$92,MATCH(RIGHT(L176,255),RIGHT('Disaggregation Records'!$D$59:$D$92,255),0))),"")</f>
        <v/>
      </c>
      <c r="E176" s="348" t="str">
        <f t="array" ref="E176">IFERROR(IF(INDEX('Disaggregation Data'!$K$159:$K$310,MATCH(RIGHT(M176,255),RIGHT('Disaggregation Data'!$J$159:$J$310,255),0))=0,"",INDEX('Disaggregation Data'!$K$159:$K$310,MATCH(RIGHT(M176,255),RIGHT('Disaggregation Data'!J$159:$J$310,255),0))),"")</f>
        <v/>
      </c>
      <c r="F176" s="348" t="str">
        <f t="array" ref="F176">IFERROR(IF(INDEX('Disaggregation Data'!$L$159:$L$310,MATCH(RIGHT(M176,255),RIGHT('Disaggregation Data'!$J$159:$J$310,255),0))=0,"",INDEX('Disaggregation Data'!$L$159:$L$310,MATCH(RIGHT(M176,255),RIGHT('Disaggregation Data'!J$159:$J$310,255),0))),"")</f>
        <v/>
      </c>
      <c r="G176" s="348" t="str">
        <f t="array" ref="G176">IFERROR(IF(INDEX('Disaggregation Data'!$M$159:$M$310,MATCH(RIGHT(M176,255),RIGHT('Disaggregation Data'!$J$159:$J$310,255),0))=0,"",INDEX('Disaggregation Data'!$M$159:$M$310,MATCH(RIGHT(M176,255),RIGHT('Disaggregation Data'!J$159:$J$310,255),0))),"")</f>
        <v/>
      </c>
      <c r="H176" s="347" t="str">
        <f t="array" ref="H176">IFERROR(IF(INDEX('Disaggregation Data'!$N$159:$N$310,MATCH(RIGHT(M176,255),RIGHT('Disaggregation Data'!$J$159:$J$310,255),0))=0,"",INDEX('Disaggregation Data'!$N$159:$N$310,MATCH(RIGHT(M176,255),RIGHT('Disaggregation Data'!J$159:$J$310,255),0))),"")</f>
        <v/>
      </c>
      <c r="I176" s="454" t="str">
        <f t="array" ref="I176">IFERROR(IF(INDEX('Disaggregation Records'!$G$59:$G$92,MATCH(LEFT(L176,255),LEFT('Disaggregation Records'!$D$59:$D$92,255),0))=0,"",INDEX('Disaggregation Records'!$G$59:$G$92,MATCH(LEFT(L176,255),LEFT('Disaggregation Records'!$D$59:$D$92,255),0))),"")</f>
        <v/>
      </c>
      <c r="J176" s="465" t="s">
        <v>746</v>
      </c>
      <c r="K176" s="465">
        <f t="shared" si="12"/>
        <v>8</v>
      </c>
      <c r="L176" s="465" t="str">
        <f t="shared" si="13"/>
        <v>HIV O-5(M): Percentage of sex workers reporting the use of a condom with their most recent client-8</v>
      </c>
      <c r="M176" s="465" t="str">
        <f t="shared" si="14"/>
        <v>HIV O-5(M): Percentage of sex workers reporting the use of a condom with their most recent client</v>
      </c>
      <c r="N176" s="465" t="b">
        <f t="shared" si="15"/>
        <v>1</v>
      </c>
      <c r="O176" s="466" t="s">
        <v>1689</v>
      </c>
      <c r="P176" s="202"/>
      <c r="Q176" s="179"/>
    </row>
    <row r="177" spans="1:17" ht="37.5" customHeight="1" x14ac:dyDescent="0.25">
      <c r="A177" s="345">
        <v>1</v>
      </c>
      <c r="B177" s="364" t="str">
        <f>IFERROR(VLOOKUP(A177,'Outcome Indicators - Section C'!$A$10:$S$27,19,FALSE),"")</f>
        <v>HIV O-5(M): Percentage of sex workers reporting the use of a condom with their most recent client</v>
      </c>
      <c r="C177" s="464" t="str">
        <f t="array" ref="C177">IFERROR(IF(INDEX('Disaggregation Records'!$E$59:$E$92,MATCH(RIGHT(L177,255),RIGHT('Disaggregation Records'!$D$59:$D$92,255),0))=0,"",INDEX('Disaggregation Records'!$E$59:$E$92,MATCH(RIGHT(L177,255),RIGHT('Disaggregation Records'!$D$59:$D$92,255),0))),"")</f>
        <v/>
      </c>
      <c r="D177" s="464" t="str">
        <f t="array" ref="D177">IFERROR(IF(INDEX('Disaggregation Records'!$F$59:$F$92,MATCH(RIGHT(L177,255),RIGHT('Disaggregation Records'!$D$59:$D$92,255),0))=0,"",INDEX('Disaggregation Records'!$F$59:$F$92,MATCH(RIGHT(L177,255),RIGHT('Disaggregation Records'!$D$59:$D$92,255),0))),"")</f>
        <v/>
      </c>
      <c r="E177" s="348" t="str">
        <f t="array" ref="E177">IFERROR(IF(INDEX('Disaggregation Data'!$K$159:$K$310,MATCH(RIGHT(M177,255),RIGHT('Disaggregation Data'!$J$159:$J$310,255),0))=0,"",INDEX('Disaggregation Data'!$K$159:$K$310,MATCH(RIGHT(M177,255),RIGHT('Disaggregation Data'!J$159:$J$310,255),0))),"")</f>
        <v/>
      </c>
      <c r="F177" s="348" t="str">
        <f t="array" ref="F177">IFERROR(IF(INDEX('Disaggregation Data'!$L$159:$L$310,MATCH(RIGHT(M177,255),RIGHT('Disaggregation Data'!$J$159:$J$310,255),0))=0,"",INDEX('Disaggregation Data'!$L$159:$L$310,MATCH(RIGHT(M177,255),RIGHT('Disaggregation Data'!J$159:$J$310,255),0))),"")</f>
        <v/>
      </c>
      <c r="G177" s="348" t="str">
        <f t="array" ref="G177">IFERROR(IF(INDEX('Disaggregation Data'!$M$159:$M$310,MATCH(RIGHT(M177,255),RIGHT('Disaggregation Data'!$J$159:$J$310,255),0))=0,"",INDEX('Disaggregation Data'!$M$159:$M$310,MATCH(RIGHT(M177,255),RIGHT('Disaggregation Data'!J$159:$J$310,255),0))),"")</f>
        <v/>
      </c>
      <c r="H177" s="347" t="str">
        <f t="array" ref="H177">IFERROR(IF(INDEX('Disaggregation Data'!$N$159:$N$310,MATCH(RIGHT(M177,255),RIGHT('Disaggregation Data'!$J$159:$J$310,255),0))=0,"",INDEX('Disaggregation Data'!$N$159:$N$310,MATCH(RIGHT(M177,255),RIGHT('Disaggregation Data'!J$159:$J$310,255),0))),"")</f>
        <v/>
      </c>
      <c r="I177" s="454" t="str">
        <f t="array" ref="I177">IFERROR(IF(INDEX('Disaggregation Records'!$G$59:$G$92,MATCH(LEFT(L177,255),LEFT('Disaggregation Records'!$D$59:$D$92,255),0))=0,"",INDEX('Disaggregation Records'!$G$59:$G$92,MATCH(LEFT(L177,255),LEFT('Disaggregation Records'!$D$59:$D$92,255),0))),"")</f>
        <v/>
      </c>
      <c r="J177" s="465" t="s">
        <v>746</v>
      </c>
      <c r="K177" s="465">
        <f t="shared" si="12"/>
        <v>9</v>
      </c>
      <c r="L177" s="465" t="str">
        <f t="shared" si="13"/>
        <v>HIV O-5(M): Percentage of sex workers reporting the use of a condom with their most recent client-9</v>
      </c>
      <c r="M177" s="465" t="str">
        <f t="shared" si="14"/>
        <v>HIV O-5(M): Percentage of sex workers reporting the use of a condom with their most recent client</v>
      </c>
      <c r="N177" s="465" t="b">
        <f t="shared" si="15"/>
        <v>1</v>
      </c>
      <c r="O177" s="466" t="s">
        <v>1690</v>
      </c>
      <c r="P177" s="202"/>
      <c r="Q177" s="179"/>
    </row>
    <row r="178" spans="1:17" ht="83.25" customHeight="1" x14ac:dyDescent="0.25">
      <c r="A178" s="345">
        <v>2</v>
      </c>
      <c r="B178" s="364" t="str">
        <f>IFERROR(VLOOKUP(A178,'Outcome Indicators - Section C'!$A$10:$S$27,19,FALSE),"")</f>
        <v>HIV O-4a(M): Percentage of men reporting the use of a condom the last time they had anal sex with a male partner</v>
      </c>
      <c r="C178" s="464" t="str">
        <f t="array" ref="C178">IFERROR(IF(INDEX('Disaggregation Records'!$E$59:$E$92,MATCH(RIGHT(L178,255),RIGHT('Disaggregation Records'!$D$59:$D$92,255),0))=0,"",INDEX('Disaggregation Records'!$E$59:$E$92,MATCH(RIGHT(L178,255),RIGHT('Disaggregation Records'!$D$59:$D$92,255),0))),"")</f>
        <v>Age</v>
      </c>
      <c r="D178" s="464" t="str">
        <f t="array" ref="D178">IFERROR(IF(INDEX('Disaggregation Records'!$F$59:$F$92,MATCH(RIGHT(L178,255),RIGHT('Disaggregation Records'!$D$59:$D$92,255),0))=0,"",INDEX('Disaggregation Records'!$F$59:$F$92,MATCH(RIGHT(L178,255),RIGHT('Disaggregation Records'!$D$59:$D$92,255),0))),"")</f>
        <v>U25</v>
      </c>
      <c r="E178" s="348" t="str">
        <f t="array" ref="E178">IFERROR(IF(INDEX('Disaggregation Data'!$K$159:$K$310,MATCH(RIGHT(M178,255),RIGHT('Disaggregation Data'!$J$159:$J$310,255),0))=0,"",INDEX('Disaggregation Data'!$K$159:$K$310,MATCH(RIGHT(M178,255),RIGHT('Disaggregation Data'!J$159:$J$310,255),0))),"")</f>
        <v/>
      </c>
      <c r="F178" s="348" t="str">
        <f t="array" ref="F178">IFERROR(IF(INDEX('Disaggregation Data'!$L$159:$L$310,MATCH(RIGHT(M178,255),RIGHT('Disaggregation Data'!$J$159:$J$310,255),0))=0,"",INDEX('Disaggregation Data'!$L$159:$L$310,MATCH(RIGHT(M178,255),RIGHT('Disaggregation Data'!J$159:$J$310,255),0))),"")</f>
        <v/>
      </c>
      <c r="G178" s="348" t="str">
        <f t="array" ref="G178">IFERROR(IF(INDEX('Disaggregation Data'!$M$159:$M$310,MATCH(RIGHT(M178,255),RIGHT('Disaggregation Data'!$J$159:$J$310,255),0))=0,"",INDEX('Disaggregation Data'!$M$159:$M$310,MATCH(RIGHT(M178,255),RIGHT('Disaggregation Data'!J$159:$J$310,255),0))),"")</f>
        <v/>
      </c>
      <c r="H178" s="347" t="str">
        <f t="array" ref="H178">IFERROR(IF(INDEX('Disaggregation Data'!$N$159:$N$310,MATCH(RIGHT(M178,255),RIGHT('Disaggregation Data'!$J$159:$J$310,255),0))=0,"",INDEX('Disaggregation Data'!$N$159:$N$310,MATCH(RIGHT(M178,255),RIGHT('Disaggregation Data'!J$159:$J$310,255),0))),"")</f>
        <v/>
      </c>
      <c r="I178" s="454" t="str">
        <f t="array" ref="I178">IFERROR(IF(INDEX('Disaggregation Records'!$G$59:$G$92,MATCH(LEFT(L178,255),LEFT('Disaggregation Records'!$D$59:$D$92,255),0))=0,"",INDEX('Disaggregation Records'!$G$59:$G$92,MATCH(LEFT(L178,255),LEFT('Disaggregation Records'!$D$59:$D$92,255),0))),"")</f>
        <v>a1L36000002NzjMEAS</v>
      </c>
      <c r="J178" s="465" t="s">
        <v>747</v>
      </c>
      <c r="K178" s="465">
        <f t="shared" si="12"/>
        <v>0</v>
      </c>
      <c r="L178" s="465" t="str">
        <f t="shared" si="13"/>
        <v>HIV O-4a(M): Percentage of men reporting the use of a condom the last time they had anal sex with a male partner-0</v>
      </c>
      <c r="M178" s="465" t="str">
        <f t="shared" si="14"/>
        <v>HIV O-4a(M): Percentage of men reporting the use of a condom the last time they had anal sex with a male partnerAgeU25</v>
      </c>
      <c r="N178" s="465" t="b">
        <f t="shared" si="15"/>
        <v>1</v>
      </c>
      <c r="O178" s="466" t="s">
        <v>1691</v>
      </c>
      <c r="P178" s="202"/>
      <c r="Q178" s="179"/>
    </row>
    <row r="179" spans="1:17" ht="98.25" customHeight="1" x14ac:dyDescent="0.25">
      <c r="A179" s="345">
        <v>2</v>
      </c>
      <c r="B179" s="364" t="str">
        <f>IFERROR(VLOOKUP(A179,'Outcome Indicators - Section C'!$A$10:$S$27,19,FALSE),"")</f>
        <v>HIV O-4a(M): Percentage of men reporting the use of a condom the last time they had anal sex with a male partner</v>
      </c>
      <c r="C179" s="464" t="str">
        <f t="array" ref="C179">IFERROR(IF(INDEX('Disaggregation Records'!$E$59:$E$92,MATCH(RIGHT(L179,255),RIGHT('Disaggregation Records'!$D$59:$D$92,255),0))=0,"",INDEX('Disaggregation Records'!$E$59:$E$92,MATCH(RIGHT(L179,255),RIGHT('Disaggregation Records'!$D$59:$D$92,255),0))),"")</f>
        <v>Age</v>
      </c>
      <c r="D179" s="464" t="str">
        <f t="array" ref="D179">IFERROR(IF(INDEX('Disaggregation Records'!$F$59:$F$92,MATCH(RIGHT(L179,255),RIGHT('Disaggregation Records'!$D$59:$D$92,255),0))=0,"",INDEX('Disaggregation Records'!$F$59:$F$92,MATCH(RIGHT(L179,255),RIGHT('Disaggregation Records'!$D$59:$D$92,255),0))),"")</f>
        <v>25+</v>
      </c>
      <c r="E179" s="348" t="str">
        <f t="array" ref="E179">IFERROR(IF(INDEX('Disaggregation Data'!$K$159:$K$310,MATCH(RIGHT(M179,255),RIGHT('Disaggregation Data'!$J$159:$J$310,255),0))=0,"",INDEX('Disaggregation Data'!$K$159:$K$310,MATCH(RIGHT(M179,255),RIGHT('Disaggregation Data'!J$159:$J$310,255),0))),"")</f>
        <v/>
      </c>
      <c r="F179" s="348" t="str">
        <f t="array" ref="F179">IFERROR(IF(INDEX('Disaggregation Data'!$L$159:$L$310,MATCH(RIGHT(M179,255),RIGHT('Disaggregation Data'!$J$159:$J$310,255),0))=0,"",INDEX('Disaggregation Data'!$L$159:$L$310,MATCH(RIGHT(M179,255),RIGHT('Disaggregation Data'!J$159:$J$310,255),0))),"")</f>
        <v/>
      </c>
      <c r="G179" s="348" t="str">
        <f t="array" ref="G179">IFERROR(IF(INDEX('Disaggregation Data'!$M$159:$M$310,MATCH(RIGHT(M179,255),RIGHT('Disaggregation Data'!$J$159:$J$310,255),0))=0,"",INDEX('Disaggregation Data'!$M$159:$M$310,MATCH(RIGHT(M179,255),RIGHT('Disaggregation Data'!J$159:$J$310,255),0))),"")</f>
        <v/>
      </c>
      <c r="H179" s="347" t="str">
        <f t="array" ref="H179">IFERROR(IF(INDEX('Disaggregation Data'!$N$159:$N$310,MATCH(RIGHT(M179,255),RIGHT('Disaggregation Data'!$J$159:$J$310,255),0))=0,"",INDEX('Disaggregation Data'!$N$159:$N$310,MATCH(RIGHT(M179,255),RIGHT('Disaggregation Data'!J$159:$J$310,255),0))),"")</f>
        <v/>
      </c>
      <c r="I179" s="454" t="str">
        <f t="array" ref="I179">IFERROR(IF(INDEX('Disaggregation Records'!$G$59:$G$92,MATCH(LEFT(L179,255),LEFT('Disaggregation Records'!$D$59:$D$92,255),0))=0,"",INDEX('Disaggregation Records'!$G$59:$G$92,MATCH(LEFT(L179,255),LEFT('Disaggregation Records'!$D$59:$D$92,255),0))),"")</f>
        <v>a1L36000002NzjNEAS</v>
      </c>
      <c r="J179" s="465" t="s">
        <v>747</v>
      </c>
      <c r="K179" s="465">
        <f t="shared" si="12"/>
        <v>1</v>
      </c>
      <c r="L179" s="465" t="str">
        <f t="shared" si="13"/>
        <v>HIV O-4a(M): Percentage of men reporting the use of a condom the last time they had anal sex with a male partner-1</v>
      </c>
      <c r="M179" s="465" t="str">
        <f t="shared" si="14"/>
        <v>HIV O-4a(M): Percentage of men reporting the use of a condom the last time they had anal sex with a male partnerAge25+</v>
      </c>
      <c r="N179" s="465" t="b">
        <f t="shared" si="15"/>
        <v>1</v>
      </c>
      <c r="O179" s="466" t="s">
        <v>1692</v>
      </c>
      <c r="P179" s="202"/>
      <c r="Q179" s="179"/>
    </row>
    <row r="180" spans="1:17" ht="37.5" customHeight="1" x14ac:dyDescent="0.25">
      <c r="A180" s="345">
        <v>2</v>
      </c>
      <c r="B180" s="364" t="str">
        <f>IFERROR(VLOOKUP(A180,'Outcome Indicators - Section C'!$A$10:$S$27,19,FALSE),"")</f>
        <v>HIV O-4a(M): Percentage of men reporting the use of a condom the last time they had anal sex with a male partner</v>
      </c>
      <c r="C180" s="464" t="str">
        <f t="array" ref="C180">IFERROR(IF(INDEX('Disaggregation Records'!$E$59:$E$92,MATCH(RIGHT(L180,255),RIGHT('Disaggregation Records'!$D$59:$D$92,255),0))=0,"",INDEX('Disaggregation Records'!$E$59:$E$92,MATCH(RIGHT(L180,255),RIGHT('Disaggregation Records'!$D$59:$D$92,255),0))),"")</f>
        <v/>
      </c>
      <c r="D180" s="464" t="str">
        <f t="array" ref="D180">IFERROR(IF(INDEX('Disaggregation Records'!$F$59:$F$92,MATCH(RIGHT(L180,255),RIGHT('Disaggregation Records'!$D$59:$D$92,255),0))=0,"",INDEX('Disaggregation Records'!$F$59:$F$92,MATCH(RIGHT(L180,255),RIGHT('Disaggregation Records'!$D$59:$D$92,255),0))),"")</f>
        <v/>
      </c>
      <c r="E180" s="348" t="str">
        <f t="array" ref="E180">IFERROR(IF(INDEX('Disaggregation Data'!$K$159:$K$310,MATCH(RIGHT(M180,255),RIGHT('Disaggregation Data'!$J$159:$J$310,255),0))=0,"",INDEX('Disaggregation Data'!$K$159:$K$310,MATCH(RIGHT(M180,255),RIGHT('Disaggregation Data'!J$159:$J$310,255),0))),"")</f>
        <v/>
      </c>
      <c r="F180" s="348" t="str">
        <f t="array" ref="F180">IFERROR(IF(INDEX('Disaggregation Data'!$L$159:$L$310,MATCH(RIGHT(M180,255),RIGHT('Disaggregation Data'!$J$159:$J$310,255),0))=0,"",INDEX('Disaggregation Data'!$L$159:$L$310,MATCH(RIGHT(M180,255),RIGHT('Disaggregation Data'!J$159:$J$310,255),0))),"")</f>
        <v/>
      </c>
      <c r="G180" s="348" t="str">
        <f t="array" ref="G180">IFERROR(IF(INDEX('Disaggregation Data'!$M$159:$M$310,MATCH(RIGHT(M180,255),RIGHT('Disaggregation Data'!$J$159:$J$310,255),0))=0,"",INDEX('Disaggregation Data'!$M$159:$M$310,MATCH(RIGHT(M180,255),RIGHT('Disaggregation Data'!J$159:$J$310,255),0))),"")</f>
        <v/>
      </c>
      <c r="H180" s="347" t="str">
        <f t="array" ref="H180">IFERROR(IF(INDEX('Disaggregation Data'!$N$159:$N$310,MATCH(RIGHT(M180,255),RIGHT('Disaggregation Data'!$J$159:$J$310,255),0))=0,"",INDEX('Disaggregation Data'!$N$159:$N$310,MATCH(RIGHT(M180,255),RIGHT('Disaggregation Data'!J$159:$J$310,255),0))),"")</f>
        <v/>
      </c>
      <c r="I180" s="454" t="str">
        <f t="array" ref="I180">IFERROR(IF(INDEX('Disaggregation Records'!$G$59:$G$92,MATCH(LEFT(L180,255),LEFT('Disaggregation Records'!$D$59:$D$92,255),0))=0,"",INDEX('Disaggregation Records'!$G$59:$G$92,MATCH(LEFT(L180,255),LEFT('Disaggregation Records'!$D$59:$D$92,255),0))),"")</f>
        <v/>
      </c>
      <c r="J180" s="465" t="s">
        <v>747</v>
      </c>
      <c r="K180" s="465">
        <f t="shared" si="12"/>
        <v>2</v>
      </c>
      <c r="L180" s="465" t="str">
        <f t="shared" si="13"/>
        <v>HIV O-4a(M): Percentage of men reporting the use of a condom the last time they had anal sex with a male partner-2</v>
      </c>
      <c r="M180" s="465" t="str">
        <f t="shared" si="14"/>
        <v>HIV O-4a(M): Percentage of men reporting the use of a condom the last time they had anal sex with a male partner</v>
      </c>
      <c r="N180" s="465" t="b">
        <f t="shared" si="15"/>
        <v>1</v>
      </c>
      <c r="O180" s="466" t="s">
        <v>1693</v>
      </c>
      <c r="P180" s="202"/>
      <c r="Q180" s="179"/>
    </row>
    <row r="181" spans="1:17" ht="37.5" customHeight="1" x14ac:dyDescent="0.25">
      <c r="A181" s="345">
        <v>2</v>
      </c>
      <c r="B181" s="364" t="str">
        <f>IFERROR(VLOOKUP(A181,'Outcome Indicators - Section C'!$A$10:$S$27,19,FALSE),"")</f>
        <v>HIV O-4a(M): Percentage of men reporting the use of a condom the last time they had anal sex with a male partner</v>
      </c>
      <c r="C181" s="464" t="str">
        <f t="array" ref="C181">IFERROR(IF(INDEX('Disaggregation Records'!$E$59:$E$92,MATCH(RIGHT(L181,255),RIGHT('Disaggregation Records'!$D$59:$D$92,255),0))=0,"",INDEX('Disaggregation Records'!$E$59:$E$92,MATCH(RIGHT(L181,255),RIGHT('Disaggregation Records'!$D$59:$D$92,255),0))),"")</f>
        <v/>
      </c>
      <c r="D181" s="464" t="str">
        <f t="array" ref="D181">IFERROR(IF(INDEX('Disaggregation Records'!$F$59:$F$92,MATCH(RIGHT(L181,255),RIGHT('Disaggregation Records'!$D$59:$D$92,255),0))=0,"",INDEX('Disaggregation Records'!$F$59:$F$92,MATCH(RIGHT(L181,255),RIGHT('Disaggregation Records'!$D$59:$D$92,255),0))),"")</f>
        <v/>
      </c>
      <c r="E181" s="348" t="str">
        <f t="array" ref="E181">IFERROR(IF(INDEX('Disaggregation Data'!$K$159:$K$310,MATCH(RIGHT(M181,255),RIGHT('Disaggregation Data'!$J$159:$J$310,255),0))=0,"",INDEX('Disaggregation Data'!$K$159:$K$310,MATCH(RIGHT(M181,255),RIGHT('Disaggregation Data'!J$159:$J$310,255),0))),"")</f>
        <v/>
      </c>
      <c r="F181" s="348" t="str">
        <f t="array" ref="F181">IFERROR(IF(INDEX('Disaggregation Data'!$L$159:$L$310,MATCH(RIGHT(M181,255),RIGHT('Disaggregation Data'!$J$159:$J$310,255),0))=0,"",INDEX('Disaggregation Data'!$L$159:$L$310,MATCH(RIGHT(M181,255),RIGHT('Disaggregation Data'!J$159:$J$310,255),0))),"")</f>
        <v/>
      </c>
      <c r="G181" s="348" t="str">
        <f t="array" ref="G181">IFERROR(IF(INDEX('Disaggregation Data'!$M$159:$M$310,MATCH(RIGHT(M181,255),RIGHT('Disaggregation Data'!$J$159:$J$310,255),0))=0,"",INDEX('Disaggregation Data'!$M$159:$M$310,MATCH(RIGHT(M181,255),RIGHT('Disaggregation Data'!J$159:$J$310,255),0))),"")</f>
        <v/>
      </c>
      <c r="H181" s="347" t="str">
        <f t="array" ref="H181">IFERROR(IF(INDEX('Disaggregation Data'!$N$159:$N$310,MATCH(RIGHT(M181,255),RIGHT('Disaggregation Data'!$J$159:$J$310,255),0))=0,"",INDEX('Disaggregation Data'!$N$159:$N$310,MATCH(RIGHT(M181,255),RIGHT('Disaggregation Data'!J$159:$J$310,255),0))),"")</f>
        <v/>
      </c>
      <c r="I181" s="454" t="str">
        <f t="array" ref="I181">IFERROR(IF(INDEX('Disaggregation Records'!$G$59:$G$92,MATCH(LEFT(L181,255),LEFT('Disaggregation Records'!$D$59:$D$92,255),0))=0,"",INDEX('Disaggregation Records'!$G$59:$G$92,MATCH(LEFT(L181,255),LEFT('Disaggregation Records'!$D$59:$D$92,255),0))),"")</f>
        <v/>
      </c>
      <c r="J181" s="465" t="s">
        <v>747</v>
      </c>
      <c r="K181" s="465">
        <f t="shared" si="12"/>
        <v>3</v>
      </c>
      <c r="L181" s="465" t="str">
        <f t="shared" si="13"/>
        <v>HIV O-4a(M): Percentage of men reporting the use of a condom the last time they had anal sex with a male partner-3</v>
      </c>
      <c r="M181" s="465" t="str">
        <f t="shared" si="14"/>
        <v>HIV O-4a(M): Percentage of men reporting the use of a condom the last time they had anal sex with a male partner</v>
      </c>
      <c r="N181" s="465" t="b">
        <f t="shared" si="15"/>
        <v>1</v>
      </c>
      <c r="O181" s="466" t="s">
        <v>1694</v>
      </c>
      <c r="P181" s="202"/>
      <c r="Q181" s="179"/>
    </row>
    <row r="182" spans="1:17" ht="37.5" customHeight="1" x14ac:dyDescent="0.25">
      <c r="A182" s="345">
        <v>2</v>
      </c>
      <c r="B182" s="364" t="str">
        <f>IFERROR(VLOOKUP(A182,'Outcome Indicators - Section C'!$A$10:$S$27,19,FALSE),"")</f>
        <v>HIV O-4a(M): Percentage of men reporting the use of a condom the last time they had anal sex with a male partner</v>
      </c>
      <c r="C182" s="464" t="str">
        <f t="array" ref="C182">IFERROR(IF(INDEX('Disaggregation Records'!$E$59:$E$92,MATCH(RIGHT(L182,255),RIGHT('Disaggregation Records'!$D$59:$D$92,255),0))=0,"",INDEX('Disaggregation Records'!$E$59:$E$92,MATCH(RIGHT(L182,255),RIGHT('Disaggregation Records'!$D$59:$D$92,255),0))),"")</f>
        <v/>
      </c>
      <c r="D182" s="464" t="str">
        <f t="array" ref="D182">IFERROR(IF(INDEX('Disaggregation Records'!$F$59:$F$92,MATCH(RIGHT(L182,255),RIGHT('Disaggregation Records'!$D$59:$D$92,255),0))=0,"",INDEX('Disaggregation Records'!$F$59:$F$92,MATCH(RIGHT(L182,255),RIGHT('Disaggregation Records'!$D$59:$D$92,255),0))),"")</f>
        <v/>
      </c>
      <c r="E182" s="348" t="str">
        <f t="array" ref="E182">IFERROR(IF(INDEX('Disaggregation Data'!$K$159:$K$310,MATCH(RIGHT(M182,255),RIGHT('Disaggregation Data'!$J$159:$J$310,255),0))=0,"",INDEX('Disaggregation Data'!$K$159:$K$310,MATCH(RIGHT(M182,255),RIGHT('Disaggregation Data'!J$159:$J$310,255),0))),"")</f>
        <v/>
      </c>
      <c r="F182" s="348" t="str">
        <f t="array" ref="F182">IFERROR(IF(INDEX('Disaggregation Data'!$L$159:$L$310,MATCH(RIGHT(M182,255),RIGHT('Disaggregation Data'!$J$159:$J$310,255),0))=0,"",INDEX('Disaggregation Data'!$L$159:$L$310,MATCH(RIGHT(M182,255),RIGHT('Disaggregation Data'!J$159:$J$310,255),0))),"")</f>
        <v/>
      </c>
      <c r="G182" s="348" t="str">
        <f t="array" ref="G182">IFERROR(IF(INDEX('Disaggregation Data'!$M$159:$M$310,MATCH(RIGHT(M182,255),RIGHT('Disaggregation Data'!$J$159:$J$310,255),0))=0,"",INDEX('Disaggregation Data'!$M$159:$M$310,MATCH(RIGHT(M182,255),RIGHT('Disaggregation Data'!J$159:$J$310,255),0))),"")</f>
        <v/>
      </c>
      <c r="H182" s="347" t="str">
        <f t="array" ref="H182">IFERROR(IF(INDEX('Disaggregation Data'!$N$159:$N$310,MATCH(RIGHT(M182,255),RIGHT('Disaggregation Data'!$J$159:$J$310,255),0))=0,"",INDEX('Disaggregation Data'!$N$159:$N$310,MATCH(RIGHT(M182,255),RIGHT('Disaggregation Data'!J$159:$J$310,255),0))),"")</f>
        <v/>
      </c>
      <c r="I182" s="454" t="str">
        <f t="array" ref="I182">IFERROR(IF(INDEX('Disaggregation Records'!$G$59:$G$92,MATCH(LEFT(L182,255),LEFT('Disaggregation Records'!$D$59:$D$92,255),0))=0,"",INDEX('Disaggregation Records'!$G$59:$G$92,MATCH(LEFT(L182,255),LEFT('Disaggregation Records'!$D$59:$D$92,255),0))),"")</f>
        <v/>
      </c>
      <c r="J182" s="465" t="s">
        <v>747</v>
      </c>
      <c r="K182" s="465">
        <f t="shared" si="12"/>
        <v>4</v>
      </c>
      <c r="L182" s="465" t="str">
        <f t="shared" si="13"/>
        <v>HIV O-4a(M): Percentage of men reporting the use of a condom the last time they had anal sex with a male partner-4</v>
      </c>
      <c r="M182" s="465" t="str">
        <f t="shared" si="14"/>
        <v>HIV O-4a(M): Percentage of men reporting the use of a condom the last time they had anal sex with a male partner</v>
      </c>
      <c r="N182" s="465" t="b">
        <f t="shared" si="15"/>
        <v>1</v>
      </c>
      <c r="O182" s="466" t="s">
        <v>1695</v>
      </c>
      <c r="P182" s="202"/>
      <c r="Q182" s="179"/>
    </row>
    <row r="183" spans="1:17" ht="37.5" customHeight="1" x14ac:dyDescent="0.25">
      <c r="A183" s="345">
        <v>2</v>
      </c>
      <c r="B183" s="364" t="str">
        <f>IFERROR(VLOOKUP(A183,'Outcome Indicators - Section C'!$A$10:$S$27,19,FALSE),"")</f>
        <v>HIV O-4a(M): Percentage of men reporting the use of a condom the last time they had anal sex with a male partner</v>
      </c>
      <c r="C183" s="464" t="str">
        <f t="array" ref="C183">IFERROR(IF(INDEX('Disaggregation Records'!$E$59:$E$92,MATCH(RIGHT(L183,255),RIGHT('Disaggregation Records'!$D$59:$D$92,255),0))=0,"",INDEX('Disaggregation Records'!$E$59:$E$92,MATCH(RIGHT(L183,255),RIGHT('Disaggregation Records'!$D$59:$D$92,255),0))),"")</f>
        <v/>
      </c>
      <c r="D183" s="464" t="str">
        <f t="array" ref="D183">IFERROR(IF(INDEX('Disaggregation Records'!$F$59:$F$92,MATCH(RIGHT(L183,255),RIGHT('Disaggregation Records'!$D$59:$D$92,255),0))=0,"",INDEX('Disaggregation Records'!$F$59:$F$92,MATCH(RIGHT(L183,255),RIGHT('Disaggregation Records'!$D$59:$D$92,255),0))),"")</f>
        <v/>
      </c>
      <c r="E183" s="348" t="str">
        <f t="array" ref="E183">IFERROR(IF(INDEX('Disaggregation Data'!$K$159:$K$310,MATCH(RIGHT(M183,255),RIGHT('Disaggregation Data'!$J$159:$J$310,255),0))=0,"",INDEX('Disaggregation Data'!$K$159:$K$310,MATCH(RIGHT(M183,255),RIGHT('Disaggregation Data'!J$159:$J$310,255),0))),"")</f>
        <v/>
      </c>
      <c r="F183" s="348" t="str">
        <f t="array" ref="F183">IFERROR(IF(INDEX('Disaggregation Data'!$L$159:$L$310,MATCH(RIGHT(M183,255),RIGHT('Disaggregation Data'!$J$159:$J$310,255),0))=0,"",INDEX('Disaggregation Data'!$L$159:$L$310,MATCH(RIGHT(M183,255),RIGHT('Disaggregation Data'!J$159:$J$310,255),0))),"")</f>
        <v/>
      </c>
      <c r="G183" s="348" t="str">
        <f t="array" ref="G183">IFERROR(IF(INDEX('Disaggregation Data'!$M$159:$M$310,MATCH(RIGHT(M183,255),RIGHT('Disaggregation Data'!$J$159:$J$310,255),0))=0,"",INDEX('Disaggregation Data'!$M$159:$M$310,MATCH(RIGHT(M183,255),RIGHT('Disaggregation Data'!J$159:$J$310,255),0))),"")</f>
        <v/>
      </c>
      <c r="H183" s="347" t="str">
        <f t="array" ref="H183">IFERROR(IF(INDEX('Disaggregation Data'!$N$159:$N$310,MATCH(RIGHT(M183,255),RIGHT('Disaggregation Data'!$J$159:$J$310,255),0))=0,"",INDEX('Disaggregation Data'!$N$159:$N$310,MATCH(RIGHT(M183,255),RIGHT('Disaggregation Data'!J$159:$J$310,255),0))),"")</f>
        <v/>
      </c>
      <c r="I183" s="454" t="str">
        <f t="array" ref="I183">IFERROR(IF(INDEX('Disaggregation Records'!$G$59:$G$92,MATCH(LEFT(L183,255),LEFT('Disaggregation Records'!$D$59:$D$92,255),0))=0,"",INDEX('Disaggregation Records'!$G$59:$G$92,MATCH(LEFT(L183,255),LEFT('Disaggregation Records'!$D$59:$D$92,255),0))),"")</f>
        <v/>
      </c>
      <c r="J183" s="465" t="s">
        <v>747</v>
      </c>
      <c r="K183" s="465">
        <f t="shared" si="12"/>
        <v>5</v>
      </c>
      <c r="L183" s="465" t="str">
        <f t="shared" si="13"/>
        <v>HIV O-4a(M): Percentage of men reporting the use of a condom the last time they had anal sex with a male partner-5</v>
      </c>
      <c r="M183" s="465" t="str">
        <f t="shared" si="14"/>
        <v>HIV O-4a(M): Percentage of men reporting the use of a condom the last time they had anal sex with a male partner</v>
      </c>
      <c r="N183" s="465" t="b">
        <f t="shared" si="15"/>
        <v>1</v>
      </c>
      <c r="O183" s="466" t="s">
        <v>1696</v>
      </c>
      <c r="P183" s="202"/>
      <c r="Q183" s="179"/>
    </row>
    <row r="184" spans="1:17" ht="37.5" customHeight="1" x14ac:dyDescent="0.25">
      <c r="A184" s="345">
        <v>2</v>
      </c>
      <c r="B184" s="364" t="str">
        <f>IFERROR(VLOOKUP(A184,'Outcome Indicators - Section C'!$A$10:$S$27,19,FALSE),"")</f>
        <v>HIV O-4a(M): Percentage of men reporting the use of a condom the last time they had anal sex with a male partner</v>
      </c>
      <c r="C184" s="464" t="str">
        <f t="array" ref="C184">IFERROR(IF(INDEX('Disaggregation Records'!$E$59:$E$92,MATCH(RIGHT(L184,255),RIGHT('Disaggregation Records'!$D$59:$D$92,255),0))=0,"",INDEX('Disaggregation Records'!$E$59:$E$92,MATCH(RIGHT(L184,255),RIGHT('Disaggregation Records'!$D$59:$D$92,255),0))),"")</f>
        <v/>
      </c>
      <c r="D184" s="464" t="str">
        <f t="array" ref="D184">IFERROR(IF(INDEX('Disaggregation Records'!$F$59:$F$92,MATCH(RIGHT(L184,255),RIGHT('Disaggregation Records'!$D$59:$D$92,255),0))=0,"",INDEX('Disaggregation Records'!$F$59:$F$92,MATCH(RIGHT(L184,255),RIGHT('Disaggregation Records'!$D$59:$D$92,255),0))),"")</f>
        <v/>
      </c>
      <c r="E184" s="348" t="str">
        <f t="array" ref="E184">IFERROR(IF(INDEX('Disaggregation Data'!$K$159:$K$310,MATCH(RIGHT(M184,255),RIGHT('Disaggregation Data'!$J$159:$J$310,255),0))=0,"",INDEX('Disaggregation Data'!$K$159:$K$310,MATCH(RIGHT(M184,255),RIGHT('Disaggregation Data'!J$159:$J$310,255),0))),"")</f>
        <v/>
      </c>
      <c r="F184" s="348" t="str">
        <f t="array" ref="F184">IFERROR(IF(INDEX('Disaggregation Data'!$L$159:$L$310,MATCH(RIGHT(M184,255),RIGHT('Disaggregation Data'!$J$159:$J$310,255),0))=0,"",INDEX('Disaggregation Data'!$L$159:$L$310,MATCH(RIGHT(M184,255),RIGHT('Disaggregation Data'!J$159:$J$310,255),0))),"")</f>
        <v/>
      </c>
      <c r="G184" s="348" t="str">
        <f t="array" ref="G184">IFERROR(IF(INDEX('Disaggregation Data'!$M$159:$M$310,MATCH(RIGHT(M184,255),RIGHT('Disaggregation Data'!$J$159:$J$310,255),0))=0,"",INDEX('Disaggregation Data'!$M$159:$M$310,MATCH(RIGHT(M184,255),RIGHT('Disaggregation Data'!J$159:$J$310,255),0))),"")</f>
        <v/>
      </c>
      <c r="H184" s="347" t="str">
        <f t="array" ref="H184">IFERROR(IF(INDEX('Disaggregation Data'!$N$159:$N$310,MATCH(RIGHT(M184,255),RIGHT('Disaggregation Data'!$J$159:$J$310,255),0))=0,"",INDEX('Disaggregation Data'!$N$159:$N$310,MATCH(RIGHT(M184,255),RIGHT('Disaggregation Data'!J$159:$J$310,255),0))),"")</f>
        <v/>
      </c>
      <c r="I184" s="454" t="str">
        <f t="array" ref="I184">IFERROR(IF(INDEX('Disaggregation Records'!$G$59:$G$92,MATCH(LEFT(L184,255),LEFT('Disaggregation Records'!$D$59:$D$92,255),0))=0,"",INDEX('Disaggregation Records'!$G$59:$G$92,MATCH(LEFT(L184,255),LEFT('Disaggregation Records'!$D$59:$D$92,255),0))),"")</f>
        <v/>
      </c>
      <c r="J184" s="465" t="s">
        <v>747</v>
      </c>
      <c r="K184" s="465">
        <f t="shared" si="12"/>
        <v>6</v>
      </c>
      <c r="L184" s="465" t="str">
        <f t="shared" si="13"/>
        <v>HIV O-4a(M): Percentage of men reporting the use of a condom the last time they had anal sex with a male partner-6</v>
      </c>
      <c r="M184" s="465" t="str">
        <f t="shared" si="14"/>
        <v>HIV O-4a(M): Percentage of men reporting the use of a condom the last time they had anal sex with a male partner</v>
      </c>
      <c r="N184" s="465" t="b">
        <f t="shared" si="15"/>
        <v>1</v>
      </c>
      <c r="O184" s="466" t="s">
        <v>1697</v>
      </c>
      <c r="P184" s="202"/>
      <c r="Q184" s="179"/>
    </row>
    <row r="185" spans="1:17" ht="37.5" customHeight="1" x14ac:dyDescent="0.25">
      <c r="A185" s="345">
        <v>2</v>
      </c>
      <c r="B185" s="364" t="str">
        <f>IFERROR(VLOOKUP(A185,'Outcome Indicators - Section C'!$A$10:$S$27,19,FALSE),"")</f>
        <v>HIV O-4a(M): Percentage of men reporting the use of a condom the last time they had anal sex with a male partner</v>
      </c>
      <c r="C185" s="464" t="str">
        <f t="array" ref="C185">IFERROR(IF(INDEX('Disaggregation Records'!$E$59:$E$92,MATCH(RIGHT(L185,255),RIGHT('Disaggregation Records'!$D$59:$D$92,255),0))=0,"",INDEX('Disaggregation Records'!$E$59:$E$92,MATCH(RIGHT(L185,255),RIGHT('Disaggregation Records'!$D$59:$D$92,255),0))),"")</f>
        <v/>
      </c>
      <c r="D185" s="464" t="str">
        <f t="array" ref="D185">IFERROR(IF(INDEX('Disaggregation Records'!$F$59:$F$92,MATCH(RIGHT(L185,255),RIGHT('Disaggregation Records'!$D$59:$D$92,255),0))=0,"",INDEX('Disaggregation Records'!$F$59:$F$92,MATCH(RIGHT(L185,255),RIGHT('Disaggregation Records'!$D$59:$D$92,255),0))),"")</f>
        <v/>
      </c>
      <c r="E185" s="348" t="str">
        <f t="array" ref="E185">IFERROR(IF(INDEX('Disaggregation Data'!$K$159:$K$310,MATCH(RIGHT(M185,255),RIGHT('Disaggregation Data'!$J$159:$J$310,255),0))=0,"",INDEX('Disaggregation Data'!$K$159:$K$310,MATCH(RIGHT(M185,255),RIGHT('Disaggregation Data'!J$159:$J$310,255),0))),"")</f>
        <v/>
      </c>
      <c r="F185" s="348" t="str">
        <f t="array" ref="F185">IFERROR(IF(INDEX('Disaggregation Data'!$L$159:$L$310,MATCH(RIGHT(M185,255),RIGHT('Disaggregation Data'!$J$159:$J$310,255),0))=0,"",INDEX('Disaggregation Data'!$L$159:$L$310,MATCH(RIGHT(M185,255),RIGHT('Disaggregation Data'!J$159:$J$310,255),0))),"")</f>
        <v/>
      </c>
      <c r="G185" s="348" t="str">
        <f t="array" ref="G185">IFERROR(IF(INDEX('Disaggregation Data'!$M$159:$M$310,MATCH(RIGHT(M185,255),RIGHT('Disaggregation Data'!$J$159:$J$310,255),0))=0,"",INDEX('Disaggregation Data'!$M$159:$M$310,MATCH(RIGHT(M185,255),RIGHT('Disaggregation Data'!J$159:$J$310,255),0))),"")</f>
        <v/>
      </c>
      <c r="H185" s="347" t="str">
        <f t="array" ref="H185">IFERROR(IF(INDEX('Disaggregation Data'!$N$159:$N$310,MATCH(RIGHT(M185,255),RIGHT('Disaggregation Data'!$J$159:$J$310,255),0))=0,"",INDEX('Disaggregation Data'!$N$159:$N$310,MATCH(RIGHT(M185,255),RIGHT('Disaggregation Data'!J$159:$J$310,255),0))),"")</f>
        <v/>
      </c>
      <c r="I185" s="454" t="str">
        <f t="array" ref="I185">IFERROR(IF(INDEX('Disaggregation Records'!$G$59:$G$92,MATCH(LEFT(L185,255),LEFT('Disaggregation Records'!$D$59:$D$92,255),0))=0,"",INDEX('Disaggregation Records'!$G$59:$G$92,MATCH(LEFT(L185,255),LEFT('Disaggregation Records'!$D$59:$D$92,255),0))),"")</f>
        <v/>
      </c>
      <c r="J185" s="465" t="s">
        <v>747</v>
      </c>
      <c r="K185" s="465">
        <f t="shared" si="12"/>
        <v>7</v>
      </c>
      <c r="L185" s="465" t="str">
        <f t="shared" si="13"/>
        <v>HIV O-4a(M): Percentage of men reporting the use of a condom the last time they had anal sex with a male partner-7</v>
      </c>
      <c r="M185" s="465" t="str">
        <f t="shared" si="14"/>
        <v>HIV O-4a(M): Percentage of men reporting the use of a condom the last time they had anal sex with a male partner</v>
      </c>
      <c r="N185" s="465" t="b">
        <f t="shared" si="15"/>
        <v>1</v>
      </c>
      <c r="O185" s="466" t="s">
        <v>1698</v>
      </c>
      <c r="P185" s="202"/>
      <c r="Q185" s="179"/>
    </row>
    <row r="186" spans="1:17" ht="37.5" customHeight="1" x14ac:dyDescent="0.25">
      <c r="A186" s="345">
        <v>2</v>
      </c>
      <c r="B186" s="364" t="str">
        <f>IFERROR(VLOOKUP(A186,'Outcome Indicators - Section C'!$A$10:$S$27,19,FALSE),"")</f>
        <v>HIV O-4a(M): Percentage of men reporting the use of a condom the last time they had anal sex with a male partner</v>
      </c>
      <c r="C186" s="464" t="str">
        <f t="array" ref="C186">IFERROR(IF(INDEX('Disaggregation Records'!$E$59:$E$92,MATCH(RIGHT(L186,255),RIGHT('Disaggregation Records'!$D$59:$D$92,255),0))=0,"",INDEX('Disaggregation Records'!$E$59:$E$92,MATCH(RIGHT(L186,255),RIGHT('Disaggregation Records'!$D$59:$D$92,255),0))),"")</f>
        <v/>
      </c>
      <c r="D186" s="464" t="str">
        <f t="array" ref="D186">IFERROR(IF(INDEX('Disaggregation Records'!$F$59:$F$92,MATCH(RIGHT(L186,255),RIGHT('Disaggregation Records'!$D$59:$D$92,255),0))=0,"",INDEX('Disaggregation Records'!$F$59:$F$92,MATCH(RIGHT(L186,255),RIGHT('Disaggregation Records'!$D$59:$D$92,255),0))),"")</f>
        <v/>
      </c>
      <c r="E186" s="348" t="str">
        <f t="array" ref="E186">IFERROR(IF(INDEX('Disaggregation Data'!$K$159:$K$310,MATCH(RIGHT(M186,255),RIGHT('Disaggregation Data'!$J$159:$J$310,255),0))=0,"",INDEX('Disaggregation Data'!$K$159:$K$310,MATCH(RIGHT(M186,255),RIGHT('Disaggregation Data'!J$159:$J$310,255),0))),"")</f>
        <v/>
      </c>
      <c r="F186" s="348" t="str">
        <f t="array" ref="F186">IFERROR(IF(INDEX('Disaggregation Data'!$L$159:$L$310,MATCH(RIGHT(M186,255),RIGHT('Disaggregation Data'!$J$159:$J$310,255),0))=0,"",INDEX('Disaggregation Data'!$L$159:$L$310,MATCH(RIGHT(M186,255),RIGHT('Disaggregation Data'!J$159:$J$310,255),0))),"")</f>
        <v/>
      </c>
      <c r="G186" s="348" t="str">
        <f t="array" ref="G186">IFERROR(IF(INDEX('Disaggregation Data'!$M$159:$M$310,MATCH(RIGHT(M186,255),RIGHT('Disaggregation Data'!$J$159:$J$310,255),0))=0,"",INDEX('Disaggregation Data'!$M$159:$M$310,MATCH(RIGHT(M186,255),RIGHT('Disaggregation Data'!J$159:$J$310,255),0))),"")</f>
        <v/>
      </c>
      <c r="H186" s="347" t="str">
        <f t="array" ref="H186">IFERROR(IF(INDEX('Disaggregation Data'!$N$159:$N$310,MATCH(RIGHT(M186,255),RIGHT('Disaggregation Data'!$J$159:$J$310,255),0))=0,"",INDEX('Disaggregation Data'!$N$159:$N$310,MATCH(RIGHT(M186,255),RIGHT('Disaggregation Data'!J$159:$J$310,255),0))),"")</f>
        <v/>
      </c>
      <c r="I186" s="454" t="str">
        <f t="array" ref="I186">IFERROR(IF(INDEX('Disaggregation Records'!$G$59:$G$92,MATCH(LEFT(L186,255),LEFT('Disaggregation Records'!$D$59:$D$92,255),0))=0,"",INDEX('Disaggregation Records'!$G$59:$G$92,MATCH(LEFT(L186,255),LEFT('Disaggregation Records'!$D$59:$D$92,255),0))),"")</f>
        <v/>
      </c>
      <c r="J186" s="465" t="s">
        <v>747</v>
      </c>
      <c r="K186" s="465">
        <f t="shared" si="12"/>
        <v>8</v>
      </c>
      <c r="L186" s="465" t="str">
        <f t="shared" si="13"/>
        <v>HIV O-4a(M): Percentage of men reporting the use of a condom the last time they had anal sex with a male partner-8</v>
      </c>
      <c r="M186" s="465" t="str">
        <f t="shared" si="14"/>
        <v>HIV O-4a(M): Percentage of men reporting the use of a condom the last time they had anal sex with a male partner</v>
      </c>
      <c r="N186" s="465" t="b">
        <f t="shared" si="15"/>
        <v>1</v>
      </c>
      <c r="O186" s="466" t="s">
        <v>1699</v>
      </c>
      <c r="P186" s="202"/>
      <c r="Q186" s="179"/>
    </row>
    <row r="187" spans="1:17" ht="37.5" customHeight="1" x14ac:dyDescent="0.25">
      <c r="A187" s="345">
        <v>2</v>
      </c>
      <c r="B187" s="364" t="str">
        <f>IFERROR(VLOOKUP(A187,'Outcome Indicators - Section C'!$A$10:$S$27,19,FALSE),"")</f>
        <v>HIV O-4a(M): Percentage of men reporting the use of a condom the last time they had anal sex with a male partner</v>
      </c>
      <c r="C187" s="464" t="str">
        <f t="array" ref="C187">IFERROR(IF(INDEX('Disaggregation Records'!$E$59:$E$92,MATCH(RIGHT(L187,255),RIGHT('Disaggregation Records'!$D$59:$D$92,255),0))=0,"",INDEX('Disaggregation Records'!$E$59:$E$92,MATCH(RIGHT(L187,255),RIGHT('Disaggregation Records'!$D$59:$D$92,255),0))),"")</f>
        <v/>
      </c>
      <c r="D187" s="464" t="str">
        <f t="array" ref="D187">IFERROR(IF(INDEX('Disaggregation Records'!$F$59:$F$92,MATCH(RIGHT(L187,255),RIGHT('Disaggregation Records'!$D$59:$D$92,255),0))=0,"",INDEX('Disaggregation Records'!$F$59:$F$92,MATCH(RIGHT(L187,255),RIGHT('Disaggregation Records'!$D$59:$D$92,255),0))),"")</f>
        <v/>
      </c>
      <c r="E187" s="348" t="str">
        <f t="array" ref="E187">IFERROR(IF(INDEX('Disaggregation Data'!$K$159:$K$310,MATCH(RIGHT(M187,255),RIGHT('Disaggregation Data'!$J$159:$J$310,255),0))=0,"",INDEX('Disaggregation Data'!$K$159:$K$310,MATCH(RIGHT(M187,255),RIGHT('Disaggregation Data'!J$159:$J$310,255),0))),"")</f>
        <v/>
      </c>
      <c r="F187" s="348" t="str">
        <f t="array" ref="F187">IFERROR(IF(INDEX('Disaggregation Data'!$L$159:$L$310,MATCH(RIGHT(M187,255),RIGHT('Disaggregation Data'!$J$159:$J$310,255),0))=0,"",INDEX('Disaggregation Data'!$L$159:$L$310,MATCH(RIGHT(M187,255),RIGHT('Disaggregation Data'!J$159:$J$310,255),0))),"")</f>
        <v/>
      </c>
      <c r="G187" s="348" t="str">
        <f t="array" ref="G187">IFERROR(IF(INDEX('Disaggregation Data'!$M$159:$M$310,MATCH(RIGHT(M187,255),RIGHT('Disaggregation Data'!$J$159:$J$310,255),0))=0,"",INDEX('Disaggregation Data'!$M$159:$M$310,MATCH(RIGHT(M187,255),RIGHT('Disaggregation Data'!J$159:$J$310,255),0))),"")</f>
        <v/>
      </c>
      <c r="H187" s="347" t="str">
        <f t="array" ref="H187">IFERROR(IF(INDEX('Disaggregation Data'!$N$159:$N$310,MATCH(RIGHT(M187,255),RIGHT('Disaggregation Data'!$J$159:$J$310,255),0))=0,"",INDEX('Disaggregation Data'!$N$159:$N$310,MATCH(RIGHT(M187,255),RIGHT('Disaggregation Data'!J$159:$J$310,255),0))),"")</f>
        <v/>
      </c>
      <c r="I187" s="454" t="str">
        <f t="array" ref="I187">IFERROR(IF(INDEX('Disaggregation Records'!$G$59:$G$92,MATCH(LEFT(L187,255),LEFT('Disaggregation Records'!$D$59:$D$92,255),0))=0,"",INDEX('Disaggregation Records'!$G$59:$G$92,MATCH(LEFT(L187,255),LEFT('Disaggregation Records'!$D$59:$D$92,255),0))),"")</f>
        <v/>
      </c>
      <c r="J187" s="465" t="s">
        <v>747</v>
      </c>
      <c r="K187" s="465">
        <f t="shared" si="12"/>
        <v>9</v>
      </c>
      <c r="L187" s="465" t="str">
        <f t="shared" si="13"/>
        <v>HIV O-4a(M): Percentage of men reporting the use of a condom the last time they had anal sex with a male partner-9</v>
      </c>
      <c r="M187" s="465" t="str">
        <f t="shared" si="14"/>
        <v>HIV O-4a(M): Percentage of men reporting the use of a condom the last time they had anal sex with a male partner</v>
      </c>
      <c r="N187" s="465" t="b">
        <f t="shared" si="15"/>
        <v>1</v>
      </c>
      <c r="O187" s="466" t="s">
        <v>1700</v>
      </c>
      <c r="P187" s="202"/>
      <c r="Q187" s="179"/>
    </row>
    <row r="188" spans="1:17" ht="103.5" customHeight="1" x14ac:dyDescent="0.25">
      <c r="A188" s="345">
        <v>3</v>
      </c>
      <c r="B188" s="364" t="str">
        <f>IFERROR(VLOOKUP(A188,'Outcome Indicators - Section C'!$A$10:$S$27,19,FALSE),"")</f>
        <v>HIV O-1(M): Percentage of adults and children with HIV, known to be on treatment 12 months after initiation of antiretroviral therapy</v>
      </c>
      <c r="C188" s="464" t="str">
        <f t="array" ref="C188">IFERROR(IF(INDEX('Disaggregation Records'!$E$59:$E$92,MATCH(RIGHT(L188,255),RIGHT('Disaggregation Records'!$D$59:$D$92,255),0))=0,"",INDEX('Disaggregation Records'!$E$59:$E$92,MATCH(RIGHT(L188,255),RIGHT('Disaggregation Records'!$D$59:$D$92,255),0))),"")</f>
        <v>Age</v>
      </c>
      <c r="D188" s="464" t="str">
        <f t="array" ref="D188">IFERROR(IF(INDEX('Disaggregation Records'!$F$59:$F$92,MATCH(RIGHT(L188,255),RIGHT('Disaggregation Records'!$D$59:$D$92,255),0))=0,"",INDEX('Disaggregation Records'!$F$59:$F$92,MATCH(RIGHT(L188,255),RIGHT('Disaggregation Records'!$D$59:$D$92,255),0))),"")</f>
        <v>U15</v>
      </c>
      <c r="E188" s="348" t="str">
        <f t="array" ref="E188">IFERROR(IF(INDEX('Disaggregation Data'!$K$159:$K$310,MATCH(RIGHT(M188,255),RIGHT('Disaggregation Data'!$J$159:$J$310,255),0))=0,"",INDEX('Disaggregation Data'!$K$159:$K$310,MATCH(RIGHT(M188,255),RIGHT('Disaggregation Data'!J$159:$J$310,255),0))),"")</f>
        <v/>
      </c>
      <c r="F188" s="348" t="str">
        <f t="array" ref="F188">IFERROR(IF(INDEX('Disaggregation Data'!$L$159:$L$310,MATCH(RIGHT(M188,255),RIGHT('Disaggregation Data'!$J$159:$J$310,255),0))=0,"",INDEX('Disaggregation Data'!$L$159:$L$310,MATCH(RIGHT(M188,255),RIGHT('Disaggregation Data'!J$159:$J$310,255),0))),"")</f>
        <v/>
      </c>
      <c r="G188" s="348" t="str">
        <f t="array" ref="G188">IFERROR(IF(INDEX('Disaggregation Data'!$M$159:$M$310,MATCH(RIGHT(M188,255),RIGHT('Disaggregation Data'!$J$159:$J$310,255),0))=0,"",INDEX('Disaggregation Data'!$M$159:$M$310,MATCH(RIGHT(M188,255),RIGHT('Disaggregation Data'!J$159:$J$310,255),0))),"")</f>
        <v/>
      </c>
      <c r="H188" s="347" t="str">
        <f t="array" ref="H188">IFERROR(IF(INDEX('Disaggregation Data'!$N$159:$N$310,MATCH(RIGHT(M188,255),RIGHT('Disaggregation Data'!$J$159:$J$310,255),0))=0,"",INDEX('Disaggregation Data'!$N$159:$N$310,MATCH(RIGHT(M188,255),RIGHT('Disaggregation Data'!J$159:$J$310,255),0))),"")</f>
        <v/>
      </c>
      <c r="I188" s="454" t="str">
        <f t="array" ref="I188">IFERROR(IF(INDEX('Disaggregation Records'!$G$59:$G$92,MATCH(LEFT(L188,255),LEFT('Disaggregation Records'!$D$59:$D$92,255),0))=0,"",INDEX('Disaggregation Records'!$G$59:$G$92,MATCH(LEFT(L188,255),LEFT('Disaggregation Records'!$D$59:$D$92,255),0))),"")</f>
        <v>a1L36000000zoL4EAI</v>
      </c>
      <c r="J188" s="465" t="s">
        <v>748</v>
      </c>
      <c r="K188" s="465">
        <f t="shared" si="12"/>
        <v>0</v>
      </c>
      <c r="L188" s="465" t="str">
        <f t="shared" si="13"/>
        <v>HIV O-1(M): Percentage of adults and children with HIV, known to be on treatment 12 months after initiation of antiretroviral therapy-0</v>
      </c>
      <c r="M188" s="465" t="str">
        <f t="shared" si="14"/>
        <v>HIV O-1(M): Percentage of adults and children with HIV, known to be on treatment 12 months after initiation of antiretroviral therapyAgeU15</v>
      </c>
      <c r="N188" s="465" t="b">
        <f t="shared" si="15"/>
        <v>1</v>
      </c>
      <c r="O188" s="466" t="s">
        <v>1701</v>
      </c>
      <c r="P188" s="202"/>
      <c r="Q188" s="179"/>
    </row>
    <row r="189" spans="1:17" ht="88.5" customHeight="1" x14ac:dyDescent="0.25">
      <c r="A189" s="345">
        <v>3</v>
      </c>
      <c r="B189" s="364" t="str">
        <f>IFERROR(VLOOKUP(A189,'Outcome Indicators - Section C'!$A$10:$S$27,19,FALSE),"")</f>
        <v>HIV O-1(M): Percentage of adults and children with HIV, known to be on treatment 12 months after initiation of antiretroviral therapy</v>
      </c>
      <c r="C189" s="464" t="str">
        <f t="array" ref="C189">IFERROR(IF(INDEX('Disaggregation Records'!$E$59:$E$92,MATCH(RIGHT(L189,255),RIGHT('Disaggregation Records'!$D$59:$D$92,255),0))=0,"",INDEX('Disaggregation Records'!$E$59:$E$92,MATCH(RIGHT(L189,255),RIGHT('Disaggregation Records'!$D$59:$D$92,255),0))),"")</f>
        <v>Age</v>
      </c>
      <c r="D189" s="464" t="str">
        <f t="array" ref="D189">IFERROR(IF(INDEX('Disaggregation Records'!$F$59:$F$92,MATCH(RIGHT(L189,255),RIGHT('Disaggregation Records'!$D$59:$D$92,255),0))=0,"",INDEX('Disaggregation Records'!$F$59:$F$92,MATCH(RIGHT(L189,255),RIGHT('Disaggregation Records'!$D$59:$D$92,255),0))),"")</f>
        <v>15+</v>
      </c>
      <c r="E189" s="348" t="str">
        <f t="array" ref="E189">IFERROR(IF(INDEX('Disaggregation Data'!$K$159:$K$310,MATCH(RIGHT(M189,255),RIGHT('Disaggregation Data'!$J$159:$J$310,255),0))=0,"",INDEX('Disaggregation Data'!$K$159:$K$310,MATCH(RIGHT(M189,255),RIGHT('Disaggregation Data'!J$159:$J$310,255),0))),"")</f>
        <v/>
      </c>
      <c r="F189" s="348" t="str">
        <f t="array" ref="F189">IFERROR(IF(INDEX('Disaggregation Data'!$L$159:$L$310,MATCH(RIGHT(M189,255),RIGHT('Disaggregation Data'!$J$159:$J$310,255),0))=0,"",INDEX('Disaggregation Data'!$L$159:$L$310,MATCH(RIGHT(M189,255),RIGHT('Disaggregation Data'!J$159:$J$310,255),0))),"")</f>
        <v/>
      </c>
      <c r="G189" s="348" t="str">
        <f t="array" ref="G189">IFERROR(IF(INDEX('Disaggregation Data'!$M$159:$M$310,MATCH(RIGHT(M189,255),RIGHT('Disaggregation Data'!$J$159:$J$310,255),0))=0,"",INDEX('Disaggregation Data'!$M$159:$M$310,MATCH(RIGHT(M189,255),RIGHT('Disaggregation Data'!J$159:$J$310,255),0))),"")</f>
        <v/>
      </c>
      <c r="H189" s="347" t="str">
        <f t="array" ref="H189">IFERROR(IF(INDEX('Disaggregation Data'!$N$159:$N$310,MATCH(RIGHT(M189,255),RIGHT('Disaggregation Data'!$J$159:$J$310,255),0))=0,"",INDEX('Disaggregation Data'!$N$159:$N$310,MATCH(RIGHT(M189,255),RIGHT('Disaggregation Data'!J$159:$J$310,255),0))),"")</f>
        <v/>
      </c>
      <c r="I189" s="454" t="str">
        <f t="array" ref="I189">IFERROR(IF(INDEX('Disaggregation Records'!$G$59:$G$92,MATCH(LEFT(L189,255),LEFT('Disaggregation Records'!$D$59:$D$92,255),0))=0,"",INDEX('Disaggregation Records'!$G$59:$G$92,MATCH(LEFT(L189,255),LEFT('Disaggregation Records'!$D$59:$D$92,255),0))),"")</f>
        <v>a1L36000000zoL5EAI</v>
      </c>
      <c r="J189" s="465" t="s">
        <v>748</v>
      </c>
      <c r="K189" s="465">
        <f t="shared" si="12"/>
        <v>1</v>
      </c>
      <c r="L189" s="465" t="str">
        <f t="shared" si="13"/>
        <v>HIV O-1(M): Percentage of adults and children with HIV, known to be on treatment 12 months after initiation of antiretroviral therapy-1</v>
      </c>
      <c r="M189" s="465" t="str">
        <f t="shared" si="14"/>
        <v>HIV O-1(M): Percentage of adults and children with HIV, known to be on treatment 12 months after initiation of antiretroviral therapyAge15+</v>
      </c>
      <c r="N189" s="465" t="b">
        <f t="shared" si="15"/>
        <v>1</v>
      </c>
      <c r="O189" s="466" t="s">
        <v>1702</v>
      </c>
      <c r="P189" s="202"/>
      <c r="Q189" s="179"/>
    </row>
    <row r="190" spans="1:17" ht="86.25" customHeight="1" x14ac:dyDescent="0.25">
      <c r="A190" s="345">
        <v>3</v>
      </c>
      <c r="B190" s="364" t="str">
        <f>IFERROR(VLOOKUP(A190,'Outcome Indicators - Section C'!$A$10:$S$27,19,FALSE),"")</f>
        <v>HIV O-1(M): Percentage of adults and children with HIV, known to be on treatment 12 months after initiation of antiretroviral therapy</v>
      </c>
      <c r="C190" s="464" t="str">
        <f t="array" ref="C190">IFERROR(IF(INDEX('Disaggregation Records'!$E$59:$E$92,MATCH(RIGHT(L190,255),RIGHT('Disaggregation Records'!$D$59:$D$92,255),0))=0,"",INDEX('Disaggregation Records'!$E$59:$E$92,MATCH(RIGHT(L190,255),RIGHT('Disaggregation Records'!$D$59:$D$92,255),0))),"")</f>
        <v>Duration of treatment</v>
      </c>
      <c r="D190" s="464" t="str">
        <f t="array" ref="D190">IFERROR(IF(INDEX('Disaggregation Records'!$F$59:$F$92,MATCH(RIGHT(L190,255),RIGHT('Disaggregation Records'!$D$59:$D$92,255),0))=0,"",INDEX('Disaggregation Records'!$F$59:$F$92,MATCH(RIGHT(L190,255),RIGHT('Disaggregation Records'!$D$59:$D$92,255),0))),"")</f>
        <v>24 months after initiation</v>
      </c>
      <c r="E190" s="348" t="str">
        <f t="array" ref="E190">IFERROR(IF(INDEX('Disaggregation Data'!$K$159:$K$310,MATCH(RIGHT(M190,255),RIGHT('Disaggregation Data'!$J$159:$J$310,255),0))=0,"",INDEX('Disaggregation Data'!$K$159:$K$310,MATCH(RIGHT(M190,255),RIGHT('Disaggregation Data'!J$159:$J$310,255),0))),"")</f>
        <v/>
      </c>
      <c r="F190" s="348" t="str">
        <f t="array" ref="F190">IFERROR(IF(INDEX('Disaggregation Data'!$L$159:$L$310,MATCH(RIGHT(M190,255),RIGHT('Disaggregation Data'!$J$159:$J$310,255),0))=0,"",INDEX('Disaggregation Data'!$L$159:$L$310,MATCH(RIGHT(M190,255),RIGHT('Disaggregation Data'!J$159:$J$310,255),0))),"")</f>
        <v/>
      </c>
      <c r="G190" s="348" t="str">
        <f t="array" ref="G190">IFERROR(IF(INDEX('Disaggregation Data'!$M$159:$M$310,MATCH(RIGHT(M190,255),RIGHT('Disaggregation Data'!$J$159:$J$310,255),0))=0,"",INDEX('Disaggregation Data'!$M$159:$M$310,MATCH(RIGHT(M190,255),RIGHT('Disaggregation Data'!J$159:$J$310,255),0))),"")</f>
        <v/>
      </c>
      <c r="H190" s="347" t="str">
        <f t="array" ref="H190">IFERROR(IF(INDEX('Disaggregation Data'!$N$159:$N$310,MATCH(RIGHT(M190,255),RIGHT('Disaggregation Data'!$J$159:$J$310,255),0))=0,"",INDEX('Disaggregation Data'!$N$159:$N$310,MATCH(RIGHT(M190,255),RIGHT('Disaggregation Data'!J$159:$J$310,255),0))),"")</f>
        <v/>
      </c>
      <c r="I190" s="454" t="str">
        <f t="array" ref="I190">IFERROR(IF(INDEX('Disaggregation Records'!$G$59:$G$92,MATCH(LEFT(L190,255),LEFT('Disaggregation Records'!$D$59:$D$92,255),0))=0,"",INDEX('Disaggregation Records'!$G$59:$G$92,MATCH(LEFT(L190,255),LEFT('Disaggregation Records'!$D$59:$D$92,255),0))),"")</f>
        <v>a1L36000000zoL6EAI</v>
      </c>
      <c r="J190" s="465" t="s">
        <v>748</v>
      </c>
      <c r="K190" s="465">
        <f t="shared" si="12"/>
        <v>2</v>
      </c>
      <c r="L190" s="465" t="str">
        <f t="shared" si="13"/>
        <v>HIV O-1(M): Percentage of adults and children with HIV, known to be on treatment 12 months after initiation of antiretroviral therapy-2</v>
      </c>
      <c r="M190" s="465" t="str">
        <f t="shared" si="14"/>
        <v>HIV O-1(M): Percentage of adults and children with HIV, known to be on treatment 12 months after initiation of antiretroviral therapyDuration of treatment24 months after initiation</v>
      </c>
      <c r="N190" s="465" t="b">
        <f t="shared" si="15"/>
        <v>1</v>
      </c>
      <c r="O190" s="466" t="s">
        <v>1703</v>
      </c>
      <c r="P190" s="202"/>
      <c r="Q190" s="179"/>
    </row>
    <row r="191" spans="1:17" ht="85.5" customHeight="1" x14ac:dyDescent="0.25">
      <c r="A191" s="345">
        <v>3</v>
      </c>
      <c r="B191" s="364" t="str">
        <f>IFERROR(VLOOKUP(A191,'Outcome Indicators - Section C'!$A$10:$S$27,19,FALSE),"")</f>
        <v>HIV O-1(M): Percentage of adults and children with HIV, known to be on treatment 12 months after initiation of antiretroviral therapy</v>
      </c>
      <c r="C191" s="464" t="str">
        <f t="array" ref="C191">IFERROR(IF(INDEX('Disaggregation Records'!$E$59:$E$92,MATCH(RIGHT(L191,255),RIGHT('Disaggregation Records'!$D$59:$D$92,255),0))=0,"",INDEX('Disaggregation Records'!$E$59:$E$92,MATCH(RIGHT(L191,255),RIGHT('Disaggregation Records'!$D$59:$D$92,255),0))),"")</f>
        <v>Duration of treatment</v>
      </c>
      <c r="D191" s="464" t="str">
        <f t="array" ref="D191">IFERROR(IF(INDEX('Disaggregation Records'!$F$59:$F$92,MATCH(RIGHT(L191,255),RIGHT('Disaggregation Records'!$D$59:$D$92,255),0))=0,"",INDEX('Disaggregation Records'!$F$59:$F$92,MATCH(RIGHT(L191,255),RIGHT('Disaggregation Records'!$D$59:$D$92,255),0))),"")</f>
        <v>36 months after initiation</v>
      </c>
      <c r="E191" s="348" t="str">
        <f t="array" ref="E191">IFERROR(IF(INDEX('Disaggregation Data'!$K$159:$K$310,MATCH(RIGHT(M191,255),RIGHT('Disaggregation Data'!$J$159:$J$310,255),0))=0,"",INDEX('Disaggregation Data'!$K$159:$K$310,MATCH(RIGHT(M191,255),RIGHT('Disaggregation Data'!J$159:$J$310,255),0))),"")</f>
        <v/>
      </c>
      <c r="F191" s="348" t="str">
        <f t="array" ref="F191">IFERROR(IF(INDEX('Disaggregation Data'!$L$159:$L$310,MATCH(RIGHT(M191,255),RIGHT('Disaggregation Data'!$J$159:$J$310,255),0))=0,"",INDEX('Disaggregation Data'!$L$159:$L$310,MATCH(RIGHT(M191,255),RIGHT('Disaggregation Data'!J$159:$J$310,255),0))),"")</f>
        <v/>
      </c>
      <c r="G191" s="348" t="str">
        <f t="array" ref="G191">IFERROR(IF(INDEX('Disaggregation Data'!$M$159:$M$310,MATCH(RIGHT(M191,255),RIGHT('Disaggregation Data'!$J$159:$J$310,255),0))=0,"",INDEX('Disaggregation Data'!$M$159:$M$310,MATCH(RIGHT(M191,255),RIGHT('Disaggregation Data'!J$159:$J$310,255),0))),"")</f>
        <v/>
      </c>
      <c r="H191" s="347" t="str">
        <f t="array" ref="H191">IFERROR(IF(INDEX('Disaggregation Data'!$N$159:$N$310,MATCH(RIGHT(M191,255),RIGHT('Disaggregation Data'!$J$159:$J$310,255),0))=0,"",INDEX('Disaggregation Data'!$N$159:$N$310,MATCH(RIGHT(M191,255),RIGHT('Disaggregation Data'!J$159:$J$310,255),0))),"")</f>
        <v/>
      </c>
      <c r="I191" s="454" t="str">
        <f t="array" ref="I191">IFERROR(IF(INDEX('Disaggregation Records'!$G$59:$G$92,MATCH(LEFT(L191,255),LEFT('Disaggregation Records'!$D$59:$D$92,255),0))=0,"",INDEX('Disaggregation Records'!$G$59:$G$92,MATCH(LEFT(L191,255),LEFT('Disaggregation Records'!$D$59:$D$92,255),0))),"")</f>
        <v>a1L36000000zoL7EAI</v>
      </c>
      <c r="J191" s="465" t="s">
        <v>748</v>
      </c>
      <c r="K191" s="465">
        <f t="shared" si="12"/>
        <v>3</v>
      </c>
      <c r="L191" s="465" t="str">
        <f t="shared" si="13"/>
        <v>HIV O-1(M): Percentage of adults and children with HIV, known to be on treatment 12 months after initiation of antiretroviral therapy-3</v>
      </c>
      <c r="M191" s="465" t="str">
        <f t="shared" si="14"/>
        <v>HIV O-1(M): Percentage of adults and children with HIV, known to be on treatment 12 months after initiation of antiretroviral therapyDuration of treatment36 months after initiation</v>
      </c>
      <c r="N191" s="465" t="b">
        <f t="shared" si="15"/>
        <v>1</v>
      </c>
      <c r="O191" s="466" t="s">
        <v>1704</v>
      </c>
      <c r="P191" s="202"/>
      <c r="Q191" s="179"/>
    </row>
    <row r="192" spans="1:17" ht="86.25" customHeight="1" x14ac:dyDescent="0.25">
      <c r="A192" s="345">
        <v>3</v>
      </c>
      <c r="B192" s="364" t="str">
        <f>IFERROR(VLOOKUP(A192,'Outcome Indicators - Section C'!$A$10:$S$27,19,FALSE),"")</f>
        <v>HIV O-1(M): Percentage of adults and children with HIV, known to be on treatment 12 months after initiation of antiretroviral therapy</v>
      </c>
      <c r="C192" s="464" t="str">
        <f t="array" ref="C192">IFERROR(IF(INDEX('Disaggregation Records'!$E$59:$E$92,MATCH(RIGHT(L192,255),RIGHT('Disaggregation Records'!$D$59:$D$92,255),0))=0,"",INDEX('Disaggregation Records'!$E$59:$E$92,MATCH(RIGHT(L192,255),RIGHT('Disaggregation Records'!$D$59:$D$92,255),0))),"")</f>
        <v>Duration of treatment</v>
      </c>
      <c r="D192" s="464" t="str">
        <f t="array" ref="D192">IFERROR(IF(INDEX('Disaggregation Records'!$F$59:$F$92,MATCH(RIGHT(L192,255),RIGHT('Disaggregation Records'!$D$59:$D$92,255),0))=0,"",INDEX('Disaggregation Records'!$F$59:$F$92,MATCH(RIGHT(L192,255),RIGHT('Disaggregation Records'!$D$59:$D$92,255),0))),"")</f>
        <v>60 months after initiation</v>
      </c>
      <c r="E192" s="348" t="str">
        <f t="array" ref="E192">IFERROR(IF(INDEX('Disaggregation Data'!$K$159:$K$310,MATCH(RIGHT(M192,255),RIGHT('Disaggregation Data'!$J$159:$J$310,255),0))=0,"",INDEX('Disaggregation Data'!$K$159:$K$310,MATCH(RIGHT(M192,255),RIGHT('Disaggregation Data'!J$159:$J$310,255),0))),"")</f>
        <v/>
      </c>
      <c r="F192" s="348" t="str">
        <f t="array" ref="F192">IFERROR(IF(INDEX('Disaggregation Data'!$L$159:$L$310,MATCH(RIGHT(M192,255),RIGHT('Disaggregation Data'!$J$159:$J$310,255),0))=0,"",INDEX('Disaggregation Data'!$L$159:$L$310,MATCH(RIGHT(M192,255),RIGHT('Disaggregation Data'!J$159:$J$310,255),0))),"")</f>
        <v/>
      </c>
      <c r="G192" s="348" t="str">
        <f t="array" ref="G192">IFERROR(IF(INDEX('Disaggregation Data'!$M$159:$M$310,MATCH(RIGHT(M192,255),RIGHT('Disaggregation Data'!$J$159:$J$310,255),0))=0,"",INDEX('Disaggregation Data'!$M$159:$M$310,MATCH(RIGHT(M192,255),RIGHT('Disaggregation Data'!J$159:$J$310,255),0))),"")</f>
        <v/>
      </c>
      <c r="H192" s="347" t="str">
        <f t="array" ref="H192">IFERROR(IF(INDEX('Disaggregation Data'!$N$159:$N$310,MATCH(RIGHT(M192,255),RIGHT('Disaggregation Data'!$J$159:$J$310,255),0))=0,"",INDEX('Disaggregation Data'!$N$159:$N$310,MATCH(RIGHT(M192,255),RIGHT('Disaggregation Data'!J$159:$J$310,255),0))),"")</f>
        <v/>
      </c>
      <c r="I192" s="454" t="str">
        <f t="array" ref="I192">IFERROR(IF(INDEX('Disaggregation Records'!$G$59:$G$92,MATCH(LEFT(L192,255),LEFT('Disaggregation Records'!$D$59:$D$92,255),0))=0,"",INDEX('Disaggregation Records'!$G$59:$G$92,MATCH(LEFT(L192,255),LEFT('Disaggregation Records'!$D$59:$D$92,255),0))),"")</f>
        <v>a1L36000002NzjLEAS</v>
      </c>
      <c r="J192" s="465" t="s">
        <v>748</v>
      </c>
      <c r="K192" s="465">
        <f t="shared" si="12"/>
        <v>4</v>
      </c>
      <c r="L192" s="465" t="str">
        <f t="shared" si="13"/>
        <v>HIV O-1(M): Percentage of adults and children with HIV, known to be on treatment 12 months after initiation of antiretroviral therapy-4</v>
      </c>
      <c r="M192" s="465" t="str">
        <f t="shared" si="14"/>
        <v>HIV O-1(M): Percentage of adults and children with HIV, known to be on treatment 12 months after initiation of antiretroviral therapyDuration of treatment60 months after initiation</v>
      </c>
      <c r="N192" s="465" t="b">
        <f t="shared" si="15"/>
        <v>1</v>
      </c>
      <c r="O192" s="466" t="s">
        <v>1705</v>
      </c>
      <c r="P192" s="202"/>
      <c r="Q192" s="179"/>
    </row>
    <row r="193" spans="1:17" ht="99" customHeight="1" x14ac:dyDescent="0.25">
      <c r="A193" s="345">
        <v>3</v>
      </c>
      <c r="B193" s="364" t="str">
        <f>IFERROR(VLOOKUP(A193,'Outcome Indicators - Section C'!$A$10:$S$27,19,FALSE),"")</f>
        <v>HIV O-1(M): Percentage of adults and children with HIV, known to be on treatment 12 months after initiation of antiretroviral therapy</v>
      </c>
      <c r="C193" s="464" t="str">
        <f t="array" ref="C193">IFERROR(IF(INDEX('Disaggregation Records'!$E$59:$E$92,MATCH(RIGHT(L193,255),RIGHT('Disaggregation Records'!$D$59:$D$92,255),0))=0,"",INDEX('Disaggregation Records'!$E$59:$E$92,MATCH(RIGHT(L193,255),RIGHT('Disaggregation Records'!$D$59:$D$92,255),0))),"")</f>
        <v>Gender</v>
      </c>
      <c r="D193" s="464" t="str">
        <f t="array" ref="D193">IFERROR(IF(INDEX('Disaggregation Records'!$F$59:$F$92,MATCH(RIGHT(L193,255),RIGHT('Disaggregation Records'!$D$59:$D$92,255),0))=0,"",INDEX('Disaggregation Records'!$F$59:$F$92,MATCH(RIGHT(L193,255),RIGHT('Disaggregation Records'!$D$59:$D$92,255),0))),"")</f>
        <v>Male</v>
      </c>
      <c r="E193" s="348" t="str">
        <f t="array" ref="E193">IFERROR(IF(INDEX('Disaggregation Data'!$K$159:$K$310,MATCH(RIGHT(M193,255),RIGHT('Disaggregation Data'!$J$159:$J$310,255),0))=0,"",INDEX('Disaggregation Data'!$K$159:$K$310,MATCH(RIGHT(M193,255),RIGHT('Disaggregation Data'!J$159:$J$310,255),0))),"")</f>
        <v/>
      </c>
      <c r="F193" s="348" t="str">
        <f t="array" ref="F193">IFERROR(IF(INDEX('Disaggregation Data'!$L$159:$L$310,MATCH(RIGHT(M193,255),RIGHT('Disaggregation Data'!$J$159:$J$310,255),0))=0,"",INDEX('Disaggregation Data'!$L$159:$L$310,MATCH(RIGHT(M193,255),RIGHT('Disaggregation Data'!J$159:$J$310,255),0))),"")</f>
        <v/>
      </c>
      <c r="G193" s="348" t="str">
        <f t="array" ref="G193">IFERROR(IF(INDEX('Disaggregation Data'!$M$159:$M$310,MATCH(RIGHT(M193,255),RIGHT('Disaggregation Data'!$J$159:$J$310,255),0))=0,"",INDEX('Disaggregation Data'!$M$159:$M$310,MATCH(RIGHT(M193,255),RIGHT('Disaggregation Data'!J$159:$J$310,255),0))),"")</f>
        <v/>
      </c>
      <c r="H193" s="347" t="str">
        <f t="array" ref="H193">IFERROR(IF(INDEX('Disaggregation Data'!$N$159:$N$310,MATCH(RIGHT(M193,255),RIGHT('Disaggregation Data'!$J$159:$J$310,255),0))=0,"",INDEX('Disaggregation Data'!$N$159:$N$310,MATCH(RIGHT(M193,255),RIGHT('Disaggregation Data'!J$159:$J$310,255),0))),"")</f>
        <v/>
      </c>
      <c r="I193" s="454" t="str">
        <f t="array" ref="I193">IFERROR(IF(INDEX('Disaggregation Records'!$G$59:$G$92,MATCH(LEFT(L193,255),LEFT('Disaggregation Records'!$D$59:$D$92,255),0))=0,"",INDEX('Disaggregation Records'!$G$59:$G$92,MATCH(LEFT(L193,255),LEFT('Disaggregation Records'!$D$59:$D$92,255),0))),"")</f>
        <v>a1L36000000zoL1EAI</v>
      </c>
      <c r="J193" s="465" t="s">
        <v>748</v>
      </c>
      <c r="K193" s="465">
        <f t="shared" si="12"/>
        <v>5</v>
      </c>
      <c r="L193" s="465" t="str">
        <f t="shared" si="13"/>
        <v>HIV O-1(M): Percentage of adults and children with HIV, known to be on treatment 12 months after initiation of antiretroviral therapy-5</v>
      </c>
      <c r="M193" s="465" t="str">
        <f t="shared" si="14"/>
        <v>HIV O-1(M): Percentage of adults and children with HIV, known to be on treatment 12 months after initiation of antiretroviral therapyGenderMale</v>
      </c>
      <c r="N193" s="465" t="b">
        <f t="shared" si="15"/>
        <v>1</v>
      </c>
      <c r="O193" s="466" t="s">
        <v>1706</v>
      </c>
      <c r="P193" s="202"/>
      <c r="Q193" s="179"/>
    </row>
    <row r="194" spans="1:17" ht="97.5" customHeight="1" x14ac:dyDescent="0.25">
      <c r="A194" s="345">
        <v>3</v>
      </c>
      <c r="B194" s="364" t="str">
        <f>IFERROR(VLOOKUP(A194,'Outcome Indicators - Section C'!$A$10:$S$27,19,FALSE),"")</f>
        <v>HIV O-1(M): Percentage of adults and children with HIV, known to be on treatment 12 months after initiation of antiretroviral therapy</v>
      </c>
      <c r="C194" s="464" t="str">
        <f t="array" ref="C194">IFERROR(IF(INDEX('Disaggregation Records'!$E$59:$E$92,MATCH(RIGHT(L194,255),RIGHT('Disaggregation Records'!$D$59:$D$92,255),0))=0,"",INDEX('Disaggregation Records'!$E$59:$E$92,MATCH(RIGHT(L194,255),RIGHT('Disaggregation Records'!$D$59:$D$92,255),0))),"")</f>
        <v>Gender</v>
      </c>
      <c r="D194" s="464" t="str">
        <f t="array" ref="D194">IFERROR(IF(INDEX('Disaggregation Records'!$F$59:$F$92,MATCH(RIGHT(L194,255),RIGHT('Disaggregation Records'!$D$59:$D$92,255),0))=0,"",INDEX('Disaggregation Records'!$F$59:$F$92,MATCH(RIGHT(L194,255),RIGHT('Disaggregation Records'!$D$59:$D$92,255),0))),"")</f>
        <v>Female</v>
      </c>
      <c r="E194" s="348" t="str">
        <f t="array" ref="E194">IFERROR(IF(INDEX('Disaggregation Data'!$K$159:$K$310,MATCH(RIGHT(M194,255),RIGHT('Disaggregation Data'!$J$159:$J$310,255),0))=0,"",INDEX('Disaggregation Data'!$K$159:$K$310,MATCH(RIGHT(M194,255),RIGHT('Disaggregation Data'!J$159:$J$310,255),0))),"")</f>
        <v/>
      </c>
      <c r="F194" s="348" t="str">
        <f t="array" ref="F194">IFERROR(IF(INDEX('Disaggregation Data'!$L$159:$L$310,MATCH(RIGHT(M194,255),RIGHT('Disaggregation Data'!$J$159:$J$310,255),0))=0,"",INDEX('Disaggregation Data'!$L$159:$L$310,MATCH(RIGHT(M194,255),RIGHT('Disaggregation Data'!J$159:$J$310,255),0))),"")</f>
        <v/>
      </c>
      <c r="G194" s="348" t="str">
        <f t="array" ref="G194">IFERROR(IF(INDEX('Disaggregation Data'!$M$159:$M$310,MATCH(RIGHT(M194,255),RIGHT('Disaggregation Data'!$J$159:$J$310,255),0))=0,"",INDEX('Disaggregation Data'!$M$159:$M$310,MATCH(RIGHT(M194,255),RIGHT('Disaggregation Data'!J$159:$J$310,255),0))),"")</f>
        <v/>
      </c>
      <c r="H194" s="347" t="str">
        <f t="array" ref="H194">IFERROR(IF(INDEX('Disaggregation Data'!$N$159:$N$310,MATCH(RIGHT(M194,255),RIGHT('Disaggregation Data'!$J$159:$J$310,255),0))=0,"",INDEX('Disaggregation Data'!$N$159:$N$310,MATCH(RIGHT(M194,255),RIGHT('Disaggregation Data'!J$159:$J$310,255),0))),"")</f>
        <v/>
      </c>
      <c r="I194" s="454" t="str">
        <f t="array" ref="I194">IFERROR(IF(INDEX('Disaggregation Records'!$G$59:$G$92,MATCH(LEFT(L194,255),LEFT('Disaggregation Records'!$D$59:$D$92,255),0))=0,"",INDEX('Disaggregation Records'!$G$59:$G$92,MATCH(LEFT(L194,255),LEFT('Disaggregation Records'!$D$59:$D$92,255),0))),"")</f>
        <v>a1L36000000zoL2EAI</v>
      </c>
      <c r="J194" s="465" t="s">
        <v>748</v>
      </c>
      <c r="K194" s="465">
        <f t="shared" si="12"/>
        <v>6</v>
      </c>
      <c r="L194" s="465" t="str">
        <f t="shared" si="13"/>
        <v>HIV O-1(M): Percentage of adults and children with HIV, known to be on treatment 12 months after initiation of antiretroviral therapy-6</v>
      </c>
      <c r="M194" s="465" t="str">
        <f t="shared" si="14"/>
        <v>HIV O-1(M): Percentage of adults and children with HIV, known to be on treatment 12 months after initiation of antiretroviral therapyGenderFemale</v>
      </c>
      <c r="N194" s="465" t="b">
        <f t="shared" si="15"/>
        <v>1</v>
      </c>
      <c r="O194" s="466" t="s">
        <v>1707</v>
      </c>
      <c r="P194" s="202"/>
      <c r="Q194" s="179"/>
    </row>
    <row r="195" spans="1:17" ht="37.5" customHeight="1" x14ac:dyDescent="0.25">
      <c r="A195" s="345">
        <v>3</v>
      </c>
      <c r="B195" s="364" t="str">
        <f>IFERROR(VLOOKUP(A195,'Outcome Indicators - Section C'!$A$10:$S$27,19,FALSE),"")</f>
        <v>HIV O-1(M): Percentage of adults and children with HIV, known to be on treatment 12 months after initiation of antiretroviral therapy</v>
      </c>
      <c r="C195" s="464" t="str">
        <f t="array" ref="C195">IFERROR(IF(INDEX('Disaggregation Records'!$E$59:$E$92,MATCH(RIGHT(L195,255),RIGHT('Disaggregation Records'!$D$59:$D$92,255),0))=0,"",INDEX('Disaggregation Records'!$E$59:$E$92,MATCH(RIGHT(L195,255),RIGHT('Disaggregation Records'!$D$59:$D$92,255),0))),"")</f>
        <v/>
      </c>
      <c r="D195" s="464" t="str">
        <f t="array" ref="D195">IFERROR(IF(INDEX('Disaggregation Records'!$F$59:$F$92,MATCH(RIGHT(L195,255),RIGHT('Disaggregation Records'!$D$59:$D$92,255),0))=0,"",INDEX('Disaggregation Records'!$F$59:$F$92,MATCH(RIGHT(L195,255),RIGHT('Disaggregation Records'!$D$59:$D$92,255),0))),"")</f>
        <v/>
      </c>
      <c r="E195" s="348" t="str">
        <f t="array" ref="E195">IFERROR(IF(INDEX('Disaggregation Data'!$K$159:$K$310,MATCH(RIGHT(M195,255),RIGHT('Disaggregation Data'!$J$159:$J$310,255),0))=0,"",INDEX('Disaggregation Data'!$K$159:$K$310,MATCH(RIGHT(M195,255),RIGHT('Disaggregation Data'!J$159:$J$310,255),0))),"")</f>
        <v/>
      </c>
      <c r="F195" s="348" t="str">
        <f t="array" ref="F195">IFERROR(IF(INDEX('Disaggregation Data'!$L$159:$L$310,MATCH(RIGHT(M195,255),RIGHT('Disaggregation Data'!$J$159:$J$310,255),0))=0,"",INDEX('Disaggregation Data'!$L$159:$L$310,MATCH(RIGHT(M195,255),RIGHT('Disaggregation Data'!J$159:$J$310,255),0))),"")</f>
        <v/>
      </c>
      <c r="G195" s="348" t="str">
        <f t="array" ref="G195">IFERROR(IF(INDEX('Disaggregation Data'!$M$159:$M$310,MATCH(RIGHT(M195,255),RIGHT('Disaggregation Data'!$J$159:$J$310,255),0))=0,"",INDEX('Disaggregation Data'!$M$159:$M$310,MATCH(RIGHT(M195,255),RIGHT('Disaggregation Data'!J$159:$J$310,255),0))),"")</f>
        <v/>
      </c>
      <c r="H195" s="347" t="str">
        <f t="array" ref="H195">IFERROR(IF(INDEX('Disaggregation Data'!$N$159:$N$310,MATCH(RIGHT(M195,255),RIGHT('Disaggregation Data'!$J$159:$J$310,255),0))=0,"",INDEX('Disaggregation Data'!$N$159:$N$310,MATCH(RIGHT(M195,255),RIGHT('Disaggregation Data'!J$159:$J$310,255),0))),"")</f>
        <v/>
      </c>
      <c r="I195" s="454" t="str">
        <f t="array" ref="I195">IFERROR(IF(INDEX('Disaggregation Records'!$G$59:$G$92,MATCH(LEFT(L195,255),LEFT('Disaggregation Records'!$D$59:$D$92,255),0))=0,"",INDEX('Disaggregation Records'!$G$59:$G$92,MATCH(LEFT(L195,255),LEFT('Disaggregation Records'!$D$59:$D$92,255),0))),"")</f>
        <v/>
      </c>
      <c r="J195" s="465" t="s">
        <v>748</v>
      </c>
      <c r="K195" s="465">
        <f t="shared" si="12"/>
        <v>7</v>
      </c>
      <c r="L195" s="465" t="str">
        <f t="shared" si="13"/>
        <v>HIV O-1(M): Percentage of adults and children with HIV, known to be on treatment 12 months after initiation of antiretroviral therapy-7</v>
      </c>
      <c r="M195" s="465" t="str">
        <f t="shared" si="14"/>
        <v>HIV O-1(M): Percentage of adults and children with HIV, known to be on treatment 12 months after initiation of antiretroviral therapy</v>
      </c>
      <c r="N195" s="465" t="b">
        <f t="shared" si="15"/>
        <v>1</v>
      </c>
      <c r="O195" s="466" t="s">
        <v>1708</v>
      </c>
      <c r="P195" s="202"/>
      <c r="Q195" s="179"/>
    </row>
    <row r="196" spans="1:17" ht="37.5" customHeight="1" x14ac:dyDescent="0.25">
      <c r="A196" s="345">
        <v>3</v>
      </c>
      <c r="B196" s="364" t="str">
        <f>IFERROR(VLOOKUP(A196,'Outcome Indicators - Section C'!$A$10:$S$27,19,FALSE),"")</f>
        <v>HIV O-1(M): Percentage of adults and children with HIV, known to be on treatment 12 months after initiation of antiretroviral therapy</v>
      </c>
      <c r="C196" s="464" t="str">
        <f t="array" ref="C196">IFERROR(IF(INDEX('Disaggregation Records'!$E$59:$E$92,MATCH(RIGHT(L196,255),RIGHT('Disaggregation Records'!$D$59:$D$92,255),0))=0,"",INDEX('Disaggregation Records'!$E$59:$E$92,MATCH(RIGHT(L196,255),RIGHT('Disaggregation Records'!$D$59:$D$92,255),0))),"")</f>
        <v/>
      </c>
      <c r="D196" s="464" t="str">
        <f t="array" ref="D196">IFERROR(IF(INDEX('Disaggregation Records'!$F$59:$F$92,MATCH(RIGHT(L196,255),RIGHT('Disaggregation Records'!$D$59:$D$92,255),0))=0,"",INDEX('Disaggregation Records'!$F$59:$F$92,MATCH(RIGHT(L196,255),RIGHT('Disaggregation Records'!$D$59:$D$92,255),0))),"")</f>
        <v/>
      </c>
      <c r="E196" s="348" t="str">
        <f t="array" ref="E196">IFERROR(IF(INDEX('Disaggregation Data'!$K$159:$K$310,MATCH(RIGHT(M196,255),RIGHT('Disaggregation Data'!$J$159:$J$310,255),0))=0,"",INDEX('Disaggregation Data'!$K$159:$K$310,MATCH(RIGHT(M196,255),RIGHT('Disaggregation Data'!J$159:$J$310,255),0))),"")</f>
        <v/>
      </c>
      <c r="F196" s="348" t="str">
        <f t="array" ref="F196">IFERROR(IF(INDEX('Disaggregation Data'!$L$159:$L$310,MATCH(RIGHT(M196,255),RIGHT('Disaggregation Data'!$J$159:$J$310,255),0))=0,"",INDEX('Disaggregation Data'!$L$159:$L$310,MATCH(RIGHT(M196,255),RIGHT('Disaggregation Data'!J$159:$J$310,255),0))),"")</f>
        <v/>
      </c>
      <c r="G196" s="348" t="str">
        <f t="array" ref="G196">IFERROR(IF(INDEX('Disaggregation Data'!$M$159:$M$310,MATCH(RIGHT(M196,255),RIGHT('Disaggregation Data'!$J$159:$J$310,255),0))=0,"",INDEX('Disaggregation Data'!$M$159:$M$310,MATCH(RIGHT(M196,255),RIGHT('Disaggregation Data'!J$159:$J$310,255),0))),"")</f>
        <v/>
      </c>
      <c r="H196" s="347" t="str">
        <f t="array" ref="H196">IFERROR(IF(INDEX('Disaggregation Data'!$N$159:$N$310,MATCH(RIGHT(M196,255),RIGHT('Disaggregation Data'!$J$159:$J$310,255),0))=0,"",INDEX('Disaggregation Data'!$N$159:$N$310,MATCH(RIGHT(M196,255),RIGHT('Disaggregation Data'!J$159:$J$310,255),0))),"")</f>
        <v/>
      </c>
      <c r="I196" s="454" t="str">
        <f t="array" ref="I196">IFERROR(IF(INDEX('Disaggregation Records'!$G$59:$G$92,MATCH(LEFT(L196,255),LEFT('Disaggregation Records'!$D$59:$D$92,255),0))=0,"",INDEX('Disaggregation Records'!$G$59:$G$92,MATCH(LEFT(L196,255),LEFT('Disaggregation Records'!$D$59:$D$92,255),0))),"")</f>
        <v/>
      </c>
      <c r="J196" s="465" t="s">
        <v>748</v>
      </c>
      <c r="K196" s="465">
        <f t="shared" si="12"/>
        <v>8</v>
      </c>
      <c r="L196" s="465" t="str">
        <f t="shared" si="13"/>
        <v>HIV O-1(M): Percentage of adults and children with HIV, known to be on treatment 12 months after initiation of antiretroviral therapy-8</v>
      </c>
      <c r="M196" s="465" t="str">
        <f t="shared" si="14"/>
        <v>HIV O-1(M): Percentage of adults and children with HIV, known to be on treatment 12 months after initiation of antiretroviral therapy</v>
      </c>
      <c r="N196" s="465" t="b">
        <f t="shared" si="15"/>
        <v>1</v>
      </c>
      <c r="O196" s="466" t="s">
        <v>1709</v>
      </c>
      <c r="P196" s="202"/>
      <c r="Q196" s="179"/>
    </row>
    <row r="197" spans="1:17" ht="37.5" customHeight="1" x14ac:dyDescent="0.25">
      <c r="A197" s="345">
        <v>3</v>
      </c>
      <c r="B197" s="364" t="str">
        <f>IFERROR(VLOOKUP(A197,'Outcome Indicators - Section C'!$A$10:$S$27,19,FALSE),"")</f>
        <v>HIV O-1(M): Percentage of adults and children with HIV, known to be on treatment 12 months after initiation of antiretroviral therapy</v>
      </c>
      <c r="C197" s="464" t="str">
        <f t="array" ref="C197">IFERROR(IF(INDEX('Disaggregation Records'!$E$59:$E$92,MATCH(RIGHT(L197,255),RIGHT('Disaggregation Records'!$D$59:$D$92,255),0))=0,"",INDEX('Disaggregation Records'!$E$59:$E$92,MATCH(RIGHT(L197,255),RIGHT('Disaggregation Records'!$D$59:$D$92,255),0))),"")</f>
        <v/>
      </c>
      <c r="D197" s="464" t="str">
        <f t="array" ref="D197">IFERROR(IF(INDEX('Disaggregation Records'!$F$59:$F$92,MATCH(RIGHT(L197,255),RIGHT('Disaggregation Records'!$D$59:$D$92,255),0))=0,"",INDEX('Disaggregation Records'!$F$59:$F$92,MATCH(RIGHT(L197,255),RIGHT('Disaggregation Records'!$D$59:$D$92,255),0))),"")</f>
        <v/>
      </c>
      <c r="E197" s="348" t="str">
        <f t="array" ref="E197">IFERROR(IF(INDEX('Disaggregation Data'!$K$159:$K$310,MATCH(RIGHT(M197,255),RIGHT('Disaggregation Data'!$J$159:$J$310,255),0))=0,"",INDEX('Disaggregation Data'!$K$159:$K$310,MATCH(RIGHT(M197,255),RIGHT('Disaggregation Data'!J$159:$J$310,255),0))),"")</f>
        <v/>
      </c>
      <c r="F197" s="348" t="str">
        <f t="array" ref="F197">IFERROR(IF(INDEX('Disaggregation Data'!$L$159:$L$310,MATCH(RIGHT(M197,255),RIGHT('Disaggregation Data'!$J$159:$J$310,255),0))=0,"",INDEX('Disaggregation Data'!$L$159:$L$310,MATCH(RIGHT(M197,255),RIGHT('Disaggregation Data'!J$159:$J$310,255),0))),"")</f>
        <v/>
      </c>
      <c r="G197" s="348" t="str">
        <f t="array" ref="G197">IFERROR(IF(INDEX('Disaggregation Data'!$M$159:$M$310,MATCH(RIGHT(M197,255),RIGHT('Disaggregation Data'!$J$159:$J$310,255),0))=0,"",INDEX('Disaggregation Data'!$M$159:$M$310,MATCH(RIGHT(M197,255),RIGHT('Disaggregation Data'!J$159:$J$310,255),0))),"")</f>
        <v/>
      </c>
      <c r="H197" s="347" t="str">
        <f t="array" ref="H197">IFERROR(IF(INDEX('Disaggregation Data'!$N$159:$N$310,MATCH(RIGHT(M197,255),RIGHT('Disaggregation Data'!$J$159:$J$310,255),0))=0,"",INDEX('Disaggregation Data'!$N$159:$N$310,MATCH(RIGHT(M197,255),RIGHT('Disaggregation Data'!J$159:$J$310,255),0))),"")</f>
        <v/>
      </c>
      <c r="I197" s="454" t="str">
        <f t="array" ref="I197">IFERROR(IF(INDEX('Disaggregation Records'!$G$59:$G$92,MATCH(LEFT(L197,255),LEFT('Disaggregation Records'!$D$59:$D$92,255),0))=0,"",INDEX('Disaggregation Records'!$G$59:$G$92,MATCH(LEFT(L197,255),LEFT('Disaggregation Records'!$D$59:$D$92,255),0))),"")</f>
        <v/>
      </c>
      <c r="J197" s="465" t="s">
        <v>748</v>
      </c>
      <c r="K197" s="465">
        <f t="shared" si="12"/>
        <v>9</v>
      </c>
      <c r="L197" s="465" t="str">
        <f t="shared" si="13"/>
        <v>HIV O-1(M): Percentage of adults and children with HIV, known to be on treatment 12 months after initiation of antiretroviral therapy-9</v>
      </c>
      <c r="M197" s="465" t="str">
        <f t="shared" si="14"/>
        <v>HIV O-1(M): Percentage of adults and children with HIV, known to be on treatment 12 months after initiation of antiretroviral therapy</v>
      </c>
      <c r="N197" s="465" t="b">
        <f t="shared" si="15"/>
        <v>1</v>
      </c>
      <c r="O197" s="466" t="s">
        <v>1710</v>
      </c>
      <c r="P197" s="202"/>
      <c r="Q197" s="179"/>
    </row>
    <row r="198" spans="1:17" ht="37.5" customHeight="1" x14ac:dyDescent="0.25">
      <c r="A198" s="345">
        <v>4</v>
      </c>
      <c r="B198" s="364" t="str">
        <f>IFERROR(VLOOKUP(A198,'Outcome Indicators - Section C'!$A$10:$S$27,19,FALSE),"")</f>
        <v/>
      </c>
      <c r="C198" s="464" t="str">
        <f t="array" ref="C198">IFERROR(IF(INDEX('Disaggregation Records'!$E$59:$E$92,MATCH(RIGHT(L198,255),RIGHT('Disaggregation Records'!$D$59:$D$92,255),0))=0,"",INDEX('Disaggregation Records'!$E$59:$E$92,MATCH(RIGHT(L198,255),RIGHT('Disaggregation Records'!$D$59:$D$92,255),0))),"")</f>
        <v/>
      </c>
      <c r="D198" s="464" t="str">
        <f t="array" ref="D198">IFERROR(IF(INDEX('Disaggregation Records'!$F$59:$F$92,MATCH(RIGHT(L198,255),RIGHT('Disaggregation Records'!$D$59:$D$92,255),0))=0,"",INDEX('Disaggregation Records'!$F$59:$F$92,MATCH(RIGHT(L198,255),RIGHT('Disaggregation Records'!$D$59:$D$92,255),0))),"")</f>
        <v/>
      </c>
      <c r="E198" s="348" t="str">
        <f t="array" ref="E198">IFERROR(IF(INDEX('Disaggregation Data'!$K$159:$K$310,MATCH(RIGHT(M198,255),RIGHT('Disaggregation Data'!$J$159:$J$310,255),0))=0,"",INDEX('Disaggregation Data'!$K$159:$K$310,MATCH(RIGHT(M198,255),RIGHT('Disaggregation Data'!J$159:$J$310,255),0))),"")</f>
        <v/>
      </c>
      <c r="F198" s="348" t="str">
        <f t="array" ref="F198">IFERROR(IF(INDEX('Disaggregation Data'!$L$159:$L$310,MATCH(RIGHT(M198,255),RIGHT('Disaggregation Data'!$J$159:$J$310,255),0))=0,"",INDEX('Disaggregation Data'!$L$159:$L$310,MATCH(RIGHT(M198,255),RIGHT('Disaggregation Data'!J$159:$J$310,255),0))),"")</f>
        <v/>
      </c>
      <c r="G198" s="348" t="str">
        <f t="array" ref="G198">IFERROR(IF(INDEX('Disaggregation Data'!$M$159:$M$310,MATCH(RIGHT(M198,255),RIGHT('Disaggregation Data'!$J$159:$J$310,255),0))=0,"",INDEX('Disaggregation Data'!$M$159:$M$310,MATCH(RIGHT(M198,255),RIGHT('Disaggregation Data'!J$159:$J$310,255),0))),"")</f>
        <v/>
      </c>
      <c r="H198" s="347" t="str">
        <f t="array" ref="H198">IFERROR(IF(INDEX('Disaggregation Data'!$N$159:$N$310,MATCH(RIGHT(M198,255),RIGHT('Disaggregation Data'!$J$159:$J$310,255),0))=0,"",INDEX('Disaggregation Data'!$N$159:$N$310,MATCH(RIGHT(M198,255),RIGHT('Disaggregation Data'!J$159:$J$310,255),0))),"")</f>
        <v/>
      </c>
      <c r="I198" s="454" t="str">
        <f t="array" ref="I198">IFERROR(IF(INDEX('Disaggregation Records'!$G$59:$G$92,MATCH(LEFT(L198,255),LEFT('Disaggregation Records'!$D$59:$D$92,255),0))=0,"",INDEX('Disaggregation Records'!$G$59:$G$92,MATCH(LEFT(L198,255),LEFT('Disaggregation Records'!$D$59:$D$92,255),0))),"")</f>
        <v/>
      </c>
      <c r="J198" s="465" t="s">
        <v>749</v>
      </c>
      <c r="K198" s="465">
        <f t="shared" si="12"/>
        <v>0</v>
      </c>
      <c r="L198" s="465" t="str">
        <f t="shared" si="13"/>
        <v/>
      </c>
      <c r="M198" s="465" t="str">
        <f t="shared" si="14"/>
        <v/>
      </c>
      <c r="N198" s="465" t="b">
        <f t="shared" si="15"/>
        <v>0</v>
      </c>
      <c r="O198" s="466" t="s">
        <v>1711</v>
      </c>
      <c r="P198" s="202"/>
      <c r="Q198" s="179"/>
    </row>
    <row r="199" spans="1:17" ht="37.5" customHeight="1" x14ac:dyDescent="0.25">
      <c r="A199" s="345">
        <v>4</v>
      </c>
      <c r="B199" s="364" t="str">
        <f>IFERROR(VLOOKUP(A199,'Outcome Indicators - Section C'!$A$10:$S$27,19,FALSE),"")</f>
        <v/>
      </c>
      <c r="C199" s="464" t="str">
        <f t="array" ref="C199">IFERROR(IF(INDEX('Disaggregation Records'!$E$59:$E$92,MATCH(RIGHT(L199,255),RIGHT('Disaggregation Records'!$D$59:$D$92,255),0))=0,"",INDEX('Disaggregation Records'!$E$59:$E$92,MATCH(RIGHT(L199,255),RIGHT('Disaggregation Records'!$D$59:$D$92,255),0))),"")</f>
        <v/>
      </c>
      <c r="D199" s="464" t="str">
        <f t="array" ref="D199">IFERROR(IF(INDEX('Disaggregation Records'!$F$59:$F$92,MATCH(RIGHT(L199,255),RIGHT('Disaggregation Records'!$D$59:$D$92,255),0))=0,"",INDEX('Disaggregation Records'!$F$59:$F$92,MATCH(RIGHT(L199,255),RIGHT('Disaggregation Records'!$D$59:$D$92,255),0))),"")</f>
        <v/>
      </c>
      <c r="E199" s="348" t="str">
        <f t="array" ref="E199">IFERROR(IF(INDEX('Disaggregation Data'!$K$159:$K$310,MATCH(RIGHT(M199,255),RIGHT('Disaggregation Data'!$J$159:$J$310,255),0))=0,"",INDEX('Disaggregation Data'!$K$159:$K$310,MATCH(RIGHT(M199,255),RIGHT('Disaggregation Data'!J$159:$J$310,255),0))),"")</f>
        <v/>
      </c>
      <c r="F199" s="348" t="str">
        <f t="array" ref="F199">IFERROR(IF(INDEX('Disaggregation Data'!$L$159:$L$310,MATCH(RIGHT(M199,255),RIGHT('Disaggregation Data'!$J$159:$J$310,255),0))=0,"",INDEX('Disaggregation Data'!$L$159:$L$310,MATCH(RIGHT(M199,255),RIGHT('Disaggregation Data'!J$159:$J$310,255),0))),"")</f>
        <v/>
      </c>
      <c r="G199" s="348" t="str">
        <f t="array" ref="G199">IFERROR(IF(INDEX('Disaggregation Data'!$M$159:$M$310,MATCH(RIGHT(M199,255),RIGHT('Disaggregation Data'!$J$159:$J$310,255),0))=0,"",INDEX('Disaggregation Data'!$M$159:$M$310,MATCH(RIGHT(M199,255),RIGHT('Disaggregation Data'!J$159:$J$310,255),0))),"")</f>
        <v/>
      </c>
      <c r="H199" s="347" t="str">
        <f t="array" ref="H199">IFERROR(IF(INDEX('Disaggregation Data'!$N$159:$N$310,MATCH(RIGHT(M199,255),RIGHT('Disaggregation Data'!$J$159:$J$310,255),0))=0,"",INDEX('Disaggregation Data'!$N$159:$N$310,MATCH(RIGHT(M199,255),RIGHT('Disaggregation Data'!J$159:$J$310,255),0))),"")</f>
        <v/>
      </c>
      <c r="I199" s="454" t="str">
        <f t="array" ref="I199">IFERROR(IF(INDEX('Disaggregation Records'!$G$59:$G$92,MATCH(LEFT(L199,255),LEFT('Disaggregation Records'!$D$59:$D$92,255),0))=0,"",INDEX('Disaggregation Records'!$G$59:$G$92,MATCH(LEFT(L199,255),LEFT('Disaggregation Records'!$D$59:$D$92,255),0))),"")</f>
        <v/>
      </c>
      <c r="J199" s="465" t="s">
        <v>749</v>
      </c>
      <c r="K199" s="465">
        <f t="shared" si="12"/>
        <v>1</v>
      </c>
      <c r="L199" s="465" t="str">
        <f t="shared" si="13"/>
        <v/>
      </c>
      <c r="M199" s="465" t="str">
        <f t="shared" si="14"/>
        <v/>
      </c>
      <c r="N199" s="465" t="b">
        <f t="shared" si="15"/>
        <v>0</v>
      </c>
      <c r="O199" s="466" t="s">
        <v>1712</v>
      </c>
      <c r="P199" s="202"/>
      <c r="Q199" s="179"/>
    </row>
    <row r="200" spans="1:17" ht="37.5" customHeight="1" x14ac:dyDescent="0.25">
      <c r="A200" s="345">
        <v>4</v>
      </c>
      <c r="B200" s="364" t="str">
        <f>IFERROR(VLOOKUP(A200,'Outcome Indicators - Section C'!$A$10:$S$27,19,FALSE),"")</f>
        <v/>
      </c>
      <c r="C200" s="464" t="str">
        <f t="array" ref="C200">IFERROR(IF(INDEX('Disaggregation Records'!$E$59:$E$92,MATCH(RIGHT(L200,255),RIGHT('Disaggregation Records'!$D$59:$D$92,255),0))=0,"",INDEX('Disaggregation Records'!$E$59:$E$92,MATCH(RIGHT(L200,255),RIGHT('Disaggregation Records'!$D$59:$D$92,255),0))),"")</f>
        <v/>
      </c>
      <c r="D200" s="464" t="str">
        <f t="array" ref="D200">IFERROR(IF(INDEX('Disaggregation Records'!$F$59:$F$92,MATCH(RIGHT(L200,255),RIGHT('Disaggregation Records'!$D$59:$D$92,255),0))=0,"",INDEX('Disaggregation Records'!$F$59:$F$92,MATCH(RIGHT(L200,255),RIGHT('Disaggregation Records'!$D$59:$D$92,255),0))),"")</f>
        <v/>
      </c>
      <c r="E200" s="348" t="str">
        <f t="array" ref="E200">IFERROR(IF(INDEX('Disaggregation Data'!$K$159:$K$310,MATCH(RIGHT(M200,255),RIGHT('Disaggregation Data'!$J$159:$J$310,255),0))=0,"",INDEX('Disaggregation Data'!$K$159:$K$310,MATCH(RIGHT(M200,255),RIGHT('Disaggregation Data'!J$159:$J$310,255),0))),"")</f>
        <v/>
      </c>
      <c r="F200" s="348" t="str">
        <f t="array" ref="F200">IFERROR(IF(INDEX('Disaggregation Data'!$L$159:$L$310,MATCH(RIGHT(M200,255),RIGHT('Disaggregation Data'!$J$159:$J$310,255),0))=0,"",INDEX('Disaggregation Data'!$L$159:$L$310,MATCH(RIGHT(M200,255),RIGHT('Disaggregation Data'!J$159:$J$310,255),0))),"")</f>
        <v/>
      </c>
      <c r="G200" s="348" t="str">
        <f t="array" ref="G200">IFERROR(IF(INDEX('Disaggregation Data'!$M$159:$M$310,MATCH(RIGHT(M200,255),RIGHT('Disaggregation Data'!$J$159:$J$310,255),0))=0,"",INDEX('Disaggregation Data'!$M$159:$M$310,MATCH(RIGHT(M200,255),RIGHT('Disaggregation Data'!J$159:$J$310,255),0))),"")</f>
        <v/>
      </c>
      <c r="H200" s="347" t="str">
        <f t="array" ref="H200">IFERROR(IF(INDEX('Disaggregation Data'!$N$159:$N$310,MATCH(RIGHT(M200,255),RIGHT('Disaggregation Data'!$J$159:$J$310,255),0))=0,"",INDEX('Disaggregation Data'!$N$159:$N$310,MATCH(RIGHT(M200,255),RIGHT('Disaggregation Data'!J$159:$J$310,255),0))),"")</f>
        <v/>
      </c>
      <c r="I200" s="454" t="str">
        <f t="array" ref="I200">IFERROR(IF(INDEX('Disaggregation Records'!$G$59:$G$92,MATCH(LEFT(L200,255),LEFT('Disaggregation Records'!$D$59:$D$92,255),0))=0,"",INDEX('Disaggregation Records'!$G$59:$G$92,MATCH(LEFT(L200,255),LEFT('Disaggregation Records'!$D$59:$D$92,255),0))),"")</f>
        <v/>
      </c>
      <c r="J200" s="465" t="s">
        <v>749</v>
      </c>
      <c r="K200" s="465">
        <f t="shared" si="12"/>
        <v>2</v>
      </c>
      <c r="L200" s="465" t="str">
        <f t="shared" si="13"/>
        <v/>
      </c>
      <c r="M200" s="465" t="str">
        <f t="shared" si="14"/>
        <v/>
      </c>
      <c r="N200" s="465" t="b">
        <f t="shared" si="15"/>
        <v>0</v>
      </c>
      <c r="O200" s="466" t="s">
        <v>1713</v>
      </c>
      <c r="P200" s="202"/>
      <c r="Q200" s="179"/>
    </row>
    <row r="201" spans="1:17" ht="37.5" customHeight="1" x14ac:dyDescent="0.25">
      <c r="A201" s="345">
        <v>4</v>
      </c>
      <c r="B201" s="364" t="str">
        <f>IFERROR(VLOOKUP(A201,'Outcome Indicators - Section C'!$A$10:$S$27,19,FALSE),"")</f>
        <v/>
      </c>
      <c r="C201" s="464" t="str">
        <f t="array" ref="C201">IFERROR(IF(INDEX('Disaggregation Records'!$E$59:$E$92,MATCH(RIGHT(L201,255),RIGHT('Disaggregation Records'!$D$59:$D$92,255),0))=0,"",INDEX('Disaggregation Records'!$E$59:$E$92,MATCH(RIGHT(L201,255),RIGHT('Disaggregation Records'!$D$59:$D$92,255),0))),"")</f>
        <v/>
      </c>
      <c r="D201" s="464" t="str">
        <f t="array" ref="D201">IFERROR(IF(INDEX('Disaggregation Records'!$F$59:$F$92,MATCH(RIGHT(L201,255),RIGHT('Disaggregation Records'!$D$59:$D$92,255),0))=0,"",INDEX('Disaggregation Records'!$F$59:$F$92,MATCH(RIGHT(L201,255),RIGHT('Disaggregation Records'!$D$59:$D$92,255),0))),"")</f>
        <v/>
      </c>
      <c r="E201" s="348" t="str">
        <f t="array" ref="E201">IFERROR(IF(INDEX('Disaggregation Data'!$K$159:$K$310,MATCH(RIGHT(M201,255),RIGHT('Disaggregation Data'!$J$159:$J$310,255),0))=0,"",INDEX('Disaggregation Data'!$K$159:$K$310,MATCH(RIGHT(M201,255),RIGHT('Disaggregation Data'!J$159:$J$310,255),0))),"")</f>
        <v/>
      </c>
      <c r="F201" s="348" t="str">
        <f t="array" ref="F201">IFERROR(IF(INDEX('Disaggregation Data'!$L$159:$L$310,MATCH(RIGHT(M201,255),RIGHT('Disaggregation Data'!$J$159:$J$310,255),0))=0,"",INDEX('Disaggregation Data'!$L$159:$L$310,MATCH(RIGHT(M201,255),RIGHT('Disaggregation Data'!J$159:$J$310,255),0))),"")</f>
        <v/>
      </c>
      <c r="G201" s="348" t="str">
        <f t="array" ref="G201">IFERROR(IF(INDEX('Disaggregation Data'!$M$159:$M$310,MATCH(RIGHT(M201,255),RIGHT('Disaggregation Data'!$J$159:$J$310,255),0))=0,"",INDEX('Disaggregation Data'!$M$159:$M$310,MATCH(RIGHT(M201,255),RIGHT('Disaggregation Data'!J$159:$J$310,255),0))),"")</f>
        <v/>
      </c>
      <c r="H201" s="347" t="str">
        <f t="array" ref="H201">IFERROR(IF(INDEX('Disaggregation Data'!$N$159:$N$310,MATCH(RIGHT(M201,255),RIGHT('Disaggregation Data'!$J$159:$J$310,255),0))=0,"",INDEX('Disaggregation Data'!$N$159:$N$310,MATCH(RIGHT(M201,255),RIGHT('Disaggregation Data'!J$159:$J$310,255),0))),"")</f>
        <v/>
      </c>
      <c r="I201" s="454" t="str">
        <f t="array" ref="I201">IFERROR(IF(INDEX('Disaggregation Records'!$G$59:$G$92,MATCH(LEFT(L201,255),LEFT('Disaggregation Records'!$D$59:$D$92,255),0))=0,"",INDEX('Disaggregation Records'!$G$59:$G$92,MATCH(LEFT(L201,255),LEFT('Disaggregation Records'!$D$59:$D$92,255),0))),"")</f>
        <v/>
      </c>
      <c r="J201" s="465" t="s">
        <v>749</v>
      </c>
      <c r="K201" s="465">
        <f t="shared" si="12"/>
        <v>3</v>
      </c>
      <c r="L201" s="465" t="str">
        <f t="shared" si="13"/>
        <v/>
      </c>
      <c r="M201" s="465" t="str">
        <f t="shared" si="14"/>
        <v/>
      </c>
      <c r="N201" s="465" t="b">
        <f t="shared" si="15"/>
        <v>0</v>
      </c>
      <c r="O201" s="466" t="s">
        <v>1714</v>
      </c>
      <c r="P201" s="202"/>
      <c r="Q201" s="179"/>
    </row>
    <row r="202" spans="1:17" ht="37.5" customHeight="1" x14ac:dyDescent="0.25">
      <c r="A202" s="345">
        <v>4</v>
      </c>
      <c r="B202" s="364" t="str">
        <f>IFERROR(VLOOKUP(A202,'Outcome Indicators - Section C'!$A$10:$S$27,19,FALSE),"")</f>
        <v/>
      </c>
      <c r="C202" s="464" t="str">
        <f t="array" ref="C202">IFERROR(IF(INDEX('Disaggregation Records'!$E$59:$E$92,MATCH(RIGHT(L202,255),RIGHT('Disaggregation Records'!$D$59:$D$92,255),0))=0,"",INDEX('Disaggregation Records'!$E$59:$E$92,MATCH(RIGHT(L202,255),RIGHT('Disaggregation Records'!$D$59:$D$92,255),0))),"")</f>
        <v/>
      </c>
      <c r="D202" s="464" t="str">
        <f t="array" ref="D202">IFERROR(IF(INDEX('Disaggregation Records'!$F$59:$F$92,MATCH(RIGHT(L202,255),RIGHT('Disaggregation Records'!$D$59:$D$92,255),0))=0,"",INDEX('Disaggregation Records'!$F$59:$F$92,MATCH(RIGHT(L202,255),RIGHT('Disaggregation Records'!$D$59:$D$92,255),0))),"")</f>
        <v/>
      </c>
      <c r="E202" s="348" t="str">
        <f t="array" ref="E202">IFERROR(IF(INDEX('Disaggregation Data'!$K$159:$K$310,MATCH(RIGHT(M202,255),RIGHT('Disaggregation Data'!$J$159:$J$310,255),0))=0,"",INDEX('Disaggregation Data'!$K$159:$K$310,MATCH(RIGHT(M202,255),RIGHT('Disaggregation Data'!J$159:$J$310,255),0))),"")</f>
        <v/>
      </c>
      <c r="F202" s="348" t="str">
        <f t="array" ref="F202">IFERROR(IF(INDEX('Disaggregation Data'!$L$159:$L$310,MATCH(RIGHT(M202,255),RIGHT('Disaggregation Data'!$J$159:$J$310,255),0))=0,"",INDEX('Disaggregation Data'!$L$159:$L$310,MATCH(RIGHT(M202,255),RIGHT('Disaggregation Data'!J$159:$J$310,255),0))),"")</f>
        <v/>
      </c>
      <c r="G202" s="348" t="str">
        <f t="array" ref="G202">IFERROR(IF(INDEX('Disaggregation Data'!$M$159:$M$310,MATCH(RIGHT(M202,255),RIGHT('Disaggregation Data'!$J$159:$J$310,255),0))=0,"",INDEX('Disaggregation Data'!$M$159:$M$310,MATCH(RIGHT(M202,255),RIGHT('Disaggregation Data'!J$159:$J$310,255),0))),"")</f>
        <v/>
      </c>
      <c r="H202" s="347" t="str">
        <f t="array" ref="H202">IFERROR(IF(INDEX('Disaggregation Data'!$N$159:$N$310,MATCH(RIGHT(M202,255),RIGHT('Disaggregation Data'!$J$159:$J$310,255),0))=0,"",INDEX('Disaggregation Data'!$N$159:$N$310,MATCH(RIGHT(M202,255),RIGHT('Disaggregation Data'!J$159:$J$310,255),0))),"")</f>
        <v/>
      </c>
      <c r="I202" s="454" t="str">
        <f t="array" ref="I202">IFERROR(IF(INDEX('Disaggregation Records'!$G$59:$G$92,MATCH(LEFT(L202,255),LEFT('Disaggregation Records'!$D$59:$D$92,255),0))=0,"",INDEX('Disaggregation Records'!$G$59:$G$92,MATCH(LEFT(L202,255),LEFT('Disaggregation Records'!$D$59:$D$92,255),0))),"")</f>
        <v/>
      </c>
      <c r="J202" s="465" t="s">
        <v>749</v>
      </c>
      <c r="K202" s="465">
        <f t="shared" si="12"/>
        <v>4</v>
      </c>
      <c r="L202" s="465" t="str">
        <f t="shared" si="13"/>
        <v/>
      </c>
      <c r="M202" s="465" t="str">
        <f t="shared" si="14"/>
        <v/>
      </c>
      <c r="N202" s="465" t="b">
        <f t="shared" si="15"/>
        <v>0</v>
      </c>
      <c r="O202" s="466" t="s">
        <v>1715</v>
      </c>
      <c r="P202" s="202"/>
      <c r="Q202" s="179"/>
    </row>
    <row r="203" spans="1:17" ht="37.5" customHeight="1" x14ac:dyDescent="0.25">
      <c r="A203" s="345">
        <v>4</v>
      </c>
      <c r="B203" s="364" t="str">
        <f>IFERROR(VLOOKUP(A203,'Outcome Indicators - Section C'!$A$10:$S$27,19,FALSE),"")</f>
        <v/>
      </c>
      <c r="C203" s="464" t="str">
        <f t="array" ref="C203">IFERROR(IF(INDEX('Disaggregation Records'!$E$59:$E$92,MATCH(RIGHT(L203,255),RIGHT('Disaggregation Records'!$D$59:$D$92,255),0))=0,"",INDEX('Disaggregation Records'!$E$59:$E$92,MATCH(RIGHT(L203,255),RIGHT('Disaggregation Records'!$D$59:$D$92,255),0))),"")</f>
        <v/>
      </c>
      <c r="D203" s="464" t="str">
        <f t="array" ref="D203">IFERROR(IF(INDEX('Disaggregation Records'!$F$59:$F$92,MATCH(RIGHT(L203,255),RIGHT('Disaggregation Records'!$D$59:$D$92,255),0))=0,"",INDEX('Disaggregation Records'!$F$59:$F$92,MATCH(RIGHT(L203,255),RIGHT('Disaggregation Records'!$D$59:$D$92,255),0))),"")</f>
        <v/>
      </c>
      <c r="E203" s="348" t="str">
        <f t="array" ref="E203">IFERROR(IF(INDEX('Disaggregation Data'!$K$159:$K$310,MATCH(RIGHT(M203,255),RIGHT('Disaggregation Data'!$J$159:$J$310,255),0))=0,"",INDEX('Disaggregation Data'!$K$159:$K$310,MATCH(RIGHT(M203,255),RIGHT('Disaggregation Data'!J$159:$J$310,255),0))),"")</f>
        <v/>
      </c>
      <c r="F203" s="348" t="str">
        <f t="array" ref="F203">IFERROR(IF(INDEX('Disaggregation Data'!$L$159:$L$310,MATCH(RIGHT(M203,255),RIGHT('Disaggregation Data'!$J$159:$J$310,255),0))=0,"",INDEX('Disaggregation Data'!$L$159:$L$310,MATCH(RIGHT(M203,255),RIGHT('Disaggregation Data'!J$159:$J$310,255),0))),"")</f>
        <v/>
      </c>
      <c r="G203" s="348" t="str">
        <f t="array" ref="G203">IFERROR(IF(INDEX('Disaggregation Data'!$M$159:$M$310,MATCH(RIGHT(M203,255),RIGHT('Disaggregation Data'!$J$159:$J$310,255),0))=0,"",INDEX('Disaggregation Data'!$M$159:$M$310,MATCH(RIGHT(M203,255),RIGHT('Disaggregation Data'!J$159:$J$310,255),0))),"")</f>
        <v/>
      </c>
      <c r="H203" s="347" t="str">
        <f t="array" ref="H203">IFERROR(IF(INDEX('Disaggregation Data'!$N$159:$N$310,MATCH(RIGHT(M203,255),RIGHT('Disaggregation Data'!$J$159:$J$310,255),0))=0,"",INDEX('Disaggregation Data'!$N$159:$N$310,MATCH(RIGHT(M203,255),RIGHT('Disaggregation Data'!J$159:$J$310,255),0))),"")</f>
        <v/>
      </c>
      <c r="I203" s="454" t="str">
        <f t="array" ref="I203">IFERROR(IF(INDEX('Disaggregation Records'!$G$59:$G$92,MATCH(LEFT(L203,255),LEFT('Disaggregation Records'!$D$59:$D$92,255),0))=0,"",INDEX('Disaggregation Records'!$G$59:$G$92,MATCH(LEFT(L203,255),LEFT('Disaggregation Records'!$D$59:$D$92,255),0))),"")</f>
        <v/>
      </c>
      <c r="J203" s="465" t="s">
        <v>749</v>
      </c>
      <c r="K203" s="465">
        <f t="shared" si="12"/>
        <v>5</v>
      </c>
      <c r="L203" s="465" t="str">
        <f t="shared" si="13"/>
        <v/>
      </c>
      <c r="M203" s="465" t="str">
        <f t="shared" si="14"/>
        <v/>
      </c>
      <c r="N203" s="465" t="b">
        <f t="shared" si="15"/>
        <v>0</v>
      </c>
      <c r="O203" s="466" t="s">
        <v>1716</v>
      </c>
      <c r="P203" s="202"/>
      <c r="Q203" s="179"/>
    </row>
    <row r="204" spans="1:17" ht="37.5" customHeight="1" x14ac:dyDescent="0.25">
      <c r="A204" s="345">
        <v>4</v>
      </c>
      <c r="B204" s="364" t="str">
        <f>IFERROR(VLOOKUP(A204,'Outcome Indicators - Section C'!$A$10:$S$27,19,FALSE),"")</f>
        <v/>
      </c>
      <c r="C204" s="464" t="str">
        <f t="array" ref="C204">IFERROR(IF(INDEX('Disaggregation Records'!$E$59:$E$92,MATCH(RIGHT(L204,255),RIGHT('Disaggregation Records'!$D$59:$D$92,255),0))=0,"",INDEX('Disaggregation Records'!$E$59:$E$92,MATCH(RIGHT(L204,255),RIGHT('Disaggregation Records'!$D$59:$D$92,255),0))),"")</f>
        <v/>
      </c>
      <c r="D204" s="464" t="str">
        <f t="array" ref="D204">IFERROR(IF(INDEX('Disaggregation Records'!$F$59:$F$92,MATCH(RIGHT(L204,255),RIGHT('Disaggregation Records'!$D$59:$D$92,255),0))=0,"",INDEX('Disaggregation Records'!$F$59:$F$92,MATCH(RIGHT(L204,255),RIGHT('Disaggregation Records'!$D$59:$D$92,255),0))),"")</f>
        <v/>
      </c>
      <c r="E204" s="348" t="str">
        <f t="array" ref="E204">IFERROR(IF(INDEX('Disaggregation Data'!$K$159:$K$310,MATCH(RIGHT(M204,255),RIGHT('Disaggregation Data'!$J$159:$J$310,255),0))=0,"",INDEX('Disaggregation Data'!$K$159:$K$310,MATCH(RIGHT(M204,255),RIGHT('Disaggregation Data'!J$159:$J$310,255),0))),"")</f>
        <v/>
      </c>
      <c r="F204" s="348" t="str">
        <f t="array" ref="F204">IFERROR(IF(INDEX('Disaggregation Data'!$L$159:$L$310,MATCH(RIGHT(M204,255),RIGHT('Disaggregation Data'!$J$159:$J$310,255),0))=0,"",INDEX('Disaggregation Data'!$L$159:$L$310,MATCH(RIGHT(M204,255),RIGHT('Disaggregation Data'!J$159:$J$310,255),0))),"")</f>
        <v/>
      </c>
      <c r="G204" s="348" t="str">
        <f t="array" ref="G204">IFERROR(IF(INDEX('Disaggregation Data'!$M$159:$M$310,MATCH(RIGHT(M204,255),RIGHT('Disaggregation Data'!$J$159:$J$310,255),0))=0,"",INDEX('Disaggregation Data'!$M$159:$M$310,MATCH(RIGHT(M204,255),RIGHT('Disaggregation Data'!J$159:$J$310,255),0))),"")</f>
        <v/>
      </c>
      <c r="H204" s="347" t="str">
        <f t="array" ref="H204">IFERROR(IF(INDEX('Disaggregation Data'!$N$159:$N$310,MATCH(RIGHT(M204,255),RIGHT('Disaggregation Data'!$J$159:$J$310,255),0))=0,"",INDEX('Disaggregation Data'!$N$159:$N$310,MATCH(RIGHT(M204,255),RIGHT('Disaggregation Data'!J$159:$J$310,255),0))),"")</f>
        <v/>
      </c>
      <c r="I204" s="454" t="str">
        <f t="array" ref="I204">IFERROR(IF(INDEX('Disaggregation Records'!$G$59:$G$92,MATCH(LEFT(L204,255),LEFT('Disaggregation Records'!$D$59:$D$92,255),0))=0,"",INDEX('Disaggregation Records'!$G$59:$G$92,MATCH(LEFT(L204,255),LEFT('Disaggregation Records'!$D$59:$D$92,255),0))),"")</f>
        <v/>
      </c>
      <c r="J204" s="465" t="s">
        <v>749</v>
      </c>
      <c r="K204" s="465">
        <f t="shared" si="12"/>
        <v>6</v>
      </c>
      <c r="L204" s="465" t="str">
        <f t="shared" si="13"/>
        <v/>
      </c>
      <c r="M204" s="465" t="str">
        <f t="shared" si="14"/>
        <v/>
      </c>
      <c r="N204" s="465" t="b">
        <f t="shared" si="15"/>
        <v>0</v>
      </c>
      <c r="O204" s="466" t="s">
        <v>1717</v>
      </c>
      <c r="P204" s="202"/>
      <c r="Q204" s="179"/>
    </row>
    <row r="205" spans="1:17" ht="37.5" customHeight="1" x14ac:dyDescent="0.25">
      <c r="A205" s="345">
        <v>4</v>
      </c>
      <c r="B205" s="364" t="str">
        <f>IFERROR(VLOOKUP(A205,'Outcome Indicators - Section C'!$A$10:$S$27,19,FALSE),"")</f>
        <v/>
      </c>
      <c r="C205" s="464" t="str">
        <f t="array" ref="C205">IFERROR(IF(INDEX('Disaggregation Records'!$E$59:$E$92,MATCH(RIGHT(L205,255),RIGHT('Disaggregation Records'!$D$59:$D$92,255),0))=0,"",INDEX('Disaggregation Records'!$E$59:$E$92,MATCH(RIGHT(L205,255),RIGHT('Disaggregation Records'!$D$59:$D$92,255),0))),"")</f>
        <v/>
      </c>
      <c r="D205" s="464" t="str">
        <f t="array" ref="D205">IFERROR(IF(INDEX('Disaggregation Records'!$F$59:$F$92,MATCH(RIGHT(L205,255),RIGHT('Disaggregation Records'!$D$59:$D$92,255),0))=0,"",INDEX('Disaggregation Records'!$F$59:$F$92,MATCH(RIGHT(L205,255),RIGHT('Disaggregation Records'!$D$59:$D$92,255),0))),"")</f>
        <v/>
      </c>
      <c r="E205" s="348" t="str">
        <f t="array" ref="E205">IFERROR(IF(INDEX('Disaggregation Data'!$K$159:$K$310,MATCH(RIGHT(M205,255),RIGHT('Disaggregation Data'!$J$159:$J$310,255),0))=0,"",INDEX('Disaggregation Data'!$K$159:$K$310,MATCH(RIGHT(M205,255),RIGHT('Disaggregation Data'!J$159:$J$310,255),0))),"")</f>
        <v/>
      </c>
      <c r="F205" s="348" t="str">
        <f t="array" ref="F205">IFERROR(IF(INDEX('Disaggregation Data'!$L$159:$L$310,MATCH(RIGHT(M205,255),RIGHT('Disaggregation Data'!$J$159:$J$310,255),0))=0,"",INDEX('Disaggregation Data'!$L$159:$L$310,MATCH(RIGHT(M205,255),RIGHT('Disaggregation Data'!J$159:$J$310,255),0))),"")</f>
        <v/>
      </c>
      <c r="G205" s="348" t="str">
        <f t="array" ref="G205">IFERROR(IF(INDEX('Disaggregation Data'!$M$159:$M$310,MATCH(RIGHT(M205,255),RIGHT('Disaggregation Data'!$J$159:$J$310,255),0))=0,"",INDEX('Disaggregation Data'!$M$159:$M$310,MATCH(RIGHT(M205,255),RIGHT('Disaggregation Data'!J$159:$J$310,255),0))),"")</f>
        <v/>
      </c>
      <c r="H205" s="347" t="str">
        <f t="array" ref="H205">IFERROR(IF(INDEX('Disaggregation Data'!$N$159:$N$310,MATCH(RIGHT(M205,255),RIGHT('Disaggregation Data'!$J$159:$J$310,255),0))=0,"",INDEX('Disaggregation Data'!$N$159:$N$310,MATCH(RIGHT(M205,255),RIGHT('Disaggregation Data'!J$159:$J$310,255),0))),"")</f>
        <v/>
      </c>
      <c r="I205" s="454" t="str">
        <f t="array" ref="I205">IFERROR(IF(INDEX('Disaggregation Records'!$G$59:$G$92,MATCH(LEFT(L205,255),LEFT('Disaggregation Records'!$D$59:$D$92,255),0))=0,"",INDEX('Disaggregation Records'!$G$59:$G$92,MATCH(LEFT(L205,255),LEFT('Disaggregation Records'!$D$59:$D$92,255),0))),"")</f>
        <v/>
      </c>
      <c r="J205" s="465" t="s">
        <v>749</v>
      </c>
      <c r="K205" s="465">
        <f t="shared" si="12"/>
        <v>7</v>
      </c>
      <c r="L205" s="465" t="str">
        <f t="shared" si="13"/>
        <v/>
      </c>
      <c r="M205" s="465" t="str">
        <f t="shared" si="14"/>
        <v/>
      </c>
      <c r="N205" s="465" t="b">
        <f t="shared" si="15"/>
        <v>0</v>
      </c>
      <c r="O205" s="466" t="s">
        <v>1718</v>
      </c>
      <c r="P205" s="202"/>
      <c r="Q205" s="179"/>
    </row>
    <row r="206" spans="1:17" ht="37.5" customHeight="1" x14ac:dyDescent="0.25">
      <c r="A206" s="345">
        <v>4</v>
      </c>
      <c r="B206" s="364" t="str">
        <f>IFERROR(VLOOKUP(A206,'Outcome Indicators - Section C'!$A$10:$S$27,19,FALSE),"")</f>
        <v/>
      </c>
      <c r="C206" s="464" t="str">
        <f t="array" ref="C206">IFERROR(IF(INDEX('Disaggregation Records'!$E$59:$E$92,MATCH(RIGHT(L206,255),RIGHT('Disaggregation Records'!$D$59:$D$92,255),0))=0,"",INDEX('Disaggregation Records'!$E$59:$E$92,MATCH(RIGHT(L206,255),RIGHT('Disaggregation Records'!$D$59:$D$92,255),0))),"")</f>
        <v/>
      </c>
      <c r="D206" s="464" t="str">
        <f t="array" ref="D206">IFERROR(IF(INDEX('Disaggregation Records'!$F$59:$F$92,MATCH(RIGHT(L206,255),RIGHT('Disaggregation Records'!$D$59:$D$92,255),0))=0,"",INDEX('Disaggregation Records'!$F$59:$F$92,MATCH(RIGHT(L206,255),RIGHT('Disaggregation Records'!$D$59:$D$92,255),0))),"")</f>
        <v/>
      </c>
      <c r="E206" s="348" t="str">
        <f t="array" ref="E206">IFERROR(IF(INDEX('Disaggregation Data'!$K$159:$K$310,MATCH(RIGHT(M206,255),RIGHT('Disaggregation Data'!$J$159:$J$310,255),0))=0,"",INDEX('Disaggregation Data'!$K$159:$K$310,MATCH(RIGHT(M206,255),RIGHT('Disaggregation Data'!J$159:$J$310,255),0))),"")</f>
        <v/>
      </c>
      <c r="F206" s="348" t="str">
        <f t="array" ref="F206">IFERROR(IF(INDEX('Disaggregation Data'!$L$159:$L$310,MATCH(RIGHT(M206,255),RIGHT('Disaggregation Data'!$J$159:$J$310,255),0))=0,"",INDEX('Disaggregation Data'!$L$159:$L$310,MATCH(RIGHT(M206,255),RIGHT('Disaggregation Data'!J$159:$J$310,255),0))),"")</f>
        <v/>
      </c>
      <c r="G206" s="348" t="str">
        <f t="array" ref="G206">IFERROR(IF(INDEX('Disaggregation Data'!$M$159:$M$310,MATCH(RIGHT(M206,255),RIGHT('Disaggregation Data'!$J$159:$J$310,255),0))=0,"",INDEX('Disaggregation Data'!$M$159:$M$310,MATCH(RIGHT(M206,255),RIGHT('Disaggregation Data'!J$159:$J$310,255),0))),"")</f>
        <v/>
      </c>
      <c r="H206" s="347" t="str">
        <f t="array" ref="H206">IFERROR(IF(INDEX('Disaggregation Data'!$N$159:$N$310,MATCH(RIGHT(M206,255),RIGHT('Disaggregation Data'!$J$159:$J$310,255),0))=0,"",INDEX('Disaggregation Data'!$N$159:$N$310,MATCH(RIGHT(M206,255),RIGHT('Disaggregation Data'!J$159:$J$310,255),0))),"")</f>
        <v/>
      </c>
      <c r="I206" s="454" t="str">
        <f t="array" ref="I206">IFERROR(IF(INDEX('Disaggregation Records'!$G$59:$G$92,MATCH(LEFT(L206,255),LEFT('Disaggregation Records'!$D$59:$D$92,255),0))=0,"",INDEX('Disaggregation Records'!$G$59:$G$92,MATCH(LEFT(L206,255),LEFT('Disaggregation Records'!$D$59:$D$92,255),0))),"")</f>
        <v/>
      </c>
      <c r="J206" s="465" t="s">
        <v>749</v>
      </c>
      <c r="K206" s="465">
        <f t="shared" si="12"/>
        <v>8</v>
      </c>
      <c r="L206" s="465" t="str">
        <f t="shared" si="13"/>
        <v/>
      </c>
      <c r="M206" s="465" t="str">
        <f t="shared" si="14"/>
        <v/>
      </c>
      <c r="N206" s="465" t="b">
        <f t="shared" si="15"/>
        <v>0</v>
      </c>
      <c r="O206" s="466" t="s">
        <v>1719</v>
      </c>
      <c r="P206" s="202"/>
      <c r="Q206" s="179"/>
    </row>
    <row r="207" spans="1:17" ht="37.5" customHeight="1" x14ac:dyDescent="0.25">
      <c r="A207" s="345">
        <v>4</v>
      </c>
      <c r="B207" s="364" t="str">
        <f>IFERROR(VLOOKUP(A207,'Outcome Indicators - Section C'!$A$10:$S$27,19,FALSE),"")</f>
        <v/>
      </c>
      <c r="C207" s="464" t="str">
        <f t="array" ref="C207">IFERROR(IF(INDEX('Disaggregation Records'!$E$59:$E$92,MATCH(RIGHT(L207,255),RIGHT('Disaggregation Records'!$D$59:$D$92,255),0))=0,"",INDEX('Disaggregation Records'!$E$59:$E$92,MATCH(RIGHT(L207,255),RIGHT('Disaggregation Records'!$D$59:$D$92,255),0))),"")</f>
        <v/>
      </c>
      <c r="D207" s="464" t="str">
        <f t="array" ref="D207">IFERROR(IF(INDEX('Disaggregation Records'!$F$59:$F$92,MATCH(RIGHT(L207,255),RIGHT('Disaggregation Records'!$D$59:$D$92,255),0))=0,"",INDEX('Disaggregation Records'!$F$59:$F$92,MATCH(RIGHT(L207,255),RIGHT('Disaggregation Records'!$D$59:$D$92,255),0))),"")</f>
        <v/>
      </c>
      <c r="E207" s="348" t="str">
        <f t="array" ref="E207">IFERROR(IF(INDEX('Disaggregation Data'!$K$159:$K$310,MATCH(RIGHT(M207,255),RIGHT('Disaggregation Data'!$J$159:$J$310,255),0))=0,"",INDEX('Disaggregation Data'!$K$159:$K$310,MATCH(RIGHT(M207,255),RIGHT('Disaggregation Data'!J$159:$J$310,255),0))),"")</f>
        <v/>
      </c>
      <c r="F207" s="348" t="str">
        <f t="array" ref="F207">IFERROR(IF(INDEX('Disaggregation Data'!$L$159:$L$310,MATCH(RIGHT(M207,255),RIGHT('Disaggregation Data'!$J$159:$J$310,255),0))=0,"",INDEX('Disaggregation Data'!$L$159:$L$310,MATCH(RIGHT(M207,255),RIGHT('Disaggregation Data'!J$159:$J$310,255),0))),"")</f>
        <v/>
      </c>
      <c r="G207" s="348" t="str">
        <f t="array" ref="G207">IFERROR(IF(INDEX('Disaggregation Data'!$M$159:$M$310,MATCH(RIGHT(M207,255),RIGHT('Disaggregation Data'!$J$159:$J$310,255),0))=0,"",INDEX('Disaggregation Data'!$M$159:$M$310,MATCH(RIGHT(M207,255),RIGHT('Disaggregation Data'!J$159:$J$310,255),0))),"")</f>
        <v/>
      </c>
      <c r="H207" s="347" t="str">
        <f t="array" ref="H207">IFERROR(IF(INDEX('Disaggregation Data'!$N$159:$N$310,MATCH(RIGHT(M207,255),RIGHT('Disaggregation Data'!$J$159:$J$310,255),0))=0,"",INDEX('Disaggregation Data'!$N$159:$N$310,MATCH(RIGHT(M207,255),RIGHT('Disaggregation Data'!J$159:$J$310,255),0))),"")</f>
        <v/>
      </c>
      <c r="I207" s="454" t="str">
        <f t="array" ref="I207">IFERROR(IF(INDEX('Disaggregation Records'!$G$59:$G$92,MATCH(LEFT(L207,255),LEFT('Disaggregation Records'!$D$59:$D$92,255),0))=0,"",INDEX('Disaggregation Records'!$G$59:$G$92,MATCH(LEFT(L207,255),LEFT('Disaggregation Records'!$D$59:$D$92,255),0))),"")</f>
        <v/>
      </c>
      <c r="J207" s="465" t="s">
        <v>749</v>
      </c>
      <c r="K207" s="465">
        <f t="shared" si="12"/>
        <v>9</v>
      </c>
      <c r="L207" s="465" t="str">
        <f t="shared" si="13"/>
        <v/>
      </c>
      <c r="M207" s="465" t="str">
        <f t="shared" si="14"/>
        <v/>
      </c>
      <c r="N207" s="465" t="b">
        <f t="shared" si="15"/>
        <v>0</v>
      </c>
      <c r="O207" s="466" t="s">
        <v>1720</v>
      </c>
      <c r="P207" s="202"/>
      <c r="Q207" s="179"/>
    </row>
    <row r="208" spans="1:17" ht="37.5" customHeight="1" x14ac:dyDescent="0.25">
      <c r="A208" s="345">
        <v>5</v>
      </c>
      <c r="B208" s="364" t="str">
        <f>IFERROR(VLOOKUP(A208,'Outcome Indicators - Section C'!$A$10:$S$27,19,FALSE),"")</f>
        <v/>
      </c>
      <c r="C208" s="464" t="str">
        <f t="array" ref="C208">IFERROR(IF(INDEX('Disaggregation Records'!$E$59:$E$92,MATCH(RIGHT(L208,255),RIGHT('Disaggregation Records'!$D$59:$D$92,255),0))=0,"",INDEX('Disaggregation Records'!$E$59:$E$92,MATCH(RIGHT(L208,255),RIGHT('Disaggregation Records'!$D$59:$D$92,255),0))),"")</f>
        <v/>
      </c>
      <c r="D208" s="464" t="str">
        <f t="array" ref="D208">IFERROR(IF(INDEX('Disaggregation Records'!$F$59:$F$92,MATCH(RIGHT(L208,255),RIGHT('Disaggregation Records'!$D$59:$D$92,255),0))=0,"",INDEX('Disaggregation Records'!$F$59:$F$92,MATCH(RIGHT(L208,255),RIGHT('Disaggregation Records'!$D$59:$D$92,255),0))),"")</f>
        <v/>
      </c>
      <c r="E208" s="348" t="str">
        <f t="array" ref="E208">IFERROR(IF(INDEX('Disaggregation Data'!$K$159:$K$310,MATCH(RIGHT(M208,255),RIGHT('Disaggregation Data'!$J$159:$J$310,255),0))=0,"",INDEX('Disaggregation Data'!$K$159:$K$310,MATCH(RIGHT(M208,255),RIGHT('Disaggregation Data'!J$159:$J$310,255),0))),"")</f>
        <v/>
      </c>
      <c r="F208" s="348" t="str">
        <f t="array" ref="F208">IFERROR(IF(INDEX('Disaggregation Data'!$L$159:$L$310,MATCH(RIGHT(M208,255),RIGHT('Disaggregation Data'!$J$159:$J$310,255),0))=0,"",INDEX('Disaggregation Data'!$L$159:$L$310,MATCH(RIGHT(M208,255),RIGHT('Disaggregation Data'!J$159:$J$310,255),0))),"")</f>
        <v/>
      </c>
      <c r="G208" s="348" t="str">
        <f t="array" ref="G208">IFERROR(IF(INDEX('Disaggregation Data'!$M$159:$M$310,MATCH(RIGHT(M208,255),RIGHT('Disaggregation Data'!$J$159:$J$310,255),0))=0,"",INDEX('Disaggregation Data'!$M$159:$M$310,MATCH(RIGHT(M208,255),RIGHT('Disaggregation Data'!J$159:$J$310,255),0))),"")</f>
        <v/>
      </c>
      <c r="H208" s="347" t="str">
        <f t="array" ref="H208">IFERROR(IF(INDEX('Disaggregation Data'!$N$159:$N$310,MATCH(RIGHT(M208,255),RIGHT('Disaggregation Data'!$J$159:$J$310,255),0))=0,"",INDEX('Disaggregation Data'!$N$159:$N$310,MATCH(RIGHT(M208,255),RIGHT('Disaggregation Data'!J$159:$J$310,255),0))),"")</f>
        <v/>
      </c>
      <c r="I208" s="454" t="str">
        <f t="array" ref="I208">IFERROR(IF(INDEX('Disaggregation Records'!$G$59:$G$92,MATCH(LEFT(L208,255),LEFT('Disaggregation Records'!$D$59:$D$92,255),0))=0,"",INDEX('Disaggregation Records'!$G$59:$G$92,MATCH(LEFT(L208,255),LEFT('Disaggregation Records'!$D$59:$D$92,255),0))),"")</f>
        <v/>
      </c>
      <c r="J208" s="465" t="s">
        <v>750</v>
      </c>
      <c r="K208" s="465">
        <f t="shared" si="12"/>
        <v>10</v>
      </c>
      <c r="L208" s="465" t="str">
        <f t="shared" si="13"/>
        <v/>
      </c>
      <c r="M208" s="465" t="str">
        <f t="shared" si="14"/>
        <v/>
      </c>
      <c r="N208" s="465" t="b">
        <f t="shared" si="15"/>
        <v>0</v>
      </c>
      <c r="O208" s="466" t="s">
        <v>1721</v>
      </c>
      <c r="P208" s="202"/>
      <c r="Q208" s="179"/>
    </row>
    <row r="209" spans="1:17" ht="37.5" customHeight="1" x14ac:dyDescent="0.25">
      <c r="A209" s="345">
        <v>5</v>
      </c>
      <c r="B209" s="364" t="str">
        <f>IFERROR(VLOOKUP(A209,'Outcome Indicators - Section C'!$A$10:$S$27,19,FALSE),"")</f>
        <v/>
      </c>
      <c r="C209" s="464" t="str">
        <f t="array" ref="C209">IFERROR(IF(INDEX('Disaggregation Records'!$E$59:$E$92,MATCH(RIGHT(L209,255),RIGHT('Disaggregation Records'!$D$59:$D$92,255),0))=0,"",INDEX('Disaggregation Records'!$E$59:$E$92,MATCH(RIGHT(L209,255),RIGHT('Disaggregation Records'!$D$59:$D$92,255),0))),"")</f>
        <v/>
      </c>
      <c r="D209" s="464" t="str">
        <f t="array" ref="D209">IFERROR(IF(INDEX('Disaggregation Records'!$F$59:$F$92,MATCH(RIGHT(L209,255),RIGHT('Disaggregation Records'!$D$59:$D$92,255),0))=0,"",INDEX('Disaggregation Records'!$F$59:$F$92,MATCH(RIGHT(L209,255),RIGHT('Disaggregation Records'!$D$59:$D$92,255),0))),"")</f>
        <v/>
      </c>
      <c r="E209" s="348" t="str">
        <f t="array" ref="E209">IFERROR(IF(INDEX('Disaggregation Data'!$K$159:$K$310,MATCH(RIGHT(M209,255),RIGHT('Disaggregation Data'!$J$159:$J$310,255),0))=0,"",INDEX('Disaggregation Data'!$K$159:$K$310,MATCH(RIGHT(M209,255),RIGHT('Disaggregation Data'!J$159:$J$310,255),0))),"")</f>
        <v/>
      </c>
      <c r="F209" s="348" t="str">
        <f t="array" ref="F209">IFERROR(IF(INDEX('Disaggregation Data'!$L$159:$L$310,MATCH(RIGHT(M209,255),RIGHT('Disaggregation Data'!$J$159:$J$310,255),0))=0,"",INDEX('Disaggregation Data'!$L$159:$L$310,MATCH(RIGHT(M209,255),RIGHT('Disaggregation Data'!J$159:$J$310,255),0))),"")</f>
        <v/>
      </c>
      <c r="G209" s="348" t="str">
        <f t="array" ref="G209">IFERROR(IF(INDEX('Disaggregation Data'!$M$159:$M$310,MATCH(RIGHT(M209,255),RIGHT('Disaggregation Data'!$J$159:$J$310,255),0))=0,"",INDEX('Disaggregation Data'!$M$159:$M$310,MATCH(RIGHT(M209,255),RIGHT('Disaggregation Data'!J$159:$J$310,255),0))),"")</f>
        <v/>
      </c>
      <c r="H209" s="347" t="str">
        <f t="array" ref="H209">IFERROR(IF(INDEX('Disaggregation Data'!$N$159:$N$310,MATCH(RIGHT(M209,255),RIGHT('Disaggregation Data'!$J$159:$J$310,255),0))=0,"",INDEX('Disaggregation Data'!$N$159:$N$310,MATCH(RIGHT(M209,255),RIGHT('Disaggregation Data'!J$159:$J$310,255),0))),"")</f>
        <v/>
      </c>
      <c r="I209" s="454" t="str">
        <f t="array" ref="I209">IFERROR(IF(INDEX('Disaggregation Records'!$G$59:$G$92,MATCH(LEFT(L209,255),LEFT('Disaggregation Records'!$D$59:$D$92,255),0))=0,"",INDEX('Disaggregation Records'!$G$59:$G$92,MATCH(LEFT(L209,255),LEFT('Disaggregation Records'!$D$59:$D$92,255),0))),"")</f>
        <v/>
      </c>
      <c r="J209" s="465" t="s">
        <v>750</v>
      </c>
      <c r="K209" s="465">
        <f t="shared" si="12"/>
        <v>11</v>
      </c>
      <c r="L209" s="465" t="str">
        <f t="shared" si="13"/>
        <v/>
      </c>
      <c r="M209" s="465" t="str">
        <f t="shared" si="14"/>
        <v/>
      </c>
      <c r="N209" s="465" t="b">
        <f t="shared" si="15"/>
        <v>0</v>
      </c>
      <c r="O209" s="466" t="s">
        <v>1722</v>
      </c>
      <c r="P209" s="202"/>
      <c r="Q209" s="179"/>
    </row>
    <row r="210" spans="1:17" ht="37.5" customHeight="1" x14ac:dyDescent="0.25">
      <c r="A210" s="345">
        <v>5</v>
      </c>
      <c r="B210" s="364" t="str">
        <f>IFERROR(VLOOKUP(A210,'Outcome Indicators - Section C'!$A$10:$S$27,19,FALSE),"")</f>
        <v/>
      </c>
      <c r="C210" s="464" t="str">
        <f t="array" ref="C210">IFERROR(IF(INDEX('Disaggregation Records'!$E$59:$E$92,MATCH(RIGHT(L210,255),RIGHT('Disaggregation Records'!$D$59:$D$92,255),0))=0,"",INDEX('Disaggregation Records'!$E$59:$E$92,MATCH(RIGHT(L210,255),RIGHT('Disaggregation Records'!$D$59:$D$92,255),0))),"")</f>
        <v/>
      </c>
      <c r="D210" s="464" t="str">
        <f t="array" ref="D210">IFERROR(IF(INDEX('Disaggregation Records'!$F$59:$F$92,MATCH(RIGHT(L210,255),RIGHT('Disaggregation Records'!$D$59:$D$92,255),0))=0,"",INDEX('Disaggregation Records'!$F$59:$F$92,MATCH(RIGHT(L210,255),RIGHT('Disaggregation Records'!$D$59:$D$92,255),0))),"")</f>
        <v/>
      </c>
      <c r="E210" s="348" t="str">
        <f t="array" ref="E210">IFERROR(IF(INDEX('Disaggregation Data'!$K$159:$K$310,MATCH(RIGHT(M210,255),RIGHT('Disaggregation Data'!$J$159:$J$310,255),0))=0,"",INDEX('Disaggregation Data'!$K$159:$K$310,MATCH(RIGHT(M210,255),RIGHT('Disaggregation Data'!J$159:$J$310,255),0))),"")</f>
        <v/>
      </c>
      <c r="F210" s="348" t="str">
        <f t="array" ref="F210">IFERROR(IF(INDEX('Disaggregation Data'!$L$159:$L$310,MATCH(RIGHT(M210,255),RIGHT('Disaggregation Data'!$J$159:$J$310,255),0))=0,"",INDEX('Disaggregation Data'!$L$159:$L$310,MATCH(RIGHT(M210,255),RIGHT('Disaggregation Data'!J$159:$J$310,255),0))),"")</f>
        <v/>
      </c>
      <c r="G210" s="348" t="str">
        <f t="array" ref="G210">IFERROR(IF(INDEX('Disaggregation Data'!$M$159:$M$310,MATCH(RIGHT(M210,255),RIGHT('Disaggregation Data'!$J$159:$J$310,255),0))=0,"",INDEX('Disaggregation Data'!$M$159:$M$310,MATCH(RIGHT(M210,255),RIGHT('Disaggregation Data'!J$159:$J$310,255),0))),"")</f>
        <v/>
      </c>
      <c r="H210" s="347" t="str">
        <f t="array" ref="H210">IFERROR(IF(INDEX('Disaggregation Data'!$N$159:$N$310,MATCH(RIGHT(M210,255),RIGHT('Disaggregation Data'!$J$159:$J$310,255),0))=0,"",INDEX('Disaggregation Data'!$N$159:$N$310,MATCH(RIGHT(M210,255),RIGHT('Disaggregation Data'!J$159:$J$310,255),0))),"")</f>
        <v/>
      </c>
      <c r="I210" s="454" t="str">
        <f t="array" ref="I210">IFERROR(IF(INDEX('Disaggregation Records'!$G$59:$G$92,MATCH(LEFT(L210,255),LEFT('Disaggregation Records'!$D$59:$D$92,255),0))=0,"",INDEX('Disaggregation Records'!$G$59:$G$92,MATCH(LEFT(L210,255),LEFT('Disaggregation Records'!$D$59:$D$92,255),0))),"")</f>
        <v/>
      </c>
      <c r="J210" s="465" t="s">
        <v>750</v>
      </c>
      <c r="K210" s="465">
        <f t="shared" si="12"/>
        <v>12</v>
      </c>
      <c r="L210" s="465" t="str">
        <f t="shared" si="13"/>
        <v/>
      </c>
      <c r="M210" s="465" t="str">
        <f t="shared" si="14"/>
        <v/>
      </c>
      <c r="N210" s="465" t="b">
        <f t="shared" si="15"/>
        <v>0</v>
      </c>
      <c r="O210" s="466" t="s">
        <v>1723</v>
      </c>
      <c r="P210" s="202"/>
      <c r="Q210" s="179"/>
    </row>
    <row r="211" spans="1:17" ht="37.5" customHeight="1" x14ac:dyDescent="0.25">
      <c r="A211" s="345">
        <v>5</v>
      </c>
      <c r="B211" s="364" t="str">
        <f>IFERROR(VLOOKUP(A211,'Outcome Indicators - Section C'!$A$10:$S$27,19,FALSE),"")</f>
        <v/>
      </c>
      <c r="C211" s="464" t="str">
        <f t="array" ref="C211">IFERROR(IF(INDEX('Disaggregation Records'!$E$59:$E$92,MATCH(RIGHT(L211,255),RIGHT('Disaggregation Records'!$D$59:$D$92,255),0))=0,"",INDEX('Disaggregation Records'!$E$59:$E$92,MATCH(RIGHT(L211,255),RIGHT('Disaggregation Records'!$D$59:$D$92,255),0))),"")</f>
        <v/>
      </c>
      <c r="D211" s="464" t="str">
        <f t="array" ref="D211">IFERROR(IF(INDEX('Disaggregation Records'!$F$59:$F$92,MATCH(RIGHT(L211,255),RIGHT('Disaggregation Records'!$D$59:$D$92,255),0))=0,"",INDEX('Disaggregation Records'!$F$59:$F$92,MATCH(RIGHT(L211,255),RIGHT('Disaggregation Records'!$D$59:$D$92,255),0))),"")</f>
        <v/>
      </c>
      <c r="E211" s="348" t="str">
        <f t="array" ref="E211">IFERROR(IF(INDEX('Disaggregation Data'!$K$159:$K$310,MATCH(RIGHT(M211,255),RIGHT('Disaggregation Data'!$J$159:$J$310,255),0))=0,"",INDEX('Disaggregation Data'!$K$159:$K$310,MATCH(RIGHT(M211,255),RIGHT('Disaggregation Data'!J$159:$J$310,255),0))),"")</f>
        <v/>
      </c>
      <c r="F211" s="348" t="str">
        <f t="array" ref="F211">IFERROR(IF(INDEX('Disaggregation Data'!$L$159:$L$310,MATCH(RIGHT(M211,255),RIGHT('Disaggregation Data'!$J$159:$J$310,255),0))=0,"",INDEX('Disaggregation Data'!$L$159:$L$310,MATCH(RIGHT(M211,255),RIGHT('Disaggregation Data'!J$159:$J$310,255),0))),"")</f>
        <v/>
      </c>
      <c r="G211" s="348" t="str">
        <f t="array" ref="G211">IFERROR(IF(INDEX('Disaggregation Data'!$M$159:$M$310,MATCH(RIGHT(M211,255),RIGHT('Disaggregation Data'!$J$159:$J$310,255),0))=0,"",INDEX('Disaggregation Data'!$M$159:$M$310,MATCH(RIGHT(M211,255),RIGHT('Disaggregation Data'!J$159:$J$310,255),0))),"")</f>
        <v/>
      </c>
      <c r="H211" s="347" t="str">
        <f t="array" ref="H211">IFERROR(IF(INDEX('Disaggregation Data'!$N$159:$N$310,MATCH(RIGHT(M211,255),RIGHT('Disaggregation Data'!$J$159:$J$310,255),0))=0,"",INDEX('Disaggregation Data'!$N$159:$N$310,MATCH(RIGHT(M211,255),RIGHT('Disaggregation Data'!J$159:$J$310,255),0))),"")</f>
        <v/>
      </c>
      <c r="I211" s="454" t="str">
        <f t="array" ref="I211">IFERROR(IF(INDEX('Disaggregation Records'!$G$59:$G$92,MATCH(LEFT(L211,255),LEFT('Disaggregation Records'!$D$59:$D$92,255),0))=0,"",INDEX('Disaggregation Records'!$G$59:$G$92,MATCH(LEFT(L211,255),LEFT('Disaggregation Records'!$D$59:$D$92,255),0))),"")</f>
        <v/>
      </c>
      <c r="J211" s="465" t="s">
        <v>750</v>
      </c>
      <c r="K211" s="465">
        <f t="shared" si="12"/>
        <v>13</v>
      </c>
      <c r="L211" s="465" t="str">
        <f t="shared" si="13"/>
        <v/>
      </c>
      <c r="M211" s="465" t="str">
        <f t="shared" si="14"/>
        <v/>
      </c>
      <c r="N211" s="465" t="b">
        <f t="shared" si="15"/>
        <v>0</v>
      </c>
      <c r="O211" s="466" t="s">
        <v>1724</v>
      </c>
      <c r="P211" s="202"/>
      <c r="Q211" s="179"/>
    </row>
    <row r="212" spans="1:17" ht="37.5" customHeight="1" x14ac:dyDescent="0.25">
      <c r="A212" s="345">
        <v>5</v>
      </c>
      <c r="B212" s="364" t="str">
        <f>IFERROR(VLOOKUP(A212,'Outcome Indicators - Section C'!$A$10:$S$27,19,FALSE),"")</f>
        <v/>
      </c>
      <c r="C212" s="464" t="str">
        <f t="array" ref="C212">IFERROR(IF(INDEX('Disaggregation Records'!$E$59:$E$92,MATCH(RIGHT(L212,255),RIGHT('Disaggregation Records'!$D$59:$D$92,255),0))=0,"",INDEX('Disaggregation Records'!$E$59:$E$92,MATCH(RIGHT(L212,255),RIGHT('Disaggregation Records'!$D$59:$D$92,255),0))),"")</f>
        <v/>
      </c>
      <c r="D212" s="464" t="str">
        <f t="array" ref="D212">IFERROR(IF(INDEX('Disaggregation Records'!$F$59:$F$92,MATCH(RIGHT(L212,255),RIGHT('Disaggregation Records'!$D$59:$D$92,255),0))=0,"",INDEX('Disaggregation Records'!$F$59:$F$92,MATCH(RIGHT(L212,255),RIGHT('Disaggregation Records'!$D$59:$D$92,255),0))),"")</f>
        <v/>
      </c>
      <c r="E212" s="348" t="str">
        <f t="array" ref="E212">IFERROR(IF(INDEX('Disaggregation Data'!$K$159:$K$310,MATCH(RIGHT(M212,255),RIGHT('Disaggregation Data'!$J$159:$J$310,255),0))=0,"",INDEX('Disaggregation Data'!$K$159:$K$310,MATCH(RIGHT(M212,255),RIGHT('Disaggregation Data'!J$159:$J$310,255),0))),"")</f>
        <v/>
      </c>
      <c r="F212" s="348" t="str">
        <f t="array" ref="F212">IFERROR(IF(INDEX('Disaggregation Data'!$L$159:$L$310,MATCH(RIGHT(M212,255),RIGHT('Disaggregation Data'!$J$159:$J$310,255),0))=0,"",INDEX('Disaggregation Data'!$L$159:$L$310,MATCH(RIGHT(M212,255),RIGHT('Disaggregation Data'!J$159:$J$310,255),0))),"")</f>
        <v/>
      </c>
      <c r="G212" s="348" t="str">
        <f t="array" ref="G212">IFERROR(IF(INDEX('Disaggregation Data'!$M$159:$M$310,MATCH(RIGHT(M212,255),RIGHT('Disaggregation Data'!$J$159:$J$310,255),0))=0,"",INDEX('Disaggregation Data'!$M$159:$M$310,MATCH(RIGHT(M212,255),RIGHT('Disaggregation Data'!J$159:$J$310,255),0))),"")</f>
        <v/>
      </c>
      <c r="H212" s="347" t="str">
        <f t="array" ref="H212">IFERROR(IF(INDEX('Disaggregation Data'!$N$159:$N$310,MATCH(RIGHT(M212,255),RIGHT('Disaggregation Data'!$J$159:$J$310,255),0))=0,"",INDEX('Disaggregation Data'!$N$159:$N$310,MATCH(RIGHT(M212,255),RIGHT('Disaggregation Data'!J$159:$J$310,255),0))),"")</f>
        <v/>
      </c>
      <c r="I212" s="454" t="str">
        <f t="array" ref="I212">IFERROR(IF(INDEX('Disaggregation Records'!$G$59:$G$92,MATCH(LEFT(L212,255),LEFT('Disaggregation Records'!$D$59:$D$92,255),0))=0,"",INDEX('Disaggregation Records'!$G$59:$G$92,MATCH(LEFT(L212,255),LEFT('Disaggregation Records'!$D$59:$D$92,255),0))),"")</f>
        <v/>
      </c>
      <c r="J212" s="465" t="s">
        <v>750</v>
      </c>
      <c r="K212" s="465">
        <f t="shared" si="12"/>
        <v>14</v>
      </c>
      <c r="L212" s="465" t="str">
        <f t="shared" si="13"/>
        <v/>
      </c>
      <c r="M212" s="465" t="str">
        <f t="shared" si="14"/>
        <v/>
      </c>
      <c r="N212" s="465" t="b">
        <f t="shared" si="15"/>
        <v>0</v>
      </c>
      <c r="O212" s="466" t="s">
        <v>1725</v>
      </c>
      <c r="P212" s="202"/>
      <c r="Q212" s="179"/>
    </row>
    <row r="213" spans="1:17" ht="37.5" customHeight="1" x14ac:dyDescent="0.25">
      <c r="A213" s="345">
        <v>5</v>
      </c>
      <c r="B213" s="364" t="str">
        <f>IFERROR(VLOOKUP(A213,'Outcome Indicators - Section C'!$A$10:$S$27,19,FALSE),"")</f>
        <v/>
      </c>
      <c r="C213" s="464" t="str">
        <f t="array" ref="C213">IFERROR(IF(INDEX('Disaggregation Records'!$E$59:$E$92,MATCH(RIGHT(L213,255),RIGHT('Disaggregation Records'!$D$59:$D$92,255),0))=0,"",INDEX('Disaggregation Records'!$E$59:$E$92,MATCH(RIGHT(L213,255),RIGHT('Disaggregation Records'!$D$59:$D$92,255),0))),"")</f>
        <v/>
      </c>
      <c r="D213" s="464" t="str">
        <f t="array" ref="D213">IFERROR(IF(INDEX('Disaggregation Records'!$F$59:$F$92,MATCH(RIGHT(L213,255),RIGHT('Disaggregation Records'!$D$59:$D$92,255),0))=0,"",INDEX('Disaggregation Records'!$F$59:$F$92,MATCH(RIGHT(L213,255),RIGHT('Disaggregation Records'!$D$59:$D$92,255),0))),"")</f>
        <v/>
      </c>
      <c r="E213" s="348" t="str">
        <f t="array" ref="E213">IFERROR(IF(INDEX('Disaggregation Data'!$K$159:$K$310,MATCH(RIGHT(M213,255),RIGHT('Disaggregation Data'!$J$159:$J$310,255),0))=0,"",INDEX('Disaggregation Data'!$K$159:$K$310,MATCH(RIGHT(M213,255),RIGHT('Disaggregation Data'!J$159:$J$310,255),0))),"")</f>
        <v/>
      </c>
      <c r="F213" s="348" t="str">
        <f t="array" ref="F213">IFERROR(IF(INDEX('Disaggregation Data'!$L$159:$L$310,MATCH(RIGHT(M213,255),RIGHT('Disaggregation Data'!$J$159:$J$310,255),0))=0,"",INDEX('Disaggregation Data'!$L$159:$L$310,MATCH(RIGHT(M213,255),RIGHT('Disaggregation Data'!J$159:$J$310,255),0))),"")</f>
        <v/>
      </c>
      <c r="G213" s="348" t="str">
        <f t="array" ref="G213">IFERROR(IF(INDEX('Disaggregation Data'!$M$159:$M$310,MATCH(RIGHT(M213,255),RIGHT('Disaggregation Data'!$J$159:$J$310,255),0))=0,"",INDEX('Disaggregation Data'!$M$159:$M$310,MATCH(RIGHT(M213,255),RIGHT('Disaggregation Data'!J$159:$J$310,255),0))),"")</f>
        <v/>
      </c>
      <c r="H213" s="347" t="str">
        <f t="array" ref="H213">IFERROR(IF(INDEX('Disaggregation Data'!$N$159:$N$310,MATCH(RIGHT(M213,255),RIGHT('Disaggregation Data'!$J$159:$J$310,255),0))=0,"",INDEX('Disaggregation Data'!$N$159:$N$310,MATCH(RIGHT(M213,255),RIGHT('Disaggregation Data'!J$159:$J$310,255),0))),"")</f>
        <v/>
      </c>
      <c r="I213" s="454" t="str">
        <f t="array" ref="I213">IFERROR(IF(INDEX('Disaggregation Records'!$G$59:$G$92,MATCH(LEFT(L213,255),LEFT('Disaggregation Records'!$D$59:$D$92,255),0))=0,"",INDEX('Disaggregation Records'!$G$59:$G$92,MATCH(LEFT(L213,255),LEFT('Disaggregation Records'!$D$59:$D$92,255),0))),"")</f>
        <v/>
      </c>
      <c r="J213" s="465" t="s">
        <v>750</v>
      </c>
      <c r="K213" s="465">
        <f t="shared" si="12"/>
        <v>15</v>
      </c>
      <c r="L213" s="465" t="str">
        <f t="shared" si="13"/>
        <v/>
      </c>
      <c r="M213" s="465" t="str">
        <f t="shared" si="14"/>
        <v/>
      </c>
      <c r="N213" s="465" t="b">
        <f t="shared" si="15"/>
        <v>0</v>
      </c>
      <c r="O213" s="466" t="s">
        <v>1726</v>
      </c>
      <c r="P213" s="202"/>
      <c r="Q213" s="179"/>
    </row>
    <row r="214" spans="1:17" ht="37.5" customHeight="1" x14ac:dyDescent="0.25">
      <c r="A214" s="345">
        <v>5</v>
      </c>
      <c r="B214" s="364" t="str">
        <f>IFERROR(VLOOKUP(A214,'Outcome Indicators - Section C'!$A$10:$S$27,19,FALSE),"")</f>
        <v/>
      </c>
      <c r="C214" s="464" t="str">
        <f t="array" ref="C214">IFERROR(IF(INDEX('Disaggregation Records'!$E$59:$E$92,MATCH(RIGHT(L214,255),RIGHT('Disaggregation Records'!$D$59:$D$92,255),0))=0,"",INDEX('Disaggregation Records'!$E$59:$E$92,MATCH(RIGHT(L214,255),RIGHT('Disaggregation Records'!$D$59:$D$92,255),0))),"")</f>
        <v/>
      </c>
      <c r="D214" s="464" t="str">
        <f t="array" ref="D214">IFERROR(IF(INDEX('Disaggregation Records'!$F$59:$F$92,MATCH(RIGHT(L214,255),RIGHT('Disaggregation Records'!$D$59:$D$92,255),0))=0,"",INDEX('Disaggregation Records'!$F$59:$F$92,MATCH(RIGHT(L214,255),RIGHT('Disaggregation Records'!$D$59:$D$92,255),0))),"")</f>
        <v/>
      </c>
      <c r="E214" s="348" t="str">
        <f t="array" ref="E214">IFERROR(IF(INDEX('Disaggregation Data'!$K$159:$K$310,MATCH(RIGHT(M214,255),RIGHT('Disaggregation Data'!$J$159:$J$310,255),0))=0,"",INDEX('Disaggregation Data'!$K$159:$K$310,MATCH(RIGHT(M214,255),RIGHT('Disaggregation Data'!J$159:$J$310,255),0))),"")</f>
        <v/>
      </c>
      <c r="F214" s="348" t="str">
        <f t="array" ref="F214">IFERROR(IF(INDEX('Disaggregation Data'!$L$159:$L$310,MATCH(RIGHT(M214,255),RIGHT('Disaggregation Data'!$J$159:$J$310,255),0))=0,"",INDEX('Disaggregation Data'!$L$159:$L$310,MATCH(RIGHT(M214,255),RIGHT('Disaggregation Data'!J$159:$J$310,255),0))),"")</f>
        <v/>
      </c>
      <c r="G214" s="348" t="str">
        <f t="array" ref="G214">IFERROR(IF(INDEX('Disaggregation Data'!$M$159:$M$310,MATCH(RIGHT(M214,255),RIGHT('Disaggregation Data'!$J$159:$J$310,255),0))=0,"",INDEX('Disaggregation Data'!$M$159:$M$310,MATCH(RIGHT(M214,255),RIGHT('Disaggregation Data'!J$159:$J$310,255),0))),"")</f>
        <v/>
      </c>
      <c r="H214" s="347" t="str">
        <f t="array" ref="H214">IFERROR(IF(INDEX('Disaggregation Data'!$N$159:$N$310,MATCH(RIGHT(M214,255),RIGHT('Disaggregation Data'!$J$159:$J$310,255),0))=0,"",INDEX('Disaggregation Data'!$N$159:$N$310,MATCH(RIGHT(M214,255),RIGHT('Disaggregation Data'!J$159:$J$310,255),0))),"")</f>
        <v/>
      </c>
      <c r="I214" s="454" t="str">
        <f t="array" ref="I214">IFERROR(IF(INDEX('Disaggregation Records'!$G$59:$G$92,MATCH(LEFT(L214,255),LEFT('Disaggregation Records'!$D$59:$D$92,255),0))=0,"",INDEX('Disaggregation Records'!$G$59:$G$92,MATCH(LEFT(L214,255),LEFT('Disaggregation Records'!$D$59:$D$92,255),0))),"")</f>
        <v/>
      </c>
      <c r="J214" s="465" t="s">
        <v>750</v>
      </c>
      <c r="K214" s="465">
        <f t="shared" si="12"/>
        <v>16</v>
      </c>
      <c r="L214" s="465" t="str">
        <f t="shared" si="13"/>
        <v/>
      </c>
      <c r="M214" s="465" t="str">
        <f t="shared" si="14"/>
        <v/>
      </c>
      <c r="N214" s="465" t="b">
        <f t="shared" si="15"/>
        <v>0</v>
      </c>
      <c r="O214" s="466" t="s">
        <v>1727</v>
      </c>
      <c r="P214" s="202"/>
      <c r="Q214" s="179"/>
    </row>
    <row r="215" spans="1:17" ht="37.5" customHeight="1" x14ac:dyDescent="0.25">
      <c r="A215" s="345">
        <v>5</v>
      </c>
      <c r="B215" s="364" t="str">
        <f>IFERROR(VLOOKUP(A215,'Outcome Indicators - Section C'!$A$10:$S$27,19,FALSE),"")</f>
        <v/>
      </c>
      <c r="C215" s="464" t="str">
        <f t="array" ref="C215">IFERROR(IF(INDEX('Disaggregation Records'!$E$59:$E$92,MATCH(RIGHT(L215,255),RIGHT('Disaggregation Records'!$D$59:$D$92,255),0))=0,"",INDEX('Disaggregation Records'!$E$59:$E$92,MATCH(RIGHT(L215,255),RIGHT('Disaggregation Records'!$D$59:$D$92,255),0))),"")</f>
        <v/>
      </c>
      <c r="D215" s="464" t="str">
        <f t="array" ref="D215">IFERROR(IF(INDEX('Disaggregation Records'!$F$59:$F$92,MATCH(RIGHT(L215,255),RIGHT('Disaggregation Records'!$D$59:$D$92,255),0))=0,"",INDEX('Disaggregation Records'!$F$59:$F$92,MATCH(RIGHT(L215,255),RIGHT('Disaggregation Records'!$D$59:$D$92,255),0))),"")</f>
        <v/>
      </c>
      <c r="E215" s="348" t="str">
        <f t="array" ref="E215">IFERROR(IF(INDEX('Disaggregation Data'!$K$159:$K$310,MATCH(RIGHT(M215,255),RIGHT('Disaggregation Data'!$J$159:$J$310,255),0))=0,"",INDEX('Disaggregation Data'!$K$159:$K$310,MATCH(RIGHT(M215,255),RIGHT('Disaggregation Data'!J$159:$J$310,255),0))),"")</f>
        <v/>
      </c>
      <c r="F215" s="348" t="str">
        <f t="array" ref="F215">IFERROR(IF(INDEX('Disaggregation Data'!$L$159:$L$310,MATCH(RIGHT(M215,255),RIGHT('Disaggregation Data'!$J$159:$J$310,255),0))=0,"",INDEX('Disaggregation Data'!$L$159:$L$310,MATCH(RIGHT(M215,255),RIGHT('Disaggregation Data'!J$159:$J$310,255),0))),"")</f>
        <v/>
      </c>
      <c r="G215" s="348" t="str">
        <f t="array" ref="G215">IFERROR(IF(INDEX('Disaggregation Data'!$M$159:$M$310,MATCH(RIGHT(M215,255),RIGHT('Disaggregation Data'!$J$159:$J$310,255),0))=0,"",INDEX('Disaggregation Data'!$M$159:$M$310,MATCH(RIGHT(M215,255),RIGHT('Disaggregation Data'!J$159:$J$310,255),0))),"")</f>
        <v/>
      </c>
      <c r="H215" s="347" t="str">
        <f t="array" ref="H215">IFERROR(IF(INDEX('Disaggregation Data'!$N$159:$N$310,MATCH(RIGHT(M215,255),RIGHT('Disaggregation Data'!$J$159:$J$310,255),0))=0,"",INDEX('Disaggregation Data'!$N$159:$N$310,MATCH(RIGHT(M215,255),RIGHT('Disaggregation Data'!J$159:$J$310,255),0))),"")</f>
        <v/>
      </c>
      <c r="I215" s="454" t="str">
        <f t="array" ref="I215">IFERROR(IF(INDEX('Disaggregation Records'!$G$59:$G$92,MATCH(LEFT(L215,255),LEFT('Disaggregation Records'!$D$59:$D$92,255),0))=0,"",INDEX('Disaggregation Records'!$G$59:$G$92,MATCH(LEFT(L215,255),LEFT('Disaggregation Records'!$D$59:$D$92,255),0))),"")</f>
        <v/>
      </c>
      <c r="J215" s="465" t="s">
        <v>750</v>
      </c>
      <c r="K215" s="465">
        <f t="shared" si="12"/>
        <v>17</v>
      </c>
      <c r="L215" s="465" t="str">
        <f t="shared" si="13"/>
        <v/>
      </c>
      <c r="M215" s="465" t="str">
        <f t="shared" si="14"/>
        <v/>
      </c>
      <c r="N215" s="465" t="b">
        <f t="shared" si="15"/>
        <v>0</v>
      </c>
      <c r="O215" s="466" t="s">
        <v>1728</v>
      </c>
      <c r="P215" s="202"/>
      <c r="Q215" s="179"/>
    </row>
    <row r="216" spans="1:17" ht="37.5" customHeight="1" x14ac:dyDescent="0.25">
      <c r="A216" s="345">
        <v>5</v>
      </c>
      <c r="B216" s="364" t="str">
        <f>IFERROR(VLOOKUP(A216,'Outcome Indicators - Section C'!$A$10:$S$27,19,FALSE),"")</f>
        <v/>
      </c>
      <c r="C216" s="464" t="str">
        <f t="array" ref="C216">IFERROR(IF(INDEX('Disaggregation Records'!$E$59:$E$92,MATCH(RIGHT(L216,255),RIGHT('Disaggregation Records'!$D$59:$D$92,255),0))=0,"",INDEX('Disaggregation Records'!$E$59:$E$92,MATCH(RIGHT(L216,255),RIGHT('Disaggregation Records'!$D$59:$D$92,255),0))),"")</f>
        <v/>
      </c>
      <c r="D216" s="464" t="str">
        <f t="array" ref="D216">IFERROR(IF(INDEX('Disaggregation Records'!$F$59:$F$92,MATCH(RIGHT(L216,255),RIGHT('Disaggregation Records'!$D$59:$D$92,255),0))=0,"",INDEX('Disaggregation Records'!$F$59:$F$92,MATCH(RIGHT(L216,255),RIGHT('Disaggregation Records'!$D$59:$D$92,255),0))),"")</f>
        <v/>
      </c>
      <c r="E216" s="348" t="str">
        <f t="array" ref="E216">IFERROR(IF(INDEX('Disaggregation Data'!$K$159:$K$310,MATCH(RIGHT(M216,255),RIGHT('Disaggregation Data'!$J$159:$J$310,255),0))=0,"",INDEX('Disaggregation Data'!$K$159:$K$310,MATCH(RIGHT(M216,255),RIGHT('Disaggregation Data'!J$159:$J$310,255),0))),"")</f>
        <v/>
      </c>
      <c r="F216" s="348" t="str">
        <f t="array" ref="F216">IFERROR(IF(INDEX('Disaggregation Data'!$L$159:$L$310,MATCH(RIGHT(M216,255),RIGHT('Disaggregation Data'!$J$159:$J$310,255),0))=0,"",INDEX('Disaggregation Data'!$L$159:$L$310,MATCH(RIGHT(M216,255),RIGHT('Disaggregation Data'!J$159:$J$310,255),0))),"")</f>
        <v/>
      </c>
      <c r="G216" s="348" t="str">
        <f t="array" ref="G216">IFERROR(IF(INDEX('Disaggregation Data'!$M$159:$M$310,MATCH(RIGHT(M216,255),RIGHT('Disaggregation Data'!$J$159:$J$310,255),0))=0,"",INDEX('Disaggregation Data'!$M$159:$M$310,MATCH(RIGHT(M216,255),RIGHT('Disaggregation Data'!J$159:$J$310,255),0))),"")</f>
        <v/>
      </c>
      <c r="H216" s="347" t="str">
        <f t="array" ref="H216">IFERROR(IF(INDEX('Disaggregation Data'!$N$159:$N$310,MATCH(RIGHT(M216,255),RIGHT('Disaggregation Data'!$J$159:$J$310,255),0))=0,"",INDEX('Disaggregation Data'!$N$159:$N$310,MATCH(RIGHT(M216,255),RIGHT('Disaggregation Data'!J$159:$J$310,255),0))),"")</f>
        <v/>
      </c>
      <c r="I216" s="454" t="str">
        <f t="array" ref="I216">IFERROR(IF(INDEX('Disaggregation Records'!$G$59:$G$92,MATCH(LEFT(L216,255),LEFT('Disaggregation Records'!$D$59:$D$92,255),0))=0,"",INDEX('Disaggregation Records'!$G$59:$G$92,MATCH(LEFT(L216,255),LEFT('Disaggregation Records'!$D$59:$D$92,255),0))),"")</f>
        <v/>
      </c>
      <c r="J216" s="465" t="s">
        <v>750</v>
      </c>
      <c r="K216" s="465">
        <f t="shared" si="12"/>
        <v>18</v>
      </c>
      <c r="L216" s="465" t="str">
        <f t="shared" si="13"/>
        <v/>
      </c>
      <c r="M216" s="465" t="str">
        <f t="shared" si="14"/>
        <v/>
      </c>
      <c r="N216" s="465" t="b">
        <f t="shared" si="15"/>
        <v>0</v>
      </c>
      <c r="O216" s="466" t="s">
        <v>1729</v>
      </c>
      <c r="P216" s="202"/>
      <c r="Q216" s="179"/>
    </row>
    <row r="217" spans="1:17" ht="37.5" customHeight="1" x14ac:dyDescent="0.25">
      <c r="A217" s="345">
        <v>5</v>
      </c>
      <c r="B217" s="364" t="str">
        <f>IFERROR(VLOOKUP(A217,'Outcome Indicators - Section C'!$A$10:$S$27,19,FALSE),"")</f>
        <v/>
      </c>
      <c r="C217" s="464" t="str">
        <f t="array" ref="C217">IFERROR(IF(INDEX('Disaggregation Records'!$E$59:$E$92,MATCH(RIGHT(L217,255),RIGHT('Disaggregation Records'!$D$59:$D$92,255),0))=0,"",INDEX('Disaggregation Records'!$E$59:$E$92,MATCH(RIGHT(L217,255),RIGHT('Disaggregation Records'!$D$59:$D$92,255),0))),"")</f>
        <v/>
      </c>
      <c r="D217" s="464" t="str">
        <f t="array" ref="D217">IFERROR(IF(INDEX('Disaggregation Records'!$F$59:$F$92,MATCH(RIGHT(L217,255),RIGHT('Disaggregation Records'!$D$59:$D$92,255),0))=0,"",INDEX('Disaggregation Records'!$F$59:$F$92,MATCH(RIGHT(L217,255),RIGHT('Disaggregation Records'!$D$59:$D$92,255),0))),"")</f>
        <v/>
      </c>
      <c r="E217" s="348" t="str">
        <f t="array" ref="E217">IFERROR(IF(INDEX('Disaggregation Data'!$K$159:$K$310,MATCH(RIGHT(M217,255),RIGHT('Disaggregation Data'!$J$159:$J$310,255),0))=0,"",INDEX('Disaggregation Data'!$K$159:$K$310,MATCH(RIGHT(M217,255),RIGHT('Disaggregation Data'!J$159:$J$310,255),0))),"")</f>
        <v/>
      </c>
      <c r="F217" s="348" t="str">
        <f t="array" ref="F217">IFERROR(IF(INDEX('Disaggregation Data'!$L$159:$L$310,MATCH(RIGHT(M217,255),RIGHT('Disaggregation Data'!$J$159:$J$310,255),0))=0,"",INDEX('Disaggregation Data'!$L$159:$L$310,MATCH(RIGHT(M217,255),RIGHT('Disaggregation Data'!J$159:$J$310,255),0))),"")</f>
        <v/>
      </c>
      <c r="G217" s="348" t="str">
        <f t="array" ref="G217">IFERROR(IF(INDEX('Disaggregation Data'!$M$159:$M$310,MATCH(RIGHT(M217,255),RIGHT('Disaggregation Data'!$J$159:$J$310,255),0))=0,"",INDEX('Disaggregation Data'!$M$159:$M$310,MATCH(RIGHT(M217,255),RIGHT('Disaggregation Data'!J$159:$J$310,255),0))),"")</f>
        <v/>
      </c>
      <c r="H217" s="347" t="str">
        <f t="array" ref="H217">IFERROR(IF(INDEX('Disaggregation Data'!$N$159:$N$310,MATCH(RIGHT(M217,255),RIGHT('Disaggregation Data'!$J$159:$J$310,255),0))=0,"",INDEX('Disaggregation Data'!$N$159:$N$310,MATCH(RIGHT(M217,255),RIGHT('Disaggregation Data'!J$159:$J$310,255),0))),"")</f>
        <v/>
      </c>
      <c r="I217" s="454" t="str">
        <f t="array" ref="I217">IFERROR(IF(INDEX('Disaggregation Records'!$G$59:$G$92,MATCH(LEFT(L217,255),LEFT('Disaggregation Records'!$D$59:$D$92,255),0))=0,"",INDEX('Disaggregation Records'!$G$59:$G$92,MATCH(LEFT(L217,255),LEFT('Disaggregation Records'!$D$59:$D$92,255),0))),"")</f>
        <v/>
      </c>
      <c r="J217" s="465" t="s">
        <v>750</v>
      </c>
      <c r="K217" s="465">
        <f t="shared" si="12"/>
        <v>19</v>
      </c>
      <c r="L217" s="465" t="str">
        <f t="shared" si="13"/>
        <v/>
      </c>
      <c r="M217" s="465" t="str">
        <f t="shared" si="14"/>
        <v/>
      </c>
      <c r="N217" s="465" t="b">
        <f t="shared" si="15"/>
        <v>0</v>
      </c>
      <c r="O217" s="466" t="s">
        <v>1730</v>
      </c>
      <c r="P217" s="202"/>
      <c r="Q217" s="179"/>
    </row>
    <row r="218" spans="1:17" ht="37.5" customHeight="1" x14ac:dyDescent="0.25">
      <c r="A218" s="345">
        <v>6</v>
      </c>
      <c r="B218" s="364" t="str">
        <f>IFERROR(VLOOKUP(A218,'Outcome Indicators - Section C'!$A$10:$S$27,19,FALSE),"")</f>
        <v/>
      </c>
      <c r="C218" s="464" t="str">
        <f t="array" ref="C218">IFERROR(IF(INDEX('Disaggregation Records'!$E$59:$E$92,MATCH(RIGHT(L218,255),RIGHT('Disaggregation Records'!$D$59:$D$92,255),0))=0,"",INDEX('Disaggregation Records'!$E$59:$E$92,MATCH(RIGHT(L218,255),RIGHT('Disaggregation Records'!$D$59:$D$92,255),0))),"")</f>
        <v/>
      </c>
      <c r="D218" s="464" t="str">
        <f t="array" ref="D218">IFERROR(IF(INDEX('Disaggregation Records'!$F$59:$F$92,MATCH(RIGHT(L218,255),RIGHT('Disaggregation Records'!$D$59:$D$92,255),0))=0,"",INDEX('Disaggregation Records'!$F$59:$F$92,MATCH(RIGHT(L218,255),RIGHT('Disaggregation Records'!$D$59:$D$92,255),0))),"")</f>
        <v/>
      </c>
      <c r="E218" s="348" t="str">
        <f t="array" ref="E218">IFERROR(IF(INDEX('Disaggregation Data'!$K$159:$K$310,MATCH(RIGHT(M218,255),RIGHT('Disaggregation Data'!$J$159:$J$310,255),0))=0,"",INDEX('Disaggregation Data'!$K$159:$K$310,MATCH(RIGHT(M218,255),RIGHT('Disaggregation Data'!J$159:$J$310,255),0))),"")</f>
        <v/>
      </c>
      <c r="F218" s="348" t="str">
        <f t="array" ref="F218">IFERROR(IF(INDEX('Disaggregation Data'!$L$159:$L$310,MATCH(RIGHT(M218,255),RIGHT('Disaggregation Data'!$J$159:$J$310,255),0))=0,"",INDEX('Disaggregation Data'!$L$159:$L$310,MATCH(RIGHT(M218,255),RIGHT('Disaggregation Data'!J$159:$J$310,255),0))),"")</f>
        <v/>
      </c>
      <c r="G218" s="348" t="str">
        <f t="array" ref="G218">IFERROR(IF(INDEX('Disaggregation Data'!$M$159:$M$310,MATCH(RIGHT(M218,255),RIGHT('Disaggregation Data'!$J$159:$J$310,255),0))=0,"",INDEX('Disaggregation Data'!$M$159:$M$310,MATCH(RIGHT(M218,255),RIGHT('Disaggregation Data'!J$159:$J$310,255),0))),"")</f>
        <v/>
      </c>
      <c r="H218" s="347" t="str">
        <f t="array" ref="H218">IFERROR(IF(INDEX('Disaggregation Data'!$N$159:$N$310,MATCH(RIGHT(M218,255),RIGHT('Disaggregation Data'!$J$159:$J$310,255),0))=0,"",INDEX('Disaggregation Data'!$N$159:$N$310,MATCH(RIGHT(M218,255),RIGHT('Disaggregation Data'!J$159:$J$310,255),0))),"")</f>
        <v/>
      </c>
      <c r="I218" s="454" t="str">
        <f t="array" ref="I218">IFERROR(IF(INDEX('Disaggregation Records'!$G$59:$G$92,MATCH(LEFT(L218,255),LEFT('Disaggregation Records'!$D$59:$D$92,255),0))=0,"",INDEX('Disaggregation Records'!$G$59:$G$92,MATCH(LEFT(L218,255),LEFT('Disaggregation Records'!$D$59:$D$92,255),0))),"")</f>
        <v/>
      </c>
      <c r="J218" s="465" t="s">
        <v>751</v>
      </c>
      <c r="K218" s="465">
        <f t="shared" si="12"/>
        <v>20</v>
      </c>
      <c r="L218" s="465" t="str">
        <f t="shared" si="13"/>
        <v/>
      </c>
      <c r="M218" s="465" t="str">
        <f t="shared" si="14"/>
        <v/>
      </c>
      <c r="N218" s="465" t="b">
        <f t="shared" si="15"/>
        <v>0</v>
      </c>
      <c r="O218" s="466" t="s">
        <v>1731</v>
      </c>
      <c r="P218" s="202"/>
      <c r="Q218" s="179"/>
    </row>
    <row r="219" spans="1:17" ht="37.5" customHeight="1" x14ac:dyDescent="0.25">
      <c r="A219" s="345">
        <v>6</v>
      </c>
      <c r="B219" s="364" t="str">
        <f>IFERROR(VLOOKUP(A219,'Outcome Indicators - Section C'!$A$10:$S$27,19,FALSE),"")</f>
        <v/>
      </c>
      <c r="C219" s="464" t="str">
        <f t="array" ref="C219">IFERROR(IF(INDEX('Disaggregation Records'!$E$59:$E$92,MATCH(RIGHT(L219,255),RIGHT('Disaggregation Records'!$D$59:$D$92,255),0))=0,"",INDEX('Disaggregation Records'!$E$59:$E$92,MATCH(RIGHT(L219,255),RIGHT('Disaggregation Records'!$D$59:$D$92,255),0))),"")</f>
        <v/>
      </c>
      <c r="D219" s="464" t="str">
        <f t="array" ref="D219">IFERROR(IF(INDEX('Disaggregation Records'!$F$59:$F$92,MATCH(RIGHT(L219,255),RIGHT('Disaggregation Records'!$D$59:$D$92,255),0))=0,"",INDEX('Disaggregation Records'!$F$59:$F$92,MATCH(RIGHT(L219,255),RIGHT('Disaggregation Records'!$D$59:$D$92,255),0))),"")</f>
        <v/>
      </c>
      <c r="E219" s="348" t="str">
        <f t="array" ref="E219">IFERROR(IF(INDEX('Disaggregation Data'!$K$159:$K$310,MATCH(RIGHT(M219,255),RIGHT('Disaggregation Data'!$J$159:$J$310,255),0))=0,"",INDEX('Disaggregation Data'!$K$159:$K$310,MATCH(RIGHT(M219,255),RIGHT('Disaggregation Data'!J$159:$J$310,255),0))),"")</f>
        <v/>
      </c>
      <c r="F219" s="348" t="str">
        <f t="array" ref="F219">IFERROR(IF(INDEX('Disaggregation Data'!$L$159:$L$310,MATCH(RIGHT(M219,255),RIGHT('Disaggregation Data'!$J$159:$J$310,255),0))=0,"",INDEX('Disaggregation Data'!$L$159:$L$310,MATCH(RIGHT(M219,255),RIGHT('Disaggregation Data'!J$159:$J$310,255),0))),"")</f>
        <v/>
      </c>
      <c r="G219" s="348" t="str">
        <f t="array" ref="G219">IFERROR(IF(INDEX('Disaggregation Data'!$M$159:$M$310,MATCH(RIGHT(M219,255),RIGHT('Disaggregation Data'!$J$159:$J$310,255),0))=0,"",INDEX('Disaggregation Data'!$M$159:$M$310,MATCH(RIGHT(M219,255),RIGHT('Disaggregation Data'!J$159:$J$310,255),0))),"")</f>
        <v/>
      </c>
      <c r="H219" s="347" t="str">
        <f t="array" ref="H219">IFERROR(IF(INDEX('Disaggregation Data'!$N$159:$N$310,MATCH(RIGHT(M219,255),RIGHT('Disaggregation Data'!$J$159:$J$310,255),0))=0,"",INDEX('Disaggregation Data'!$N$159:$N$310,MATCH(RIGHT(M219,255),RIGHT('Disaggregation Data'!J$159:$J$310,255),0))),"")</f>
        <v/>
      </c>
      <c r="I219" s="454" t="str">
        <f t="array" ref="I219">IFERROR(IF(INDEX('Disaggregation Records'!$G$59:$G$92,MATCH(LEFT(L219,255),LEFT('Disaggregation Records'!$D$59:$D$92,255),0))=0,"",INDEX('Disaggregation Records'!$G$59:$G$92,MATCH(LEFT(L219,255),LEFT('Disaggregation Records'!$D$59:$D$92,255),0))),"")</f>
        <v/>
      </c>
      <c r="J219" s="465" t="s">
        <v>751</v>
      </c>
      <c r="K219" s="465">
        <f t="shared" si="12"/>
        <v>21</v>
      </c>
      <c r="L219" s="465" t="str">
        <f t="shared" si="13"/>
        <v/>
      </c>
      <c r="M219" s="465" t="str">
        <f t="shared" si="14"/>
        <v/>
      </c>
      <c r="N219" s="465" t="b">
        <f t="shared" si="15"/>
        <v>0</v>
      </c>
      <c r="O219" s="466" t="s">
        <v>1732</v>
      </c>
      <c r="P219" s="202"/>
      <c r="Q219" s="179"/>
    </row>
    <row r="220" spans="1:17" ht="37.5" customHeight="1" x14ac:dyDescent="0.25">
      <c r="A220" s="345">
        <v>6</v>
      </c>
      <c r="B220" s="364" t="str">
        <f>IFERROR(VLOOKUP(A220,'Outcome Indicators - Section C'!$A$10:$S$27,19,FALSE),"")</f>
        <v/>
      </c>
      <c r="C220" s="464" t="str">
        <f t="array" ref="C220">IFERROR(IF(INDEX('Disaggregation Records'!$E$59:$E$92,MATCH(RIGHT(L220,255),RIGHT('Disaggregation Records'!$D$59:$D$92,255),0))=0,"",INDEX('Disaggregation Records'!$E$59:$E$92,MATCH(RIGHT(L220,255),RIGHT('Disaggregation Records'!$D$59:$D$92,255),0))),"")</f>
        <v/>
      </c>
      <c r="D220" s="464" t="str">
        <f t="array" ref="D220">IFERROR(IF(INDEX('Disaggregation Records'!$F$59:$F$92,MATCH(RIGHT(L220,255),RIGHT('Disaggregation Records'!$D$59:$D$92,255),0))=0,"",INDEX('Disaggregation Records'!$F$59:$F$92,MATCH(RIGHT(L220,255),RIGHT('Disaggregation Records'!$D$59:$D$92,255),0))),"")</f>
        <v/>
      </c>
      <c r="E220" s="348" t="str">
        <f t="array" ref="E220">IFERROR(IF(INDEX('Disaggregation Data'!$K$159:$K$310,MATCH(RIGHT(M220,255),RIGHT('Disaggregation Data'!$J$159:$J$310,255),0))=0,"",INDEX('Disaggregation Data'!$K$159:$K$310,MATCH(RIGHT(M220,255),RIGHT('Disaggregation Data'!J$159:$J$310,255),0))),"")</f>
        <v/>
      </c>
      <c r="F220" s="348" t="str">
        <f t="array" ref="F220">IFERROR(IF(INDEX('Disaggregation Data'!$L$159:$L$310,MATCH(RIGHT(M220,255),RIGHT('Disaggregation Data'!$J$159:$J$310,255),0))=0,"",INDEX('Disaggregation Data'!$L$159:$L$310,MATCH(RIGHT(M220,255),RIGHT('Disaggregation Data'!J$159:$J$310,255),0))),"")</f>
        <v/>
      </c>
      <c r="G220" s="348" t="str">
        <f t="array" ref="G220">IFERROR(IF(INDEX('Disaggregation Data'!$M$159:$M$310,MATCH(RIGHT(M220,255),RIGHT('Disaggregation Data'!$J$159:$J$310,255),0))=0,"",INDEX('Disaggregation Data'!$M$159:$M$310,MATCH(RIGHT(M220,255),RIGHT('Disaggregation Data'!J$159:$J$310,255),0))),"")</f>
        <v/>
      </c>
      <c r="H220" s="347" t="str">
        <f t="array" ref="H220">IFERROR(IF(INDEX('Disaggregation Data'!$N$159:$N$310,MATCH(RIGHT(M220,255),RIGHT('Disaggregation Data'!$J$159:$J$310,255),0))=0,"",INDEX('Disaggregation Data'!$N$159:$N$310,MATCH(RIGHT(M220,255),RIGHT('Disaggregation Data'!J$159:$J$310,255),0))),"")</f>
        <v/>
      </c>
      <c r="I220" s="454" t="str">
        <f t="array" ref="I220">IFERROR(IF(INDEX('Disaggregation Records'!$G$59:$G$92,MATCH(LEFT(L220,255),LEFT('Disaggregation Records'!$D$59:$D$92,255),0))=0,"",INDEX('Disaggregation Records'!$G$59:$G$92,MATCH(LEFT(L220,255),LEFT('Disaggregation Records'!$D$59:$D$92,255),0))),"")</f>
        <v/>
      </c>
      <c r="J220" s="465" t="s">
        <v>751</v>
      </c>
      <c r="K220" s="465">
        <f t="shared" si="12"/>
        <v>22</v>
      </c>
      <c r="L220" s="465" t="str">
        <f t="shared" si="13"/>
        <v/>
      </c>
      <c r="M220" s="465" t="str">
        <f t="shared" si="14"/>
        <v/>
      </c>
      <c r="N220" s="465" t="b">
        <f t="shared" si="15"/>
        <v>0</v>
      </c>
      <c r="O220" s="466" t="s">
        <v>1733</v>
      </c>
      <c r="P220" s="202"/>
      <c r="Q220" s="179"/>
    </row>
    <row r="221" spans="1:17" ht="37.5" customHeight="1" x14ac:dyDescent="0.25">
      <c r="A221" s="345">
        <v>6</v>
      </c>
      <c r="B221" s="364" t="str">
        <f>IFERROR(VLOOKUP(A221,'Outcome Indicators - Section C'!$A$10:$S$27,19,FALSE),"")</f>
        <v/>
      </c>
      <c r="C221" s="464" t="str">
        <f t="array" ref="C221">IFERROR(IF(INDEX('Disaggregation Records'!$E$59:$E$92,MATCH(RIGHT(L221,255),RIGHT('Disaggregation Records'!$D$59:$D$92,255),0))=0,"",INDEX('Disaggregation Records'!$E$59:$E$92,MATCH(RIGHT(L221,255),RIGHT('Disaggregation Records'!$D$59:$D$92,255),0))),"")</f>
        <v/>
      </c>
      <c r="D221" s="464" t="str">
        <f t="array" ref="D221">IFERROR(IF(INDEX('Disaggregation Records'!$F$59:$F$92,MATCH(RIGHT(L221,255),RIGHT('Disaggregation Records'!$D$59:$D$92,255),0))=0,"",INDEX('Disaggregation Records'!$F$59:$F$92,MATCH(RIGHT(L221,255),RIGHT('Disaggregation Records'!$D$59:$D$92,255),0))),"")</f>
        <v/>
      </c>
      <c r="E221" s="348" t="str">
        <f t="array" ref="E221">IFERROR(IF(INDEX('Disaggregation Data'!$K$159:$K$310,MATCH(RIGHT(M221,255),RIGHT('Disaggregation Data'!$J$159:$J$310,255),0))=0,"",INDEX('Disaggregation Data'!$K$159:$K$310,MATCH(RIGHT(M221,255),RIGHT('Disaggregation Data'!J$159:$J$310,255),0))),"")</f>
        <v/>
      </c>
      <c r="F221" s="348" t="str">
        <f t="array" ref="F221">IFERROR(IF(INDEX('Disaggregation Data'!$L$159:$L$310,MATCH(RIGHT(M221,255),RIGHT('Disaggregation Data'!$J$159:$J$310,255),0))=0,"",INDEX('Disaggregation Data'!$L$159:$L$310,MATCH(RIGHT(M221,255),RIGHT('Disaggregation Data'!J$159:$J$310,255),0))),"")</f>
        <v/>
      </c>
      <c r="G221" s="348" t="str">
        <f t="array" ref="G221">IFERROR(IF(INDEX('Disaggregation Data'!$M$159:$M$310,MATCH(RIGHT(M221,255),RIGHT('Disaggregation Data'!$J$159:$J$310,255),0))=0,"",INDEX('Disaggregation Data'!$M$159:$M$310,MATCH(RIGHT(M221,255),RIGHT('Disaggregation Data'!J$159:$J$310,255),0))),"")</f>
        <v/>
      </c>
      <c r="H221" s="347" t="str">
        <f t="array" ref="H221">IFERROR(IF(INDEX('Disaggregation Data'!$N$159:$N$310,MATCH(RIGHT(M221,255),RIGHT('Disaggregation Data'!$J$159:$J$310,255),0))=0,"",INDEX('Disaggregation Data'!$N$159:$N$310,MATCH(RIGHT(M221,255),RIGHT('Disaggregation Data'!J$159:$J$310,255),0))),"")</f>
        <v/>
      </c>
      <c r="I221" s="454" t="str">
        <f t="array" ref="I221">IFERROR(IF(INDEX('Disaggregation Records'!$G$59:$G$92,MATCH(LEFT(L221,255),LEFT('Disaggregation Records'!$D$59:$D$92,255),0))=0,"",INDEX('Disaggregation Records'!$G$59:$G$92,MATCH(LEFT(L221,255),LEFT('Disaggregation Records'!$D$59:$D$92,255),0))),"")</f>
        <v/>
      </c>
      <c r="J221" s="465" t="s">
        <v>751</v>
      </c>
      <c r="K221" s="465">
        <f t="shared" si="12"/>
        <v>23</v>
      </c>
      <c r="L221" s="465" t="str">
        <f t="shared" si="13"/>
        <v/>
      </c>
      <c r="M221" s="465" t="str">
        <f t="shared" si="14"/>
        <v/>
      </c>
      <c r="N221" s="465" t="b">
        <f t="shared" si="15"/>
        <v>0</v>
      </c>
      <c r="O221" s="466" t="s">
        <v>1734</v>
      </c>
      <c r="P221" s="202"/>
      <c r="Q221" s="179"/>
    </row>
    <row r="222" spans="1:17" ht="37.5" customHeight="1" x14ac:dyDescent="0.25">
      <c r="A222" s="345">
        <v>6</v>
      </c>
      <c r="B222" s="364" t="str">
        <f>IFERROR(VLOOKUP(A222,'Outcome Indicators - Section C'!$A$10:$S$27,19,FALSE),"")</f>
        <v/>
      </c>
      <c r="C222" s="464" t="str">
        <f t="array" ref="C222">IFERROR(IF(INDEX('Disaggregation Records'!$E$59:$E$92,MATCH(RIGHT(L222,255),RIGHT('Disaggregation Records'!$D$59:$D$92,255),0))=0,"",INDEX('Disaggregation Records'!$E$59:$E$92,MATCH(RIGHT(L222,255),RIGHT('Disaggregation Records'!$D$59:$D$92,255),0))),"")</f>
        <v/>
      </c>
      <c r="D222" s="464" t="str">
        <f t="array" ref="D222">IFERROR(IF(INDEX('Disaggregation Records'!$F$59:$F$92,MATCH(RIGHT(L222,255),RIGHT('Disaggregation Records'!$D$59:$D$92,255),0))=0,"",INDEX('Disaggregation Records'!$F$59:$F$92,MATCH(RIGHT(L222,255),RIGHT('Disaggregation Records'!$D$59:$D$92,255),0))),"")</f>
        <v/>
      </c>
      <c r="E222" s="348" t="str">
        <f t="array" ref="E222">IFERROR(IF(INDEX('Disaggregation Data'!$K$159:$K$310,MATCH(RIGHT(M222,255),RIGHT('Disaggregation Data'!$J$159:$J$310,255),0))=0,"",INDEX('Disaggregation Data'!$K$159:$K$310,MATCH(RIGHT(M222,255),RIGHT('Disaggregation Data'!J$159:$J$310,255),0))),"")</f>
        <v/>
      </c>
      <c r="F222" s="348" t="str">
        <f t="array" ref="F222">IFERROR(IF(INDEX('Disaggregation Data'!$L$159:$L$310,MATCH(RIGHT(M222,255),RIGHT('Disaggregation Data'!$J$159:$J$310,255),0))=0,"",INDEX('Disaggregation Data'!$L$159:$L$310,MATCH(RIGHT(M222,255),RIGHT('Disaggregation Data'!J$159:$J$310,255),0))),"")</f>
        <v/>
      </c>
      <c r="G222" s="348" t="str">
        <f t="array" ref="G222">IFERROR(IF(INDEX('Disaggregation Data'!$M$159:$M$310,MATCH(RIGHT(M222,255),RIGHT('Disaggregation Data'!$J$159:$J$310,255),0))=0,"",INDEX('Disaggregation Data'!$M$159:$M$310,MATCH(RIGHT(M222,255),RIGHT('Disaggregation Data'!J$159:$J$310,255),0))),"")</f>
        <v/>
      </c>
      <c r="H222" s="347" t="str">
        <f t="array" ref="H222">IFERROR(IF(INDEX('Disaggregation Data'!$N$159:$N$310,MATCH(RIGHT(M222,255),RIGHT('Disaggregation Data'!$J$159:$J$310,255),0))=0,"",INDEX('Disaggregation Data'!$N$159:$N$310,MATCH(RIGHT(M222,255),RIGHT('Disaggregation Data'!J$159:$J$310,255),0))),"")</f>
        <v/>
      </c>
      <c r="I222" s="454" t="str">
        <f t="array" ref="I222">IFERROR(IF(INDEX('Disaggregation Records'!$G$59:$G$92,MATCH(LEFT(L222,255),LEFT('Disaggregation Records'!$D$59:$D$92,255),0))=0,"",INDEX('Disaggregation Records'!$G$59:$G$92,MATCH(LEFT(L222,255),LEFT('Disaggregation Records'!$D$59:$D$92,255),0))),"")</f>
        <v/>
      </c>
      <c r="J222" s="465" t="s">
        <v>751</v>
      </c>
      <c r="K222" s="465">
        <f t="shared" si="12"/>
        <v>24</v>
      </c>
      <c r="L222" s="465" t="str">
        <f t="shared" si="13"/>
        <v/>
      </c>
      <c r="M222" s="465" t="str">
        <f t="shared" si="14"/>
        <v/>
      </c>
      <c r="N222" s="465" t="b">
        <f t="shared" si="15"/>
        <v>0</v>
      </c>
      <c r="O222" s="466" t="s">
        <v>1735</v>
      </c>
      <c r="P222" s="202"/>
      <c r="Q222" s="179"/>
    </row>
    <row r="223" spans="1:17" ht="37.5" customHeight="1" x14ac:dyDescent="0.25">
      <c r="A223" s="345">
        <v>6</v>
      </c>
      <c r="B223" s="364" t="str">
        <f>IFERROR(VLOOKUP(A223,'Outcome Indicators - Section C'!$A$10:$S$27,19,FALSE),"")</f>
        <v/>
      </c>
      <c r="C223" s="464" t="str">
        <f t="array" ref="C223">IFERROR(IF(INDEX('Disaggregation Records'!$E$59:$E$92,MATCH(RIGHT(L223,255),RIGHT('Disaggregation Records'!$D$59:$D$92,255),0))=0,"",INDEX('Disaggregation Records'!$E$59:$E$92,MATCH(RIGHT(L223,255),RIGHT('Disaggregation Records'!$D$59:$D$92,255),0))),"")</f>
        <v/>
      </c>
      <c r="D223" s="464" t="str">
        <f t="array" ref="D223">IFERROR(IF(INDEX('Disaggregation Records'!$F$59:$F$92,MATCH(RIGHT(L223,255),RIGHT('Disaggregation Records'!$D$59:$D$92,255),0))=0,"",INDEX('Disaggregation Records'!$F$59:$F$92,MATCH(RIGHT(L223,255),RIGHT('Disaggregation Records'!$D$59:$D$92,255),0))),"")</f>
        <v/>
      </c>
      <c r="E223" s="348" t="str">
        <f t="array" ref="E223">IFERROR(IF(INDEX('Disaggregation Data'!$K$159:$K$310,MATCH(RIGHT(M223,255),RIGHT('Disaggregation Data'!$J$159:$J$310,255),0))=0,"",INDEX('Disaggregation Data'!$K$159:$K$310,MATCH(RIGHT(M223,255),RIGHT('Disaggregation Data'!J$159:$J$310,255),0))),"")</f>
        <v/>
      </c>
      <c r="F223" s="348" t="str">
        <f t="array" ref="F223">IFERROR(IF(INDEX('Disaggregation Data'!$L$159:$L$310,MATCH(RIGHT(M223,255),RIGHT('Disaggregation Data'!$J$159:$J$310,255),0))=0,"",INDEX('Disaggregation Data'!$L$159:$L$310,MATCH(RIGHT(M223,255),RIGHT('Disaggregation Data'!J$159:$J$310,255),0))),"")</f>
        <v/>
      </c>
      <c r="G223" s="348" t="str">
        <f t="array" ref="G223">IFERROR(IF(INDEX('Disaggregation Data'!$M$159:$M$310,MATCH(RIGHT(M223,255),RIGHT('Disaggregation Data'!$J$159:$J$310,255),0))=0,"",INDEX('Disaggregation Data'!$M$159:$M$310,MATCH(RIGHT(M223,255),RIGHT('Disaggregation Data'!J$159:$J$310,255),0))),"")</f>
        <v/>
      </c>
      <c r="H223" s="347" t="str">
        <f t="array" ref="H223">IFERROR(IF(INDEX('Disaggregation Data'!$N$159:$N$310,MATCH(RIGHT(M223,255),RIGHT('Disaggregation Data'!$J$159:$J$310,255),0))=0,"",INDEX('Disaggregation Data'!$N$159:$N$310,MATCH(RIGHT(M223,255),RIGHT('Disaggregation Data'!J$159:$J$310,255),0))),"")</f>
        <v/>
      </c>
      <c r="I223" s="454" t="str">
        <f t="array" ref="I223">IFERROR(IF(INDEX('Disaggregation Records'!$G$59:$G$92,MATCH(LEFT(L223,255),LEFT('Disaggregation Records'!$D$59:$D$92,255),0))=0,"",INDEX('Disaggregation Records'!$G$59:$G$92,MATCH(LEFT(L223,255),LEFT('Disaggregation Records'!$D$59:$D$92,255),0))),"")</f>
        <v/>
      </c>
      <c r="J223" s="465" t="s">
        <v>751</v>
      </c>
      <c r="K223" s="465">
        <f t="shared" si="12"/>
        <v>25</v>
      </c>
      <c r="L223" s="465" t="str">
        <f t="shared" si="13"/>
        <v/>
      </c>
      <c r="M223" s="465" t="str">
        <f t="shared" si="14"/>
        <v/>
      </c>
      <c r="N223" s="465" t="b">
        <f t="shared" si="15"/>
        <v>0</v>
      </c>
      <c r="O223" s="466" t="s">
        <v>1736</v>
      </c>
      <c r="P223" s="202"/>
      <c r="Q223" s="179"/>
    </row>
    <row r="224" spans="1:17" ht="37.5" customHeight="1" x14ac:dyDescent="0.25">
      <c r="A224" s="345">
        <v>6</v>
      </c>
      <c r="B224" s="364" t="str">
        <f>IFERROR(VLOOKUP(A224,'Outcome Indicators - Section C'!$A$10:$S$27,19,FALSE),"")</f>
        <v/>
      </c>
      <c r="C224" s="464" t="str">
        <f t="array" ref="C224">IFERROR(IF(INDEX('Disaggregation Records'!$E$59:$E$92,MATCH(RIGHT(L224,255),RIGHT('Disaggregation Records'!$D$59:$D$92,255),0))=0,"",INDEX('Disaggregation Records'!$E$59:$E$92,MATCH(RIGHT(L224,255),RIGHT('Disaggregation Records'!$D$59:$D$92,255),0))),"")</f>
        <v/>
      </c>
      <c r="D224" s="464" t="str">
        <f t="array" ref="D224">IFERROR(IF(INDEX('Disaggregation Records'!$F$59:$F$92,MATCH(RIGHT(L224,255),RIGHT('Disaggregation Records'!$D$59:$D$92,255),0))=0,"",INDEX('Disaggregation Records'!$F$59:$F$92,MATCH(RIGHT(L224,255),RIGHT('Disaggregation Records'!$D$59:$D$92,255),0))),"")</f>
        <v/>
      </c>
      <c r="E224" s="348" t="str">
        <f t="array" ref="E224">IFERROR(IF(INDEX('Disaggregation Data'!$K$159:$K$310,MATCH(RIGHT(M224,255),RIGHT('Disaggregation Data'!$J$159:$J$310,255),0))=0,"",INDEX('Disaggregation Data'!$K$159:$K$310,MATCH(RIGHT(M224,255),RIGHT('Disaggregation Data'!J$159:$J$310,255),0))),"")</f>
        <v/>
      </c>
      <c r="F224" s="348" t="str">
        <f t="array" ref="F224">IFERROR(IF(INDEX('Disaggregation Data'!$L$159:$L$310,MATCH(RIGHT(M224,255),RIGHT('Disaggregation Data'!$J$159:$J$310,255),0))=0,"",INDEX('Disaggregation Data'!$L$159:$L$310,MATCH(RIGHT(M224,255),RIGHT('Disaggregation Data'!J$159:$J$310,255),0))),"")</f>
        <v/>
      </c>
      <c r="G224" s="348" t="str">
        <f t="array" ref="G224">IFERROR(IF(INDEX('Disaggregation Data'!$M$159:$M$310,MATCH(RIGHT(M224,255),RIGHT('Disaggregation Data'!$J$159:$J$310,255),0))=0,"",INDEX('Disaggregation Data'!$M$159:$M$310,MATCH(RIGHT(M224,255),RIGHT('Disaggregation Data'!J$159:$J$310,255),0))),"")</f>
        <v/>
      </c>
      <c r="H224" s="347" t="str">
        <f t="array" ref="H224">IFERROR(IF(INDEX('Disaggregation Data'!$N$159:$N$310,MATCH(RIGHT(M224,255),RIGHT('Disaggregation Data'!$J$159:$J$310,255),0))=0,"",INDEX('Disaggregation Data'!$N$159:$N$310,MATCH(RIGHT(M224,255),RIGHT('Disaggregation Data'!J$159:$J$310,255),0))),"")</f>
        <v/>
      </c>
      <c r="I224" s="454" t="str">
        <f t="array" ref="I224">IFERROR(IF(INDEX('Disaggregation Records'!$G$59:$G$92,MATCH(LEFT(L224,255),LEFT('Disaggregation Records'!$D$59:$D$92,255),0))=0,"",INDEX('Disaggregation Records'!$G$59:$G$92,MATCH(LEFT(L224,255),LEFT('Disaggregation Records'!$D$59:$D$92,255),0))),"")</f>
        <v/>
      </c>
      <c r="J224" s="465" t="s">
        <v>751</v>
      </c>
      <c r="K224" s="465">
        <f t="shared" si="12"/>
        <v>26</v>
      </c>
      <c r="L224" s="465" t="str">
        <f t="shared" si="13"/>
        <v/>
      </c>
      <c r="M224" s="465" t="str">
        <f t="shared" si="14"/>
        <v/>
      </c>
      <c r="N224" s="465" t="b">
        <f t="shared" si="15"/>
        <v>0</v>
      </c>
      <c r="O224" s="466" t="s">
        <v>1737</v>
      </c>
      <c r="P224" s="202"/>
      <c r="Q224" s="179"/>
    </row>
    <row r="225" spans="1:17" ht="37.5" customHeight="1" x14ac:dyDescent="0.25">
      <c r="A225" s="345">
        <v>6</v>
      </c>
      <c r="B225" s="364" t="str">
        <f>IFERROR(VLOOKUP(A225,'Outcome Indicators - Section C'!$A$10:$S$27,19,FALSE),"")</f>
        <v/>
      </c>
      <c r="C225" s="464" t="str">
        <f t="array" ref="C225">IFERROR(IF(INDEX('Disaggregation Records'!$E$59:$E$92,MATCH(RIGHT(L225,255),RIGHT('Disaggregation Records'!$D$59:$D$92,255),0))=0,"",INDEX('Disaggregation Records'!$E$59:$E$92,MATCH(RIGHT(L225,255),RIGHT('Disaggregation Records'!$D$59:$D$92,255),0))),"")</f>
        <v/>
      </c>
      <c r="D225" s="464" t="str">
        <f t="array" ref="D225">IFERROR(IF(INDEX('Disaggregation Records'!$F$59:$F$92,MATCH(RIGHT(L225,255),RIGHT('Disaggregation Records'!$D$59:$D$92,255),0))=0,"",INDEX('Disaggregation Records'!$F$59:$F$92,MATCH(RIGHT(L225,255),RIGHT('Disaggregation Records'!$D$59:$D$92,255),0))),"")</f>
        <v/>
      </c>
      <c r="E225" s="348" t="str">
        <f t="array" ref="E225">IFERROR(IF(INDEX('Disaggregation Data'!$K$159:$K$310,MATCH(RIGHT(M225,255),RIGHT('Disaggregation Data'!$J$159:$J$310,255),0))=0,"",INDEX('Disaggregation Data'!$K$159:$K$310,MATCH(RIGHT(M225,255),RIGHT('Disaggregation Data'!J$159:$J$310,255),0))),"")</f>
        <v/>
      </c>
      <c r="F225" s="348" t="str">
        <f t="array" ref="F225">IFERROR(IF(INDEX('Disaggregation Data'!$L$159:$L$310,MATCH(RIGHT(M225,255),RIGHT('Disaggregation Data'!$J$159:$J$310,255),0))=0,"",INDEX('Disaggregation Data'!$L$159:$L$310,MATCH(RIGHT(M225,255),RIGHT('Disaggregation Data'!J$159:$J$310,255),0))),"")</f>
        <v/>
      </c>
      <c r="G225" s="348" t="str">
        <f t="array" ref="G225">IFERROR(IF(INDEX('Disaggregation Data'!$M$159:$M$310,MATCH(RIGHT(M225,255),RIGHT('Disaggregation Data'!$J$159:$J$310,255),0))=0,"",INDEX('Disaggregation Data'!$M$159:$M$310,MATCH(RIGHT(M225,255),RIGHT('Disaggregation Data'!J$159:$J$310,255),0))),"")</f>
        <v/>
      </c>
      <c r="H225" s="347" t="str">
        <f t="array" ref="H225">IFERROR(IF(INDEX('Disaggregation Data'!$N$159:$N$310,MATCH(RIGHT(M225,255),RIGHT('Disaggregation Data'!$J$159:$J$310,255),0))=0,"",INDEX('Disaggregation Data'!$N$159:$N$310,MATCH(RIGHT(M225,255),RIGHT('Disaggregation Data'!J$159:$J$310,255),0))),"")</f>
        <v/>
      </c>
      <c r="I225" s="454" t="str">
        <f t="array" ref="I225">IFERROR(IF(INDEX('Disaggregation Records'!$G$59:$G$92,MATCH(LEFT(L225,255),LEFT('Disaggregation Records'!$D$59:$D$92,255),0))=0,"",INDEX('Disaggregation Records'!$G$59:$G$92,MATCH(LEFT(L225,255),LEFT('Disaggregation Records'!$D$59:$D$92,255),0))),"")</f>
        <v/>
      </c>
      <c r="J225" s="465" t="s">
        <v>751</v>
      </c>
      <c r="K225" s="465">
        <f t="shared" si="12"/>
        <v>27</v>
      </c>
      <c r="L225" s="465" t="str">
        <f t="shared" si="13"/>
        <v/>
      </c>
      <c r="M225" s="465" t="str">
        <f t="shared" si="14"/>
        <v/>
      </c>
      <c r="N225" s="465" t="b">
        <f t="shared" si="15"/>
        <v>0</v>
      </c>
      <c r="O225" s="466" t="s">
        <v>1738</v>
      </c>
      <c r="P225" s="202"/>
      <c r="Q225" s="179"/>
    </row>
    <row r="226" spans="1:17" ht="37.5" customHeight="1" x14ac:dyDescent="0.25">
      <c r="A226" s="345">
        <v>6</v>
      </c>
      <c r="B226" s="364" t="str">
        <f>IFERROR(VLOOKUP(A226,'Outcome Indicators - Section C'!$A$10:$S$27,19,FALSE),"")</f>
        <v/>
      </c>
      <c r="C226" s="464" t="str">
        <f t="array" ref="C226">IFERROR(IF(INDEX('Disaggregation Records'!$E$59:$E$92,MATCH(RIGHT(L226,255),RIGHT('Disaggregation Records'!$D$59:$D$92,255),0))=0,"",INDEX('Disaggregation Records'!$E$59:$E$92,MATCH(RIGHT(L226,255),RIGHT('Disaggregation Records'!$D$59:$D$92,255),0))),"")</f>
        <v/>
      </c>
      <c r="D226" s="464" t="str">
        <f t="array" ref="D226">IFERROR(IF(INDEX('Disaggregation Records'!$F$59:$F$92,MATCH(RIGHT(L226,255),RIGHT('Disaggregation Records'!$D$59:$D$92,255),0))=0,"",INDEX('Disaggregation Records'!$F$59:$F$92,MATCH(RIGHT(L226,255),RIGHT('Disaggregation Records'!$D$59:$D$92,255),0))),"")</f>
        <v/>
      </c>
      <c r="E226" s="348" t="str">
        <f t="array" ref="E226">IFERROR(IF(INDEX('Disaggregation Data'!$K$159:$K$310,MATCH(RIGHT(M226,255),RIGHT('Disaggregation Data'!$J$159:$J$310,255),0))=0,"",INDEX('Disaggregation Data'!$K$159:$K$310,MATCH(RIGHT(M226,255),RIGHT('Disaggregation Data'!J$159:$J$310,255),0))),"")</f>
        <v/>
      </c>
      <c r="F226" s="348" t="str">
        <f t="array" ref="F226">IFERROR(IF(INDEX('Disaggregation Data'!$L$159:$L$310,MATCH(RIGHT(M226,255),RIGHT('Disaggregation Data'!$J$159:$J$310,255),0))=0,"",INDEX('Disaggregation Data'!$L$159:$L$310,MATCH(RIGHT(M226,255),RIGHT('Disaggregation Data'!J$159:$J$310,255),0))),"")</f>
        <v/>
      </c>
      <c r="G226" s="348" t="str">
        <f t="array" ref="G226">IFERROR(IF(INDEX('Disaggregation Data'!$M$159:$M$310,MATCH(RIGHT(M226,255),RIGHT('Disaggregation Data'!$J$159:$J$310,255),0))=0,"",INDEX('Disaggregation Data'!$M$159:$M$310,MATCH(RIGHT(M226,255),RIGHT('Disaggregation Data'!J$159:$J$310,255),0))),"")</f>
        <v/>
      </c>
      <c r="H226" s="347" t="str">
        <f t="array" ref="H226">IFERROR(IF(INDEX('Disaggregation Data'!$N$159:$N$310,MATCH(RIGHT(M226,255),RIGHT('Disaggregation Data'!$J$159:$J$310,255),0))=0,"",INDEX('Disaggregation Data'!$N$159:$N$310,MATCH(RIGHT(M226,255),RIGHT('Disaggregation Data'!J$159:$J$310,255),0))),"")</f>
        <v/>
      </c>
      <c r="I226" s="454" t="str">
        <f t="array" ref="I226">IFERROR(IF(INDEX('Disaggregation Records'!$G$59:$G$92,MATCH(LEFT(L226,255),LEFT('Disaggregation Records'!$D$59:$D$92,255),0))=0,"",INDEX('Disaggregation Records'!$G$59:$G$92,MATCH(LEFT(L226,255),LEFT('Disaggregation Records'!$D$59:$D$92,255),0))),"")</f>
        <v/>
      </c>
      <c r="J226" s="465" t="s">
        <v>751</v>
      </c>
      <c r="K226" s="465">
        <f t="shared" si="12"/>
        <v>28</v>
      </c>
      <c r="L226" s="465" t="str">
        <f t="shared" si="13"/>
        <v/>
      </c>
      <c r="M226" s="465" t="str">
        <f t="shared" si="14"/>
        <v/>
      </c>
      <c r="N226" s="465" t="b">
        <f t="shared" si="15"/>
        <v>0</v>
      </c>
      <c r="O226" s="466" t="s">
        <v>1739</v>
      </c>
      <c r="P226" s="202"/>
      <c r="Q226" s="179"/>
    </row>
    <row r="227" spans="1:17" ht="37.5" customHeight="1" x14ac:dyDescent="0.25">
      <c r="A227" s="345">
        <v>6</v>
      </c>
      <c r="B227" s="364" t="str">
        <f>IFERROR(VLOOKUP(A227,'Outcome Indicators - Section C'!$A$10:$S$27,19,FALSE),"")</f>
        <v/>
      </c>
      <c r="C227" s="464" t="str">
        <f t="array" ref="C227">IFERROR(IF(INDEX('Disaggregation Records'!$E$59:$E$92,MATCH(RIGHT(L227,255),RIGHT('Disaggregation Records'!$D$59:$D$92,255),0))=0,"",INDEX('Disaggregation Records'!$E$59:$E$92,MATCH(RIGHT(L227,255),RIGHT('Disaggregation Records'!$D$59:$D$92,255),0))),"")</f>
        <v/>
      </c>
      <c r="D227" s="464" t="str">
        <f t="array" ref="D227">IFERROR(IF(INDEX('Disaggregation Records'!$F$59:$F$92,MATCH(RIGHT(L227,255),RIGHT('Disaggregation Records'!$D$59:$D$92,255),0))=0,"",INDEX('Disaggregation Records'!$F$59:$F$92,MATCH(RIGHT(L227,255),RIGHT('Disaggregation Records'!$D$59:$D$92,255),0))),"")</f>
        <v/>
      </c>
      <c r="E227" s="348" t="str">
        <f t="array" ref="E227">IFERROR(IF(INDEX('Disaggregation Data'!$K$159:$K$310,MATCH(RIGHT(M227,255),RIGHT('Disaggregation Data'!$J$159:$J$310,255),0))=0,"",INDEX('Disaggregation Data'!$K$159:$K$310,MATCH(RIGHT(M227,255),RIGHT('Disaggregation Data'!J$159:$J$310,255),0))),"")</f>
        <v/>
      </c>
      <c r="F227" s="348" t="str">
        <f t="array" ref="F227">IFERROR(IF(INDEX('Disaggregation Data'!$L$159:$L$310,MATCH(RIGHT(M227,255),RIGHT('Disaggregation Data'!$J$159:$J$310,255),0))=0,"",INDEX('Disaggregation Data'!$L$159:$L$310,MATCH(RIGHT(M227,255),RIGHT('Disaggregation Data'!J$159:$J$310,255),0))),"")</f>
        <v/>
      </c>
      <c r="G227" s="348" t="str">
        <f t="array" ref="G227">IFERROR(IF(INDEX('Disaggregation Data'!$M$159:$M$310,MATCH(RIGHT(M227,255),RIGHT('Disaggregation Data'!$J$159:$J$310,255),0))=0,"",INDEX('Disaggregation Data'!$M$159:$M$310,MATCH(RIGHT(M227,255),RIGHT('Disaggregation Data'!J$159:$J$310,255),0))),"")</f>
        <v/>
      </c>
      <c r="H227" s="347" t="str">
        <f t="array" ref="H227">IFERROR(IF(INDEX('Disaggregation Data'!$N$159:$N$310,MATCH(RIGHT(M227,255),RIGHT('Disaggregation Data'!$J$159:$J$310,255),0))=0,"",INDEX('Disaggregation Data'!$N$159:$N$310,MATCH(RIGHT(M227,255),RIGHT('Disaggregation Data'!J$159:$J$310,255),0))),"")</f>
        <v/>
      </c>
      <c r="I227" s="454" t="str">
        <f t="array" ref="I227">IFERROR(IF(INDEX('Disaggregation Records'!$G$59:$G$92,MATCH(LEFT(L227,255),LEFT('Disaggregation Records'!$D$59:$D$92,255),0))=0,"",INDEX('Disaggregation Records'!$G$59:$G$92,MATCH(LEFT(L227,255),LEFT('Disaggregation Records'!$D$59:$D$92,255),0))),"")</f>
        <v/>
      </c>
      <c r="J227" s="465" t="s">
        <v>751</v>
      </c>
      <c r="K227" s="465">
        <f t="shared" si="12"/>
        <v>29</v>
      </c>
      <c r="L227" s="465" t="str">
        <f t="shared" si="13"/>
        <v/>
      </c>
      <c r="M227" s="465" t="str">
        <f t="shared" si="14"/>
        <v/>
      </c>
      <c r="N227" s="465" t="b">
        <f t="shared" si="15"/>
        <v>0</v>
      </c>
      <c r="O227" s="466" t="s">
        <v>1740</v>
      </c>
      <c r="P227" s="202"/>
      <c r="Q227" s="179"/>
    </row>
    <row r="228" spans="1:17" ht="37.5" customHeight="1" x14ac:dyDescent="0.25">
      <c r="A228" s="345">
        <v>7</v>
      </c>
      <c r="B228" s="364" t="str">
        <f>IFERROR(VLOOKUP(A228,'Outcome Indicators - Section C'!$A$10:$S$27,19,FALSE),"")</f>
        <v/>
      </c>
      <c r="C228" s="464" t="str">
        <f t="array" ref="C228">IFERROR(IF(INDEX('Disaggregation Records'!$E$59:$E$92,MATCH(RIGHT(L228,255),RIGHT('Disaggregation Records'!$D$59:$D$92,255),0))=0,"",INDEX('Disaggregation Records'!$E$59:$E$92,MATCH(RIGHT(L228,255),RIGHT('Disaggregation Records'!$D$59:$D$92,255),0))),"")</f>
        <v/>
      </c>
      <c r="D228" s="464" t="str">
        <f t="array" ref="D228">IFERROR(IF(INDEX('Disaggregation Records'!$F$59:$F$92,MATCH(RIGHT(L228,255),RIGHT('Disaggregation Records'!$D$59:$D$92,255),0))=0,"",INDEX('Disaggregation Records'!$F$59:$F$92,MATCH(RIGHT(L228,255),RIGHT('Disaggregation Records'!$D$59:$D$92,255),0))),"")</f>
        <v/>
      </c>
      <c r="E228" s="348" t="str">
        <f t="array" ref="E228">IFERROR(IF(INDEX('Disaggregation Data'!$K$159:$K$310,MATCH(RIGHT(M228,255),RIGHT('Disaggregation Data'!$J$159:$J$310,255),0))=0,"",INDEX('Disaggregation Data'!$K$159:$K$310,MATCH(RIGHT(M228,255),RIGHT('Disaggregation Data'!J$159:$J$310,255),0))),"")</f>
        <v/>
      </c>
      <c r="F228" s="348" t="str">
        <f t="array" ref="F228">IFERROR(IF(INDEX('Disaggregation Data'!$L$159:$L$310,MATCH(RIGHT(M228,255),RIGHT('Disaggregation Data'!$J$159:$J$310,255),0))=0,"",INDEX('Disaggregation Data'!$L$159:$L$310,MATCH(RIGHT(M228,255),RIGHT('Disaggregation Data'!J$159:$J$310,255),0))),"")</f>
        <v/>
      </c>
      <c r="G228" s="348" t="str">
        <f t="array" ref="G228">IFERROR(IF(INDEX('Disaggregation Data'!$M$159:$M$310,MATCH(RIGHT(M228,255),RIGHT('Disaggregation Data'!$J$159:$J$310,255),0))=0,"",INDEX('Disaggregation Data'!$M$159:$M$310,MATCH(RIGHT(M228,255),RIGHT('Disaggregation Data'!J$159:$J$310,255),0))),"")</f>
        <v/>
      </c>
      <c r="H228" s="347" t="str">
        <f t="array" ref="H228">IFERROR(IF(INDEX('Disaggregation Data'!$N$159:$N$310,MATCH(RIGHT(M228,255),RIGHT('Disaggregation Data'!$J$159:$J$310,255),0))=0,"",INDEX('Disaggregation Data'!$N$159:$N$310,MATCH(RIGHT(M228,255),RIGHT('Disaggregation Data'!J$159:$J$310,255),0))),"")</f>
        <v/>
      </c>
      <c r="I228" s="454" t="str">
        <f t="array" ref="I228">IFERROR(IF(INDEX('Disaggregation Records'!$G$59:$G$92,MATCH(LEFT(L228,255),LEFT('Disaggregation Records'!$D$59:$D$92,255),0))=0,"",INDEX('Disaggregation Records'!$G$59:$G$92,MATCH(LEFT(L228,255),LEFT('Disaggregation Records'!$D$59:$D$92,255),0))),"")</f>
        <v/>
      </c>
      <c r="J228" s="465" t="s">
        <v>752</v>
      </c>
      <c r="K228" s="465">
        <f t="shared" si="12"/>
        <v>30</v>
      </c>
      <c r="L228" s="465" t="str">
        <f t="shared" si="13"/>
        <v/>
      </c>
      <c r="M228" s="465" t="str">
        <f t="shared" si="14"/>
        <v/>
      </c>
      <c r="N228" s="465" t="b">
        <f t="shared" si="15"/>
        <v>0</v>
      </c>
      <c r="O228" s="466" t="s">
        <v>1741</v>
      </c>
      <c r="P228" s="202"/>
      <c r="Q228" s="179"/>
    </row>
    <row r="229" spans="1:17" ht="37.5" customHeight="1" x14ac:dyDescent="0.25">
      <c r="A229" s="345">
        <v>7</v>
      </c>
      <c r="B229" s="364" t="str">
        <f>IFERROR(VLOOKUP(A229,'Outcome Indicators - Section C'!$A$10:$S$27,19,FALSE),"")</f>
        <v/>
      </c>
      <c r="C229" s="464" t="str">
        <f t="array" ref="C229">IFERROR(IF(INDEX('Disaggregation Records'!$E$59:$E$92,MATCH(RIGHT(L229,255),RIGHT('Disaggregation Records'!$D$59:$D$92,255),0))=0,"",INDEX('Disaggregation Records'!$E$59:$E$92,MATCH(RIGHT(L229,255),RIGHT('Disaggregation Records'!$D$59:$D$92,255),0))),"")</f>
        <v/>
      </c>
      <c r="D229" s="464" t="str">
        <f t="array" ref="D229">IFERROR(IF(INDEX('Disaggregation Records'!$F$59:$F$92,MATCH(RIGHT(L229,255),RIGHT('Disaggregation Records'!$D$59:$D$92,255),0))=0,"",INDEX('Disaggregation Records'!$F$59:$F$92,MATCH(RIGHT(L229,255),RIGHT('Disaggregation Records'!$D$59:$D$92,255),0))),"")</f>
        <v/>
      </c>
      <c r="E229" s="348" t="str">
        <f t="array" ref="E229">IFERROR(IF(INDEX('Disaggregation Data'!$K$159:$K$310,MATCH(RIGHT(M229,255),RIGHT('Disaggregation Data'!$J$159:$J$310,255),0))=0,"",INDEX('Disaggregation Data'!$K$159:$K$310,MATCH(RIGHT(M229,255),RIGHT('Disaggregation Data'!J$159:$J$310,255),0))),"")</f>
        <v/>
      </c>
      <c r="F229" s="348" t="str">
        <f t="array" ref="F229">IFERROR(IF(INDEX('Disaggregation Data'!$L$159:$L$310,MATCH(RIGHT(M229,255),RIGHT('Disaggregation Data'!$J$159:$J$310,255),0))=0,"",INDEX('Disaggregation Data'!$L$159:$L$310,MATCH(RIGHT(M229,255),RIGHT('Disaggregation Data'!J$159:$J$310,255),0))),"")</f>
        <v/>
      </c>
      <c r="G229" s="348" t="str">
        <f t="array" ref="G229">IFERROR(IF(INDEX('Disaggregation Data'!$M$159:$M$310,MATCH(RIGHT(M229,255),RIGHT('Disaggregation Data'!$J$159:$J$310,255),0))=0,"",INDEX('Disaggregation Data'!$M$159:$M$310,MATCH(RIGHT(M229,255),RIGHT('Disaggregation Data'!J$159:$J$310,255),0))),"")</f>
        <v/>
      </c>
      <c r="H229" s="347" t="str">
        <f t="array" ref="H229">IFERROR(IF(INDEX('Disaggregation Data'!$N$159:$N$310,MATCH(RIGHT(M229,255),RIGHT('Disaggregation Data'!$J$159:$J$310,255),0))=0,"",INDEX('Disaggregation Data'!$N$159:$N$310,MATCH(RIGHT(M229,255),RIGHT('Disaggregation Data'!J$159:$J$310,255),0))),"")</f>
        <v/>
      </c>
      <c r="I229" s="454" t="str">
        <f t="array" ref="I229">IFERROR(IF(INDEX('Disaggregation Records'!$G$59:$G$92,MATCH(LEFT(L229,255),LEFT('Disaggregation Records'!$D$59:$D$92,255),0))=0,"",INDEX('Disaggregation Records'!$G$59:$G$92,MATCH(LEFT(L229,255),LEFT('Disaggregation Records'!$D$59:$D$92,255),0))),"")</f>
        <v/>
      </c>
      <c r="J229" s="465" t="s">
        <v>752</v>
      </c>
      <c r="K229" s="465">
        <f t="shared" si="12"/>
        <v>31</v>
      </c>
      <c r="L229" s="465" t="str">
        <f t="shared" si="13"/>
        <v/>
      </c>
      <c r="M229" s="465" t="str">
        <f t="shared" si="14"/>
        <v/>
      </c>
      <c r="N229" s="465" t="b">
        <f t="shared" si="15"/>
        <v>0</v>
      </c>
      <c r="O229" s="466" t="s">
        <v>1742</v>
      </c>
      <c r="P229" s="202"/>
      <c r="Q229" s="179"/>
    </row>
    <row r="230" spans="1:17" ht="37.5" customHeight="1" x14ac:dyDescent="0.25">
      <c r="A230" s="345">
        <v>7</v>
      </c>
      <c r="B230" s="364" t="str">
        <f>IFERROR(VLOOKUP(A230,'Outcome Indicators - Section C'!$A$10:$S$27,19,FALSE),"")</f>
        <v/>
      </c>
      <c r="C230" s="464" t="str">
        <f t="array" ref="C230">IFERROR(IF(INDEX('Disaggregation Records'!$E$59:$E$92,MATCH(RIGHT(L230,255),RIGHT('Disaggregation Records'!$D$59:$D$92,255),0))=0,"",INDEX('Disaggregation Records'!$E$59:$E$92,MATCH(RIGHT(L230,255),RIGHT('Disaggregation Records'!$D$59:$D$92,255),0))),"")</f>
        <v/>
      </c>
      <c r="D230" s="464" t="str">
        <f t="array" ref="D230">IFERROR(IF(INDEX('Disaggregation Records'!$F$59:$F$92,MATCH(RIGHT(L230,255),RIGHT('Disaggregation Records'!$D$59:$D$92,255),0))=0,"",INDEX('Disaggregation Records'!$F$59:$F$92,MATCH(RIGHT(L230,255),RIGHT('Disaggregation Records'!$D$59:$D$92,255),0))),"")</f>
        <v/>
      </c>
      <c r="E230" s="348" t="str">
        <f t="array" ref="E230">IFERROR(IF(INDEX('Disaggregation Data'!$K$159:$K$310,MATCH(RIGHT(M230,255),RIGHT('Disaggregation Data'!$J$159:$J$310,255),0))=0,"",INDEX('Disaggregation Data'!$K$159:$K$310,MATCH(RIGHT(M230,255),RIGHT('Disaggregation Data'!J$159:$J$310,255),0))),"")</f>
        <v/>
      </c>
      <c r="F230" s="348" t="str">
        <f t="array" ref="F230">IFERROR(IF(INDEX('Disaggregation Data'!$L$159:$L$310,MATCH(RIGHT(M230,255),RIGHT('Disaggregation Data'!$J$159:$J$310,255),0))=0,"",INDEX('Disaggregation Data'!$L$159:$L$310,MATCH(RIGHT(M230,255),RIGHT('Disaggregation Data'!J$159:$J$310,255),0))),"")</f>
        <v/>
      </c>
      <c r="G230" s="348" t="str">
        <f t="array" ref="G230">IFERROR(IF(INDEX('Disaggregation Data'!$M$159:$M$310,MATCH(RIGHT(M230,255),RIGHT('Disaggregation Data'!$J$159:$J$310,255),0))=0,"",INDEX('Disaggregation Data'!$M$159:$M$310,MATCH(RIGHT(M230,255),RIGHT('Disaggregation Data'!J$159:$J$310,255),0))),"")</f>
        <v/>
      </c>
      <c r="H230" s="347" t="str">
        <f t="array" ref="H230">IFERROR(IF(INDEX('Disaggregation Data'!$N$159:$N$310,MATCH(RIGHT(M230,255),RIGHT('Disaggregation Data'!$J$159:$J$310,255),0))=0,"",INDEX('Disaggregation Data'!$N$159:$N$310,MATCH(RIGHT(M230,255),RIGHT('Disaggregation Data'!J$159:$J$310,255),0))),"")</f>
        <v/>
      </c>
      <c r="I230" s="454" t="str">
        <f t="array" ref="I230">IFERROR(IF(INDEX('Disaggregation Records'!$G$59:$G$92,MATCH(LEFT(L230,255),LEFT('Disaggregation Records'!$D$59:$D$92,255),0))=0,"",INDEX('Disaggregation Records'!$G$59:$G$92,MATCH(LEFT(L230,255),LEFT('Disaggregation Records'!$D$59:$D$92,255),0))),"")</f>
        <v/>
      </c>
      <c r="J230" s="465" t="s">
        <v>752</v>
      </c>
      <c r="K230" s="465">
        <f t="shared" si="12"/>
        <v>32</v>
      </c>
      <c r="L230" s="465" t="str">
        <f t="shared" si="13"/>
        <v/>
      </c>
      <c r="M230" s="465" t="str">
        <f t="shared" si="14"/>
        <v/>
      </c>
      <c r="N230" s="465" t="b">
        <f t="shared" si="15"/>
        <v>0</v>
      </c>
      <c r="O230" s="466" t="s">
        <v>1743</v>
      </c>
      <c r="P230" s="202"/>
      <c r="Q230" s="179"/>
    </row>
    <row r="231" spans="1:17" ht="37.5" customHeight="1" x14ac:dyDescent="0.25">
      <c r="A231" s="345">
        <v>7</v>
      </c>
      <c r="B231" s="364" t="str">
        <f>IFERROR(VLOOKUP(A231,'Outcome Indicators - Section C'!$A$10:$S$27,19,FALSE),"")</f>
        <v/>
      </c>
      <c r="C231" s="464" t="str">
        <f t="array" ref="C231">IFERROR(IF(INDEX('Disaggregation Records'!$E$59:$E$92,MATCH(RIGHT(L231,255),RIGHT('Disaggregation Records'!$D$59:$D$92,255),0))=0,"",INDEX('Disaggregation Records'!$E$59:$E$92,MATCH(RIGHT(L231,255),RIGHT('Disaggregation Records'!$D$59:$D$92,255),0))),"")</f>
        <v/>
      </c>
      <c r="D231" s="464" t="str">
        <f t="array" ref="D231">IFERROR(IF(INDEX('Disaggregation Records'!$F$59:$F$92,MATCH(RIGHT(L231,255),RIGHT('Disaggregation Records'!$D$59:$D$92,255),0))=0,"",INDEX('Disaggregation Records'!$F$59:$F$92,MATCH(RIGHT(L231,255),RIGHT('Disaggregation Records'!$D$59:$D$92,255),0))),"")</f>
        <v/>
      </c>
      <c r="E231" s="348" t="str">
        <f t="array" ref="E231">IFERROR(IF(INDEX('Disaggregation Data'!$K$159:$K$310,MATCH(RIGHT(M231,255),RIGHT('Disaggregation Data'!$J$159:$J$310,255),0))=0,"",INDEX('Disaggregation Data'!$K$159:$K$310,MATCH(RIGHT(M231,255),RIGHT('Disaggregation Data'!J$159:$J$310,255),0))),"")</f>
        <v/>
      </c>
      <c r="F231" s="348" t="str">
        <f t="array" ref="F231">IFERROR(IF(INDEX('Disaggregation Data'!$L$159:$L$310,MATCH(RIGHT(M231,255),RIGHT('Disaggregation Data'!$J$159:$J$310,255),0))=0,"",INDEX('Disaggregation Data'!$L$159:$L$310,MATCH(RIGHT(M231,255),RIGHT('Disaggregation Data'!J$159:$J$310,255),0))),"")</f>
        <v/>
      </c>
      <c r="G231" s="348" t="str">
        <f t="array" ref="G231">IFERROR(IF(INDEX('Disaggregation Data'!$M$159:$M$310,MATCH(RIGHT(M231,255),RIGHT('Disaggregation Data'!$J$159:$J$310,255),0))=0,"",INDEX('Disaggregation Data'!$M$159:$M$310,MATCH(RIGHT(M231,255),RIGHT('Disaggregation Data'!J$159:$J$310,255),0))),"")</f>
        <v/>
      </c>
      <c r="H231" s="347" t="str">
        <f t="array" ref="H231">IFERROR(IF(INDEX('Disaggregation Data'!$N$159:$N$310,MATCH(RIGHT(M231,255),RIGHT('Disaggregation Data'!$J$159:$J$310,255),0))=0,"",INDEX('Disaggregation Data'!$N$159:$N$310,MATCH(RIGHT(M231,255),RIGHT('Disaggregation Data'!J$159:$J$310,255),0))),"")</f>
        <v/>
      </c>
      <c r="I231" s="454" t="str">
        <f t="array" ref="I231">IFERROR(IF(INDEX('Disaggregation Records'!$G$59:$G$92,MATCH(LEFT(L231,255),LEFT('Disaggregation Records'!$D$59:$D$92,255),0))=0,"",INDEX('Disaggregation Records'!$G$59:$G$92,MATCH(LEFT(L231,255),LEFT('Disaggregation Records'!$D$59:$D$92,255),0))),"")</f>
        <v/>
      </c>
      <c r="J231" s="465" t="s">
        <v>752</v>
      </c>
      <c r="K231" s="465">
        <f t="shared" si="12"/>
        <v>33</v>
      </c>
      <c r="L231" s="465" t="str">
        <f t="shared" si="13"/>
        <v/>
      </c>
      <c r="M231" s="465" t="str">
        <f t="shared" si="14"/>
        <v/>
      </c>
      <c r="N231" s="465" t="b">
        <f t="shared" si="15"/>
        <v>0</v>
      </c>
      <c r="O231" s="466" t="s">
        <v>1744</v>
      </c>
      <c r="P231" s="202"/>
      <c r="Q231" s="179"/>
    </row>
    <row r="232" spans="1:17" ht="37.5" customHeight="1" x14ac:dyDescent="0.25">
      <c r="A232" s="345">
        <v>7</v>
      </c>
      <c r="B232" s="364" t="str">
        <f>IFERROR(VLOOKUP(A232,'Outcome Indicators - Section C'!$A$10:$S$27,19,FALSE),"")</f>
        <v/>
      </c>
      <c r="C232" s="464" t="str">
        <f t="array" ref="C232">IFERROR(IF(INDEX('Disaggregation Records'!$E$59:$E$92,MATCH(RIGHT(L232,255),RIGHT('Disaggregation Records'!$D$59:$D$92,255),0))=0,"",INDEX('Disaggregation Records'!$E$59:$E$92,MATCH(RIGHT(L232,255),RIGHT('Disaggregation Records'!$D$59:$D$92,255),0))),"")</f>
        <v/>
      </c>
      <c r="D232" s="464" t="str">
        <f t="array" ref="D232">IFERROR(IF(INDEX('Disaggregation Records'!$F$59:$F$92,MATCH(RIGHT(L232,255),RIGHT('Disaggregation Records'!$D$59:$D$92,255),0))=0,"",INDEX('Disaggregation Records'!$F$59:$F$92,MATCH(RIGHT(L232,255),RIGHT('Disaggregation Records'!$D$59:$D$92,255),0))),"")</f>
        <v/>
      </c>
      <c r="E232" s="348" t="str">
        <f t="array" ref="E232">IFERROR(IF(INDEX('Disaggregation Data'!$K$159:$K$310,MATCH(RIGHT(M232,255),RIGHT('Disaggregation Data'!$J$159:$J$310,255),0))=0,"",INDEX('Disaggregation Data'!$K$159:$K$310,MATCH(RIGHT(M232,255),RIGHT('Disaggregation Data'!J$159:$J$310,255),0))),"")</f>
        <v/>
      </c>
      <c r="F232" s="348" t="str">
        <f t="array" ref="F232">IFERROR(IF(INDEX('Disaggregation Data'!$L$159:$L$310,MATCH(RIGHT(M232,255),RIGHT('Disaggregation Data'!$J$159:$J$310,255),0))=0,"",INDEX('Disaggregation Data'!$L$159:$L$310,MATCH(RIGHT(M232,255),RIGHT('Disaggregation Data'!J$159:$J$310,255),0))),"")</f>
        <v/>
      </c>
      <c r="G232" s="348" t="str">
        <f t="array" ref="G232">IFERROR(IF(INDEX('Disaggregation Data'!$M$159:$M$310,MATCH(RIGHT(M232,255),RIGHT('Disaggregation Data'!$J$159:$J$310,255),0))=0,"",INDEX('Disaggregation Data'!$M$159:$M$310,MATCH(RIGHT(M232,255),RIGHT('Disaggregation Data'!J$159:$J$310,255),0))),"")</f>
        <v/>
      </c>
      <c r="H232" s="347" t="str">
        <f t="array" ref="H232">IFERROR(IF(INDEX('Disaggregation Data'!$N$159:$N$310,MATCH(RIGHT(M232,255),RIGHT('Disaggregation Data'!$J$159:$J$310,255),0))=0,"",INDEX('Disaggregation Data'!$N$159:$N$310,MATCH(RIGHT(M232,255),RIGHT('Disaggregation Data'!J$159:$J$310,255),0))),"")</f>
        <v/>
      </c>
      <c r="I232" s="454" t="str">
        <f t="array" ref="I232">IFERROR(IF(INDEX('Disaggregation Records'!$G$59:$G$92,MATCH(LEFT(L232,255),LEFT('Disaggregation Records'!$D$59:$D$92,255),0))=0,"",INDEX('Disaggregation Records'!$G$59:$G$92,MATCH(LEFT(L232,255),LEFT('Disaggregation Records'!$D$59:$D$92,255),0))),"")</f>
        <v/>
      </c>
      <c r="J232" s="465" t="s">
        <v>752</v>
      </c>
      <c r="K232" s="465">
        <f t="shared" ref="K232:K295" si="16">IF(B232=B231,K231+1,0)</f>
        <v>34</v>
      </c>
      <c r="L232" s="465" t="str">
        <f t="shared" ref="L232:L295" si="17">IF(B232&lt;&gt;"",B232&amp;"-"&amp;K232,"")</f>
        <v/>
      </c>
      <c r="M232" s="465" t="str">
        <f t="shared" ref="M232:M295" si="18">IF(B232&lt;&gt;"",B232&amp;C232&amp;D232,"")</f>
        <v/>
      </c>
      <c r="N232" s="465" t="b">
        <f t="shared" ref="N232:N295" si="19">IFERROR(IF(B232&lt;&gt;"",TRUE,FALSE),"")</f>
        <v>0</v>
      </c>
      <c r="O232" s="466" t="s">
        <v>1745</v>
      </c>
      <c r="P232" s="202"/>
      <c r="Q232" s="179"/>
    </row>
    <row r="233" spans="1:17" ht="37.5" customHeight="1" x14ac:dyDescent="0.25">
      <c r="A233" s="345">
        <v>7</v>
      </c>
      <c r="B233" s="364" t="str">
        <f>IFERROR(VLOOKUP(A233,'Outcome Indicators - Section C'!$A$10:$S$27,19,FALSE),"")</f>
        <v/>
      </c>
      <c r="C233" s="464" t="str">
        <f t="array" ref="C233">IFERROR(IF(INDEX('Disaggregation Records'!$E$59:$E$92,MATCH(RIGHT(L233,255),RIGHT('Disaggregation Records'!$D$59:$D$92,255),0))=0,"",INDEX('Disaggregation Records'!$E$59:$E$92,MATCH(RIGHT(L233,255),RIGHT('Disaggregation Records'!$D$59:$D$92,255),0))),"")</f>
        <v/>
      </c>
      <c r="D233" s="464" t="str">
        <f t="array" ref="D233">IFERROR(IF(INDEX('Disaggregation Records'!$F$59:$F$92,MATCH(RIGHT(L233,255),RIGHT('Disaggregation Records'!$D$59:$D$92,255),0))=0,"",INDEX('Disaggregation Records'!$F$59:$F$92,MATCH(RIGHT(L233,255),RIGHT('Disaggregation Records'!$D$59:$D$92,255),0))),"")</f>
        <v/>
      </c>
      <c r="E233" s="348" t="str">
        <f t="array" ref="E233">IFERROR(IF(INDEX('Disaggregation Data'!$K$159:$K$310,MATCH(RIGHT(M233,255),RIGHT('Disaggregation Data'!$J$159:$J$310,255),0))=0,"",INDEX('Disaggregation Data'!$K$159:$K$310,MATCH(RIGHT(M233,255),RIGHT('Disaggregation Data'!J$159:$J$310,255),0))),"")</f>
        <v/>
      </c>
      <c r="F233" s="348" t="str">
        <f t="array" ref="F233">IFERROR(IF(INDEX('Disaggregation Data'!$L$159:$L$310,MATCH(RIGHT(M233,255),RIGHT('Disaggregation Data'!$J$159:$J$310,255),0))=0,"",INDEX('Disaggregation Data'!$L$159:$L$310,MATCH(RIGHT(M233,255),RIGHT('Disaggregation Data'!J$159:$J$310,255),0))),"")</f>
        <v/>
      </c>
      <c r="G233" s="348" t="str">
        <f t="array" ref="G233">IFERROR(IF(INDEX('Disaggregation Data'!$M$159:$M$310,MATCH(RIGHT(M233,255),RIGHT('Disaggregation Data'!$J$159:$J$310,255),0))=0,"",INDEX('Disaggregation Data'!$M$159:$M$310,MATCH(RIGHT(M233,255),RIGHT('Disaggregation Data'!J$159:$J$310,255),0))),"")</f>
        <v/>
      </c>
      <c r="H233" s="347" t="str">
        <f t="array" ref="H233">IFERROR(IF(INDEX('Disaggregation Data'!$N$159:$N$310,MATCH(RIGHT(M233,255),RIGHT('Disaggregation Data'!$J$159:$J$310,255),0))=0,"",INDEX('Disaggregation Data'!$N$159:$N$310,MATCH(RIGHT(M233,255),RIGHT('Disaggregation Data'!J$159:$J$310,255),0))),"")</f>
        <v/>
      </c>
      <c r="I233" s="454" t="str">
        <f t="array" ref="I233">IFERROR(IF(INDEX('Disaggregation Records'!$G$59:$G$92,MATCH(LEFT(L233,255),LEFT('Disaggregation Records'!$D$59:$D$92,255),0))=0,"",INDEX('Disaggregation Records'!$G$59:$G$92,MATCH(LEFT(L233,255),LEFT('Disaggregation Records'!$D$59:$D$92,255),0))),"")</f>
        <v/>
      </c>
      <c r="J233" s="465" t="s">
        <v>752</v>
      </c>
      <c r="K233" s="465">
        <f t="shared" si="16"/>
        <v>35</v>
      </c>
      <c r="L233" s="465" t="str">
        <f t="shared" si="17"/>
        <v/>
      </c>
      <c r="M233" s="465" t="str">
        <f t="shared" si="18"/>
        <v/>
      </c>
      <c r="N233" s="465" t="b">
        <f t="shared" si="19"/>
        <v>0</v>
      </c>
      <c r="O233" s="466" t="s">
        <v>1746</v>
      </c>
      <c r="P233" s="202"/>
      <c r="Q233" s="179"/>
    </row>
    <row r="234" spans="1:17" ht="37.5" customHeight="1" x14ac:dyDescent="0.25">
      <c r="A234" s="345">
        <v>7</v>
      </c>
      <c r="B234" s="364" t="str">
        <f>IFERROR(VLOOKUP(A234,'Outcome Indicators - Section C'!$A$10:$S$27,19,FALSE),"")</f>
        <v/>
      </c>
      <c r="C234" s="464" t="str">
        <f t="array" ref="C234">IFERROR(IF(INDEX('Disaggregation Records'!$E$59:$E$92,MATCH(RIGHT(L234,255),RIGHT('Disaggregation Records'!$D$59:$D$92,255),0))=0,"",INDEX('Disaggregation Records'!$E$59:$E$92,MATCH(RIGHT(L234,255),RIGHT('Disaggregation Records'!$D$59:$D$92,255),0))),"")</f>
        <v/>
      </c>
      <c r="D234" s="464" t="str">
        <f t="array" ref="D234">IFERROR(IF(INDEX('Disaggregation Records'!$F$59:$F$92,MATCH(RIGHT(L234,255),RIGHT('Disaggregation Records'!$D$59:$D$92,255),0))=0,"",INDEX('Disaggregation Records'!$F$59:$F$92,MATCH(RIGHT(L234,255),RIGHT('Disaggregation Records'!$D$59:$D$92,255),0))),"")</f>
        <v/>
      </c>
      <c r="E234" s="348" t="str">
        <f t="array" ref="E234">IFERROR(IF(INDEX('Disaggregation Data'!$K$159:$K$310,MATCH(RIGHT(M234,255),RIGHT('Disaggregation Data'!$J$159:$J$310,255),0))=0,"",INDEX('Disaggregation Data'!$K$159:$K$310,MATCH(RIGHT(M234,255),RIGHT('Disaggregation Data'!J$159:$J$310,255),0))),"")</f>
        <v/>
      </c>
      <c r="F234" s="348" t="str">
        <f t="array" ref="F234">IFERROR(IF(INDEX('Disaggregation Data'!$L$159:$L$310,MATCH(RIGHT(M234,255),RIGHT('Disaggregation Data'!$J$159:$J$310,255),0))=0,"",INDEX('Disaggregation Data'!$L$159:$L$310,MATCH(RIGHT(M234,255),RIGHT('Disaggregation Data'!J$159:$J$310,255),0))),"")</f>
        <v/>
      </c>
      <c r="G234" s="348" t="str">
        <f t="array" ref="G234">IFERROR(IF(INDEX('Disaggregation Data'!$M$159:$M$310,MATCH(RIGHT(M234,255),RIGHT('Disaggregation Data'!$J$159:$J$310,255),0))=0,"",INDEX('Disaggregation Data'!$M$159:$M$310,MATCH(RIGHT(M234,255),RIGHT('Disaggregation Data'!J$159:$J$310,255),0))),"")</f>
        <v/>
      </c>
      <c r="H234" s="347" t="str">
        <f t="array" ref="H234">IFERROR(IF(INDEX('Disaggregation Data'!$N$159:$N$310,MATCH(RIGHT(M234,255),RIGHT('Disaggregation Data'!$J$159:$J$310,255),0))=0,"",INDEX('Disaggregation Data'!$N$159:$N$310,MATCH(RIGHT(M234,255),RIGHT('Disaggregation Data'!J$159:$J$310,255),0))),"")</f>
        <v/>
      </c>
      <c r="I234" s="454" t="str">
        <f t="array" ref="I234">IFERROR(IF(INDEX('Disaggregation Records'!$G$59:$G$92,MATCH(LEFT(L234,255),LEFT('Disaggregation Records'!$D$59:$D$92,255),0))=0,"",INDEX('Disaggregation Records'!$G$59:$G$92,MATCH(LEFT(L234,255),LEFT('Disaggregation Records'!$D$59:$D$92,255),0))),"")</f>
        <v/>
      </c>
      <c r="J234" s="465" t="s">
        <v>752</v>
      </c>
      <c r="K234" s="465">
        <f t="shared" si="16"/>
        <v>36</v>
      </c>
      <c r="L234" s="465" t="str">
        <f t="shared" si="17"/>
        <v/>
      </c>
      <c r="M234" s="465" t="str">
        <f t="shared" si="18"/>
        <v/>
      </c>
      <c r="N234" s="465" t="b">
        <f t="shared" si="19"/>
        <v>0</v>
      </c>
      <c r="O234" s="466" t="s">
        <v>1747</v>
      </c>
      <c r="P234" s="202"/>
      <c r="Q234" s="179"/>
    </row>
    <row r="235" spans="1:17" ht="37.5" customHeight="1" x14ac:dyDescent="0.25">
      <c r="A235" s="345">
        <v>7</v>
      </c>
      <c r="B235" s="364" t="str">
        <f>IFERROR(VLOOKUP(A235,'Outcome Indicators - Section C'!$A$10:$S$27,19,FALSE),"")</f>
        <v/>
      </c>
      <c r="C235" s="464" t="str">
        <f t="array" ref="C235">IFERROR(IF(INDEX('Disaggregation Records'!$E$59:$E$92,MATCH(RIGHT(L235,255),RIGHT('Disaggregation Records'!$D$59:$D$92,255),0))=0,"",INDEX('Disaggregation Records'!$E$59:$E$92,MATCH(RIGHT(L235,255),RIGHT('Disaggregation Records'!$D$59:$D$92,255),0))),"")</f>
        <v/>
      </c>
      <c r="D235" s="464" t="str">
        <f t="array" ref="D235">IFERROR(IF(INDEX('Disaggregation Records'!$F$59:$F$92,MATCH(RIGHT(L235,255),RIGHT('Disaggregation Records'!$D$59:$D$92,255),0))=0,"",INDEX('Disaggregation Records'!$F$59:$F$92,MATCH(RIGHT(L235,255),RIGHT('Disaggregation Records'!$D$59:$D$92,255),0))),"")</f>
        <v/>
      </c>
      <c r="E235" s="348" t="str">
        <f t="array" ref="E235">IFERROR(IF(INDEX('Disaggregation Data'!$K$159:$K$310,MATCH(RIGHT(M235,255),RIGHT('Disaggregation Data'!$J$159:$J$310,255),0))=0,"",INDEX('Disaggregation Data'!$K$159:$K$310,MATCH(RIGHT(M235,255),RIGHT('Disaggregation Data'!J$159:$J$310,255),0))),"")</f>
        <v/>
      </c>
      <c r="F235" s="348" t="str">
        <f t="array" ref="F235">IFERROR(IF(INDEX('Disaggregation Data'!$L$159:$L$310,MATCH(RIGHT(M235,255),RIGHT('Disaggregation Data'!$J$159:$J$310,255),0))=0,"",INDEX('Disaggregation Data'!$L$159:$L$310,MATCH(RIGHT(M235,255),RIGHT('Disaggregation Data'!J$159:$J$310,255),0))),"")</f>
        <v/>
      </c>
      <c r="G235" s="348" t="str">
        <f t="array" ref="G235">IFERROR(IF(INDEX('Disaggregation Data'!$M$159:$M$310,MATCH(RIGHT(M235,255),RIGHT('Disaggregation Data'!$J$159:$J$310,255),0))=0,"",INDEX('Disaggregation Data'!$M$159:$M$310,MATCH(RIGHT(M235,255),RIGHT('Disaggregation Data'!J$159:$J$310,255),0))),"")</f>
        <v/>
      </c>
      <c r="H235" s="347" t="str">
        <f t="array" ref="H235">IFERROR(IF(INDEX('Disaggregation Data'!$N$159:$N$310,MATCH(RIGHT(M235,255),RIGHT('Disaggregation Data'!$J$159:$J$310,255),0))=0,"",INDEX('Disaggregation Data'!$N$159:$N$310,MATCH(RIGHT(M235,255),RIGHT('Disaggregation Data'!J$159:$J$310,255),0))),"")</f>
        <v/>
      </c>
      <c r="I235" s="454" t="str">
        <f t="array" ref="I235">IFERROR(IF(INDEX('Disaggregation Records'!$G$59:$G$92,MATCH(LEFT(L235,255),LEFT('Disaggregation Records'!$D$59:$D$92,255),0))=0,"",INDEX('Disaggregation Records'!$G$59:$G$92,MATCH(LEFT(L235,255),LEFT('Disaggregation Records'!$D$59:$D$92,255),0))),"")</f>
        <v/>
      </c>
      <c r="J235" s="465" t="s">
        <v>752</v>
      </c>
      <c r="K235" s="465">
        <f t="shared" si="16"/>
        <v>37</v>
      </c>
      <c r="L235" s="465" t="str">
        <f t="shared" si="17"/>
        <v/>
      </c>
      <c r="M235" s="465" t="str">
        <f t="shared" si="18"/>
        <v/>
      </c>
      <c r="N235" s="465" t="b">
        <f t="shared" si="19"/>
        <v>0</v>
      </c>
      <c r="O235" s="466" t="s">
        <v>1748</v>
      </c>
      <c r="P235" s="202"/>
      <c r="Q235" s="179"/>
    </row>
    <row r="236" spans="1:17" ht="37.5" customHeight="1" x14ac:dyDescent="0.25">
      <c r="A236" s="345">
        <v>7</v>
      </c>
      <c r="B236" s="364" t="str">
        <f>IFERROR(VLOOKUP(A236,'Outcome Indicators - Section C'!$A$10:$S$27,19,FALSE),"")</f>
        <v/>
      </c>
      <c r="C236" s="464" t="str">
        <f t="array" ref="C236">IFERROR(IF(INDEX('Disaggregation Records'!$E$59:$E$92,MATCH(RIGHT(L236,255),RIGHT('Disaggregation Records'!$D$59:$D$92,255),0))=0,"",INDEX('Disaggregation Records'!$E$59:$E$92,MATCH(RIGHT(L236,255),RIGHT('Disaggregation Records'!$D$59:$D$92,255),0))),"")</f>
        <v/>
      </c>
      <c r="D236" s="464" t="str">
        <f t="array" ref="D236">IFERROR(IF(INDEX('Disaggregation Records'!$F$59:$F$92,MATCH(RIGHT(L236,255),RIGHT('Disaggregation Records'!$D$59:$D$92,255),0))=0,"",INDEX('Disaggregation Records'!$F$59:$F$92,MATCH(RIGHT(L236,255),RIGHT('Disaggregation Records'!$D$59:$D$92,255),0))),"")</f>
        <v/>
      </c>
      <c r="E236" s="348" t="str">
        <f t="array" ref="E236">IFERROR(IF(INDEX('Disaggregation Data'!$K$159:$K$310,MATCH(RIGHT(M236,255),RIGHT('Disaggregation Data'!$J$159:$J$310,255),0))=0,"",INDEX('Disaggregation Data'!$K$159:$K$310,MATCH(RIGHT(M236,255),RIGHT('Disaggregation Data'!J$159:$J$310,255),0))),"")</f>
        <v/>
      </c>
      <c r="F236" s="348" t="str">
        <f t="array" ref="F236">IFERROR(IF(INDEX('Disaggregation Data'!$L$159:$L$310,MATCH(RIGHT(M236,255),RIGHT('Disaggregation Data'!$J$159:$J$310,255),0))=0,"",INDEX('Disaggregation Data'!$L$159:$L$310,MATCH(RIGHT(M236,255),RIGHT('Disaggregation Data'!J$159:$J$310,255),0))),"")</f>
        <v/>
      </c>
      <c r="G236" s="348" t="str">
        <f t="array" ref="G236">IFERROR(IF(INDEX('Disaggregation Data'!$M$159:$M$310,MATCH(RIGHT(M236,255),RIGHT('Disaggregation Data'!$J$159:$J$310,255),0))=0,"",INDEX('Disaggregation Data'!$M$159:$M$310,MATCH(RIGHT(M236,255),RIGHT('Disaggregation Data'!J$159:$J$310,255),0))),"")</f>
        <v/>
      </c>
      <c r="H236" s="347" t="str">
        <f t="array" ref="H236">IFERROR(IF(INDEX('Disaggregation Data'!$N$159:$N$310,MATCH(RIGHT(M236,255),RIGHT('Disaggregation Data'!$J$159:$J$310,255),0))=0,"",INDEX('Disaggregation Data'!$N$159:$N$310,MATCH(RIGHT(M236,255),RIGHT('Disaggregation Data'!J$159:$J$310,255),0))),"")</f>
        <v/>
      </c>
      <c r="I236" s="454" t="str">
        <f t="array" ref="I236">IFERROR(IF(INDEX('Disaggregation Records'!$G$59:$G$92,MATCH(LEFT(L236,255),LEFT('Disaggregation Records'!$D$59:$D$92,255),0))=0,"",INDEX('Disaggregation Records'!$G$59:$G$92,MATCH(LEFT(L236,255),LEFT('Disaggregation Records'!$D$59:$D$92,255),0))),"")</f>
        <v/>
      </c>
      <c r="J236" s="465" t="s">
        <v>752</v>
      </c>
      <c r="K236" s="465">
        <f t="shared" si="16"/>
        <v>38</v>
      </c>
      <c r="L236" s="465" t="str">
        <f t="shared" si="17"/>
        <v/>
      </c>
      <c r="M236" s="465" t="str">
        <f t="shared" si="18"/>
        <v/>
      </c>
      <c r="N236" s="465" t="b">
        <f t="shared" si="19"/>
        <v>0</v>
      </c>
      <c r="O236" s="466" t="s">
        <v>1749</v>
      </c>
      <c r="P236" s="202"/>
      <c r="Q236" s="179"/>
    </row>
    <row r="237" spans="1:17" ht="37.5" customHeight="1" x14ac:dyDescent="0.25">
      <c r="A237" s="345">
        <v>7</v>
      </c>
      <c r="B237" s="364" t="str">
        <f>IFERROR(VLOOKUP(A237,'Outcome Indicators - Section C'!$A$10:$S$27,19,FALSE),"")</f>
        <v/>
      </c>
      <c r="C237" s="464" t="str">
        <f t="array" ref="C237">IFERROR(IF(INDEX('Disaggregation Records'!$E$59:$E$92,MATCH(RIGHT(L237,255),RIGHT('Disaggregation Records'!$D$59:$D$92,255),0))=0,"",INDEX('Disaggregation Records'!$E$59:$E$92,MATCH(RIGHT(L237,255),RIGHT('Disaggregation Records'!$D$59:$D$92,255),0))),"")</f>
        <v/>
      </c>
      <c r="D237" s="464" t="str">
        <f t="array" ref="D237">IFERROR(IF(INDEX('Disaggregation Records'!$F$59:$F$92,MATCH(RIGHT(L237,255),RIGHT('Disaggregation Records'!$D$59:$D$92,255),0))=0,"",INDEX('Disaggregation Records'!$F$59:$F$92,MATCH(RIGHT(L237,255),RIGHT('Disaggregation Records'!$D$59:$D$92,255),0))),"")</f>
        <v/>
      </c>
      <c r="E237" s="348" t="str">
        <f t="array" ref="E237">IFERROR(IF(INDEX('Disaggregation Data'!$K$159:$K$310,MATCH(RIGHT(M237,255),RIGHT('Disaggregation Data'!$J$159:$J$310,255),0))=0,"",INDEX('Disaggregation Data'!$K$159:$K$310,MATCH(RIGHT(M237,255),RIGHT('Disaggregation Data'!J$159:$J$310,255),0))),"")</f>
        <v/>
      </c>
      <c r="F237" s="348" t="str">
        <f t="array" ref="F237">IFERROR(IF(INDEX('Disaggregation Data'!$L$159:$L$310,MATCH(RIGHT(M237,255),RIGHT('Disaggregation Data'!$J$159:$J$310,255),0))=0,"",INDEX('Disaggregation Data'!$L$159:$L$310,MATCH(RIGHT(M237,255),RIGHT('Disaggregation Data'!J$159:$J$310,255),0))),"")</f>
        <v/>
      </c>
      <c r="G237" s="348" t="str">
        <f t="array" ref="G237">IFERROR(IF(INDEX('Disaggregation Data'!$M$159:$M$310,MATCH(RIGHT(M237,255),RIGHT('Disaggregation Data'!$J$159:$J$310,255),0))=0,"",INDEX('Disaggregation Data'!$M$159:$M$310,MATCH(RIGHT(M237,255),RIGHT('Disaggregation Data'!J$159:$J$310,255),0))),"")</f>
        <v/>
      </c>
      <c r="H237" s="347" t="str">
        <f t="array" ref="H237">IFERROR(IF(INDEX('Disaggregation Data'!$N$159:$N$310,MATCH(RIGHT(M237,255),RIGHT('Disaggregation Data'!$J$159:$J$310,255),0))=0,"",INDEX('Disaggregation Data'!$N$159:$N$310,MATCH(RIGHT(M237,255),RIGHT('Disaggregation Data'!J$159:$J$310,255),0))),"")</f>
        <v/>
      </c>
      <c r="I237" s="454" t="str">
        <f t="array" ref="I237">IFERROR(IF(INDEX('Disaggregation Records'!$G$59:$G$92,MATCH(LEFT(L237,255),LEFT('Disaggregation Records'!$D$59:$D$92,255),0))=0,"",INDEX('Disaggregation Records'!$G$59:$G$92,MATCH(LEFT(L237,255),LEFT('Disaggregation Records'!$D$59:$D$92,255),0))),"")</f>
        <v/>
      </c>
      <c r="J237" s="465" t="s">
        <v>752</v>
      </c>
      <c r="K237" s="465">
        <f t="shared" si="16"/>
        <v>39</v>
      </c>
      <c r="L237" s="465" t="str">
        <f t="shared" si="17"/>
        <v/>
      </c>
      <c r="M237" s="465" t="str">
        <f t="shared" si="18"/>
        <v/>
      </c>
      <c r="N237" s="465" t="b">
        <f t="shared" si="19"/>
        <v>0</v>
      </c>
      <c r="O237" s="466" t="s">
        <v>1750</v>
      </c>
      <c r="P237" s="202"/>
      <c r="Q237" s="179"/>
    </row>
    <row r="238" spans="1:17" ht="37.5" customHeight="1" x14ac:dyDescent="0.25">
      <c r="A238" s="345">
        <v>8</v>
      </c>
      <c r="B238" s="364" t="str">
        <f>IFERROR(VLOOKUP(A238,'Outcome Indicators - Section C'!$A$10:$S$27,19,FALSE),"")</f>
        <v/>
      </c>
      <c r="C238" s="464" t="str">
        <f t="array" ref="C238">IFERROR(IF(INDEX('Disaggregation Records'!$E$59:$E$92,MATCH(RIGHT(L238,255),RIGHT('Disaggregation Records'!$D$59:$D$92,255),0))=0,"",INDEX('Disaggregation Records'!$E$59:$E$92,MATCH(RIGHT(L238,255),RIGHT('Disaggregation Records'!$D$59:$D$92,255),0))),"")</f>
        <v/>
      </c>
      <c r="D238" s="464" t="str">
        <f t="array" ref="D238">IFERROR(IF(INDEX('Disaggregation Records'!$F$59:$F$92,MATCH(RIGHT(L238,255),RIGHT('Disaggregation Records'!$D$59:$D$92,255),0))=0,"",INDEX('Disaggregation Records'!$F$59:$F$92,MATCH(RIGHT(L238,255),RIGHT('Disaggregation Records'!$D$59:$D$92,255),0))),"")</f>
        <v/>
      </c>
      <c r="E238" s="348" t="str">
        <f t="array" ref="E238">IFERROR(IF(INDEX('Disaggregation Data'!$K$159:$K$310,MATCH(RIGHT(M238,255),RIGHT('Disaggregation Data'!$J$159:$J$310,255),0))=0,"",INDEX('Disaggregation Data'!$K$159:$K$310,MATCH(RIGHT(M238,255),RIGHT('Disaggregation Data'!J$159:$J$310,255),0))),"")</f>
        <v/>
      </c>
      <c r="F238" s="348" t="str">
        <f t="array" ref="F238">IFERROR(IF(INDEX('Disaggregation Data'!$L$159:$L$310,MATCH(RIGHT(M238,255),RIGHT('Disaggregation Data'!$J$159:$J$310,255),0))=0,"",INDEX('Disaggregation Data'!$L$159:$L$310,MATCH(RIGHT(M238,255),RIGHT('Disaggregation Data'!J$159:$J$310,255),0))),"")</f>
        <v/>
      </c>
      <c r="G238" s="348" t="str">
        <f t="array" ref="G238">IFERROR(IF(INDEX('Disaggregation Data'!$M$159:$M$310,MATCH(RIGHT(M238,255),RIGHT('Disaggregation Data'!$J$159:$J$310,255),0))=0,"",INDEX('Disaggregation Data'!$M$159:$M$310,MATCH(RIGHT(M238,255),RIGHT('Disaggregation Data'!J$159:$J$310,255),0))),"")</f>
        <v/>
      </c>
      <c r="H238" s="347" t="str">
        <f t="array" ref="H238">IFERROR(IF(INDEX('Disaggregation Data'!$N$159:$N$310,MATCH(RIGHT(M238,255),RIGHT('Disaggregation Data'!$J$159:$J$310,255),0))=0,"",INDEX('Disaggregation Data'!$N$159:$N$310,MATCH(RIGHT(M238,255),RIGHT('Disaggregation Data'!J$159:$J$310,255),0))),"")</f>
        <v/>
      </c>
      <c r="I238" s="454" t="str">
        <f t="array" ref="I238">IFERROR(IF(INDEX('Disaggregation Records'!$G$59:$G$92,MATCH(LEFT(L238,255),LEFT('Disaggregation Records'!$D$59:$D$92,255),0))=0,"",INDEX('Disaggregation Records'!$G$59:$G$92,MATCH(LEFT(L238,255),LEFT('Disaggregation Records'!$D$59:$D$92,255),0))),"")</f>
        <v/>
      </c>
      <c r="J238" s="465" t="s">
        <v>753</v>
      </c>
      <c r="K238" s="465">
        <f t="shared" si="16"/>
        <v>40</v>
      </c>
      <c r="L238" s="465" t="str">
        <f t="shared" si="17"/>
        <v/>
      </c>
      <c r="M238" s="465" t="str">
        <f t="shared" si="18"/>
        <v/>
      </c>
      <c r="N238" s="465" t="b">
        <f t="shared" si="19"/>
        <v>0</v>
      </c>
      <c r="O238" s="466" t="s">
        <v>1751</v>
      </c>
      <c r="P238" s="202"/>
      <c r="Q238" s="179"/>
    </row>
    <row r="239" spans="1:17" ht="37.5" customHeight="1" x14ac:dyDescent="0.25">
      <c r="A239" s="345">
        <v>8</v>
      </c>
      <c r="B239" s="364" t="str">
        <f>IFERROR(VLOOKUP(A239,'Outcome Indicators - Section C'!$A$10:$S$27,19,FALSE),"")</f>
        <v/>
      </c>
      <c r="C239" s="464" t="str">
        <f t="array" ref="C239">IFERROR(IF(INDEX('Disaggregation Records'!$E$59:$E$92,MATCH(RIGHT(L239,255),RIGHT('Disaggregation Records'!$D$59:$D$92,255),0))=0,"",INDEX('Disaggregation Records'!$E$59:$E$92,MATCH(RIGHT(L239,255),RIGHT('Disaggregation Records'!$D$59:$D$92,255),0))),"")</f>
        <v/>
      </c>
      <c r="D239" s="464" t="str">
        <f t="array" ref="D239">IFERROR(IF(INDEX('Disaggregation Records'!$F$59:$F$92,MATCH(RIGHT(L239,255),RIGHT('Disaggregation Records'!$D$59:$D$92,255),0))=0,"",INDEX('Disaggregation Records'!$F$59:$F$92,MATCH(RIGHT(L239,255),RIGHT('Disaggregation Records'!$D$59:$D$92,255),0))),"")</f>
        <v/>
      </c>
      <c r="E239" s="348" t="str">
        <f t="array" ref="E239">IFERROR(IF(INDEX('Disaggregation Data'!$K$159:$K$310,MATCH(RIGHT(M239,255),RIGHT('Disaggregation Data'!$J$159:$J$310,255),0))=0,"",INDEX('Disaggregation Data'!$K$159:$K$310,MATCH(RIGHT(M239,255),RIGHT('Disaggregation Data'!J$159:$J$310,255),0))),"")</f>
        <v/>
      </c>
      <c r="F239" s="348" t="str">
        <f t="array" ref="F239">IFERROR(IF(INDEX('Disaggregation Data'!$L$159:$L$310,MATCH(RIGHT(M239,255),RIGHT('Disaggregation Data'!$J$159:$J$310,255),0))=0,"",INDEX('Disaggregation Data'!$L$159:$L$310,MATCH(RIGHT(M239,255),RIGHT('Disaggregation Data'!J$159:$J$310,255),0))),"")</f>
        <v/>
      </c>
      <c r="G239" s="348" t="str">
        <f t="array" ref="G239">IFERROR(IF(INDEX('Disaggregation Data'!$M$159:$M$310,MATCH(RIGHT(M239,255),RIGHT('Disaggregation Data'!$J$159:$J$310,255),0))=0,"",INDEX('Disaggregation Data'!$M$159:$M$310,MATCH(RIGHT(M239,255),RIGHT('Disaggregation Data'!J$159:$J$310,255),0))),"")</f>
        <v/>
      </c>
      <c r="H239" s="347" t="str">
        <f t="array" ref="H239">IFERROR(IF(INDEX('Disaggregation Data'!$N$159:$N$310,MATCH(RIGHT(M239,255),RIGHT('Disaggregation Data'!$J$159:$J$310,255),0))=0,"",INDEX('Disaggregation Data'!$N$159:$N$310,MATCH(RIGHT(M239,255),RIGHT('Disaggregation Data'!J$159:$J$310,255),0))),"")</f>
        <v/>
      </c>
      <c r="I239" s="454" t="str">
        <f t="array" ref="I239">IFERROR(IF(INDEX('Disaggregation Records'!$G$59:$G$92,MATCH(LEFT(L239,255),LEFT('Disaggregation Records'!$D$59:$D$92,255),0))=0,"",INDEX('Disaggregation Records'!$G$59:$G$92,MATCH(LEFT(L239,255),LEFT('Disaggregation Records'!$D$59:$D$92,255),0))),"")</f>
        <v/>
      </c>
      <c r="J239" s="465" t="s">
        <v>753</v>
      </c>
      <c r="K239" s="465">
        <f t="shared" si="16"/>
        <v>41</v>
      </c>
      <c r="L239" s="465" t="str">
        <f t="shared" si="17"/>
        <v/>
      </c>
      <c r="M239" s="465" t="str">
        <f t="shared" si="18"/>
        <v/>
      </c>
      <c r="N239" s="465" t="b">
        <f t="shared" si="19"/>
        <v>0</v>
      </c>
      <c r="O239" s="466" t="s">
        <v>1752</v>
      </c>
      <c r="P239" s="202"/>
      <c r="Q239" s="179"/>
    </row>
    <row r="240" spans="1:17" ht="37.5" customHeight="1" x14ac:dyDescent="0.25">
      <c r="A240" s="345">
        <v>8</v>
      </c>
      <c r="B240" s="364" t="str">
        <f>IFERROR(VLOOKUP(A240,'Outcome Indicators - Section C'!$A$10:$S$27,19,FALSE),"")</f>
        <v/>
      </c>
      <c r="C240" s="464" t="str">
        <f t="array" ref="C240">IFERROR(IF(INDEX('Disaggregation Records'!$E$59:$E$92,MATCH(RIGHT(L240,255),RIGHT('Disaggregation Records'!$D$59:$D$92,255),0))=0,"",INDEX('Disaggregation Records'!$E$59:$E$92,MATCH(RIGHT(L240,255),RIGHT('Disaggregation Records'!$D$59:$D$92,255),0))),"")</f>
        <v/>
      </c>
      <c r="D240" s="464" t="str">
        <f t="array" ref="D240">IFERROR(IF(INDEX('Disaggregation Records'!$F$59:$F$92,MATCH(RIGHT(L240,255),RIGHT('Disaggregation Records'!$D$59:$D$92,255),0))=0,"",INDEX('Disaggregation Records'!$F$59:$F$92,MATCH(RIGHT(L240,255),RIGHT('Disaggregation Records'!$D$59:$D$92,255),0))),"")</f>
        <v/>
      </c>
      <c r="E240" s="348" t="str">
        <f t="array" ref="E240">IFERROR(IF(INDEX('Disaggregation Data'!$K$159:$K$310,MATCH(RIGHT(M240,255),RIGHT('Disaggregation Data'!$J$159:$J$310,255),0))=0,"",INDEX('Disaggregation Data'!$K$159:$K$310,MATCH(RIGHT(M240,255),RIGHT('Disaggregation Data'!J$159:$J$310,255),0))),"")</f>
        <v/>
      </c>
      <c r="F240" s="348" t="str">
        <f t="array" ref="F240">IFERROR(IF(INDEX('Disaggregation Data'!$L$159:$L$310,MATCH(RIGHT(M240,255),RIGHT('Disaggregation Data'!$J$159:$J$310,255),0))=0,"",INDEX('Disaggregation Data'!$L$159:$L$310,MATCH(RIGHT(M240,255),RIGHT('Disaggregation Data'!J$159:$J$310,255),0))),"")</f>
        <v/>
      </c>
      <c r="G240" s="348" t="str">
        <f t="array" ref="G240">IFERROR(IF(INDEX('Disaggregation Data'!$M$159:$M$310,MATCH(RIGHT(M240,255),RIGHT('Disaggregation Data'!$J$159:$J$310,255),0))=0,"",INDEX('Disaggregation Data'!$M$159:$M$310,MATCH(RIGHT(M240,255),RIGHT('Disaggregation Data'!J$159:$J$310,255),0))),"")</f>
        <v/>
      </c>
      <c r="H240" s="347" t="str">
        <f t="array" ref="H240">IFERROR(IF(INDEX('Disaggregation Data'!$N$159:$N$310,MATCH(RIGHT(M240,255),RIGHT('Disaggregation Data'!$J$159:$J$310,255),0))=0,"",INDEX('Disaggregation Data'!$N$159:$N$310,MATCH(RIGHT(M240,255),RIGHT('Disaggregation Data'!J$159:$J$310,255),0))),"")</f>
        <v/>
      </c>
      <c r="I240" s="454" t="str">
        <f t="array" ref="I240">IFERROR(IF(INDEX('Disaggregation Records'!$G$59:$G$92,MATCH(LEFT(L240,255),LEFT('Disaggregation Records'!$D$59:$D$92,255),0))=0,"",INDEX('Disaggregation Records'!$G$59:$G$92,MATCH(LEFT(L240,255),LEFT('Disaggregation Records'!$D$59:$D$92,255),0))),"")</f>
        <v/>
      </c>
      <c r="J240" s="465" t="s">
        <v>753</v>
      </c>
      <c r="K240" s="465">
        <f t="shared" si="16"/>
        <v>42</v>
      </c>
      <c r="L240" s="465" t="str">
        <f t="shared" si="17"/>
        <v/>
      </c>
      <c r="M240" s="465" t="str">
        <f t="shared" si="18"/>
        <v/>
      </c>
      <c r="N240" s="465" t="b">
        <f t="shared" si="19"/>
        <v>0</v>
      </c>
      <c r="O240" s="466" t="s">
        <v>1753</v>
      </c>
      <c r="P240" s="202"/>
      <c r="Q240" s="179"/>
    </row>
    <row r="241" spans="1:17" ht="37.5" customHeight="1" x14ac:dyDescent="0.25">
      <c r="A241" s="345">
        <v>8</v>
      </c>
      <c r="B241" s="364" t="str">
        <f>IFERROR(VLOOKUP(A241,'Outcome Indicators - Section C'!$A$10:$S$27,19,FALSE),"")</f>
        <v/>
      </c>
      <c r="C241" s="464" t="str">
        <f t="array" ref="C241">IFERROR(IF(INDEX('Disaggregation Records'!$E$59:$E$92,MATCH(RIGHT(L241,255),RIGHT('Disaggregation Records'!$D$59:$D$92,255),0))=0,"",INDEX('Disaggregation Records'!$E$59:$E$92,MATCH(RIGHT(L241,255),RIGHT('Disaggregation Records'!$D$59:$D$92,255),0))),"")</f>
        <v/>
      </c>
      <c r="D241" s="464" t="str">
        <f t="array" ref="D241">IFERROR(IF(INDEX('Disaggregation Records'!$F$59:$F$92,MATCH(RIGHT(L241,255),RIGHT('Disaggregation Records'!$D$59:$D$92,255),0))=0,"",INDEX('Disaggregation Records'!$F$59:$F$92,MATCH(RIGHT(L241,255),RIGHT('Disaggregation Records'!$D$59:$D$92,255),0))),"")</f>
        <v/>
      </c>
      <c r="E241" s="348" t="str">
        <f t="array" ref="E241">IFERROR(IF(INDEX('Disaggregation Data'!$K$159:$K$310,MATCH(RIGHT(M241,255),RIGHT('Disaggregation Data'!$J$159:$J$310,255),0))=0,"",INDEX('Disaggregation Data'!$K$159:$K$310,MATCH(RIGHT(M241,255),RIGHT('Disaggregation Data'!J$159:$J$310,255),0))),"")</f>
        <v/>
      </c>
      <c r="F241" s="348" t="str">
        <f t="array" ref="F241">IFERROR(IF(INDEX('Disaggregation Data'!$L$159:$L$310,MATCH(RIGHT(M241,255),RIGHT('Disaggregation Data'!$J$159:$J$310,255),0))=0,"",INDEX('Disaggregation Data'!$L$159:$L$310,MATCH(RIGHT(M241,255),RIGHT('Disaggregation Data'!J$159:$J$310,255),0))),"")</f>
        <v/>
      </c>
      <c r="G241" s="348" t="str">
        <f t="array" ref="G241">IFERROR(IF(INDEX('Disaggregation Data'!$M$159:$M$310,MATCH(RIGHT(M241,255),RIGHT('Disaggregation Data'!$J$159:$J$310,255),0))=0,"",INDEX('Disaggregation Data'!$M$159:$M$310,MATCH(RIGHT(M241,255),RIGHT('Disaggregation Data'!J$159:$J$310,255),0))),"")</f>
        <v/>
      </c>
      <c r="H241" s="347" t="str">
        <f t="array" ref="H241">IFERROR(IF(INDEX('Disaggregation Data'!$N$159:$N$310,MATCH(RIGHT(M241,255),RIGHT('Disaggregation Data'!$J$159:$J$310,255),0))=0,"",INDEX('Disaggregation Data'!$N$159:$N$310,MATCH(RIGHT(M241,255),RIGHT('Disaggregation Data'!J$159:$J$310,255),0))),"")</f>
        <v/>
      </c>
      <c r="I241" s="454" t="str">
        <f t="array" ref="I241">IFERROR(IF(INDEX('Disaggregation Records'!$G$59:$G$92,MATCH(LEFT(L241,255),LEFT('Disaggregation Records'!$D$59:$D$92,255),0))=0,"",INDEX('Disaggregation Records'!$G$59:$G$92,MATCH(LEFT(L241,255),LEFT('Disaggregation Records'!$D$59:$D$92,255),0))),"")</f>
        <v/>
      </c>
      <c r="J241" s="465" t="s">
        <v>753</v>
      </c>
      <c r="K241" s="465">
        <f t="shared" si="16"/>
        <v>43</v>
      </c>
      <c r="L241" s="465" t="str">
        <f t="shared" si="17"/>
        <v/>
      </c>
      <c r="M241" s="465" t="str">
        <f t="shared" si="18"/>
        <v/>
      </c>
      <c r="N241" s="465" t="b">
        <f t="shared" si="19"/>
        <v>0</v>
      </c>
      <c r="O241" s="466" t="s">
        <v>1754</v>
      </c>
      <c r="P241" s="202"/>
      <c r="Q241" s="179"/>
    </row>
    <row r="242" spans="1:17" ht="37.5" customHeight="1" x14ac:dyDescent="0.25">
      <c r="A242" s="345">
        <v>8</v>
      </c>
      <c r="B242" s="364" t="str">
        <f>IFERROR(VLOOKUP(A242,'Outcome Indicators - Section C'!$A$10:$S$27,19,FALSE),"")</f>
        <v/>
      </c>
      <c r="C242" s="464" t="str">
        <f t="array" ref="C242">IFERROR(IF(INDEX('Disaggregation Records'!$E$59:$E$92,MATCH(RIGHT(L242,255),RIGHT('Disaggregation Records'!$D$59:$D$92,255),0))=0,"",INDEX('Disaggregation Records'!$E$59:$E$92,MATCH(RIGHT(L242,255),RIGHT('Disaggregation Records'!$D$59:$D$92,255),0))),"")</f>
        <v/>
      </c>
      <c r="D242" s="464" t="str">
        <f t="array" ref="D242">IFERROR(IF(INDEX('Disaggregation Records'!$F$59:$F$92,MATCH(RIGHT(L242,255),RIGHT('Disaggregation Records'!$D$59:$D$92,255),0))=0,"",INDEX('Disaggregation Records'!$F$59:$F$92,MATCH(RIGHT(L242,255),RIGHT('Disaggregation Records'!$D$59:$D$92,255),0))),"")</f>
        <v/>
      </c>
      <c r="E242" s="348" t="str">
        <f t="array" ref="E242">IFERROR(IF(INDEX('Disaggregation Data'!$K$159:$K$310,MATCH(RIGHT(M242,255),RIGHT('Disaggregation Data'!$J$159:$J$310,255),0))=0,"",INDEX('Disaggregation Data'!$K$159:$K$310,MATCH(RIGHT(M242,255),RIGHT('Disaggregation Data'!J$159:$J$310,255),0))),"")</f>
        <v/>
      </c>
      <c r="F242" s="348" t="str">
        <f t="array" ref="F242">IFERROR(IF(INDEX('Disaggregation Data'!$L$159:$L$310,MATCH(RIGHT(M242,255),RIGHT('Disaggregation Data'!$J$159:$J$310,255),0))=0,"",INDEX('Disaggregation Data'!$L$159:$L$310,MATCH(RIGHT(M242,255),RIGHT('Disaggregation Data'!J$159:$J$310,255),0))),"")</f>
        <v/>
      </c>
      <c r="G242" s="348" t="str">
        <f t="array" ref="G242">IFERROR(IF(INDEX('Disaggregation Data'!$M$159:$M$310,MATCH(RIGHT(M242,255),RIGHT('Disaggregation Data'!$J$159:$J$310,255),0))=0,"",INDEX('Disaggregation Data'!$M$159:$M$310,MATCH(RIGHT(M242,255),RIGHT('Disaggregation Data'!J$159:$J$310,255),0))),"")</f>
        <v/>
      </c>
      <c r="H242" s="347" t="str">
        <f t="array" ref="H242">IFERROR(IF(INDEX('Disaggregation Data'!$N$159:$N$310,MATCH(RIGHT(M242,255),RIGHT('Disaggregation Data'!$J$159:$J$310,255),0))=0,"",INDEX('Disaggregation Data'!$N$159:$N$310,MATCH(RIGHT(M242,255),RIGHT('Disaggregation Data'!J$159:$J$310,255),0))),"")</f>
        <v/>
      </c>
      <c r="I242" s="454" t="str">
        <f t="array" ref="I242">IFERROR(IF(INDEX('Disaggregation Records'!$G$59:$G$92,MATCH(LEFT(L242,255),LEFT('Disaggregation Records'!$D$59:$D$92,255),0))=0,"",INDEX('Disaggregation Records'!$G$59:$G$92,MATCH(LEFT(L242,255),LEFT('Disaggregation Records'!$D$59:$D$92,255),0))),"")</f>
        <v/>
      </c>
      <c r="J242" s="465" t="s">
        <v>753</v>
      </c>
      <c r="K242" s="465">
        <f t="shared" si="16"/>
        <v>44</v>
      </c>
      <c r="L242" s="465" t="str">
        <f t="shared" si="17"/>
        <v/>
      </c>
      <c r="M242" s="465" t="str">
        <f t="shared" si="18"/>
        <v/>
      </c>
      <c r="N242" s="465" t="b">
        <f t="shared" si="19"/>
        <v>0</v>
      </c>
      <c r="O242" s="466" t="s">
        <v>1755</v>
      </c>
      <c r="P242" s="202"/>
      <c r="Q242" s="179"/>
    </row>
    <row r="243" spans="1:17" ht="37.5" customHeight="1" x14ac:dyDescent="0.25">
      <c r="A243" s="345">
        <v>8</v>
      </c>
      <c r="B243" s="364" t="str">
        <f>IFERROR(VLOOKUP(A243,'Outcome Indicators - Section C'!$A$10:$S$27,19,FALSE),"")</f>
        <v/>
      </c>
      <c r="C243" s="464" t="str">
        <f t="array" ref="C243">IFERROR(IF(INDEX('Disaggregation Records'!$E$59:$E$92,MATCH(RIGHT(L243,255),RIGHT('Disaggregation Records'!$D$59:$D$92,255),0))=0,"",INDEX('Disaggregation Records'!$E$59:$E$92,MATCH(RIGHT(L243,255),RIGHT('Disaggregation Records'!$D$59:$D$92,255),0))),"")</f>
        <v/>
      </c>
      <c r="D243" s="464" t="str">
        <f t="array" ref="D243">IFERROR(IF(INDEX('Disaggregation Records'!$F$59:$F$92,MATCH(RIGHT(L243,255),RIGHT('Disaggregation Records'!$D$59:$D$92,255),0))=0,"",INDEX('Disaggregation Records'!$F$59:$F$92,MATCH(RIGHT(L243,255),RIGHT('Disaggregation Records'!$D$59:$D$92,255),0))),"")</f>
        <v/>
      </c>
      <c r="E243" s="348" t="str">
        <f t="array" ref="E243">IFERROR(IF(INDEX('Disaggregation Data'!$K$159:$K$310,MATCH(RIGHT(M243,255),RIGHT('Disaggregation Data'!$J$159:$J$310,255),0))=0,"",INDEX('Disaggregation Data'!$K$159:$K$310,MATCH(RIGHT(M243,255),RIGHT('Disaggregation Data'!J$159:$J$310,255),0))),"")</f>
        <v/>
      </c>
      <c r="F243" s="348" t="str">
        <f t="array" ref="F243">IFERROR(IF(INDEX('Disaggregation Data'!$L$159:$L$310,MATCH(RIGHT(M243,255),RIGHT('Disaggregation Data'!$J$159:$J$310,255),0))=0,"",INDEX('Disaggregation Data'!$L$159:$L$310,MATCH(RIGHT(M243,255),RIGHT('Disaggregation Data'!J$159:$J$310,255),0))),"")</f>
        <v/>
      </c>
      <c r="G243" s="348" t="str">
        <f t="array" ref="G243">IFERROR(IF(INDEX('Disaggregation Data'!$M$159:$M$310,MATCH(RIGHT(M243,255),RIGHT('Disaggregation Data'!$J$159:$J$310,255),0))=0,"",INDEX('Disaggregation Data'!$M$159:$M$310,MATCH(RIGHT(M243,255),RIGHT('Disaggregation Data'!J$159:$J$310,255),0))),"")</f>
        <v/>
      </c>
      <c r="H243" s="347" t="str">
        <f t="array" ref="H243">IFERROR(IF(INDEX('Disaggregation Data'!$N$159:$N$310,MATCH(RIGHT(M243,255),RIGHT('Disaggregation Data'!$J$159:$J$310,255),0))=0,"",INDEX('Disaggregation Data'!$N$159:$N$310,MATCH(RIGHT(M243,255),RIGHT('Disaggregation Data'!J$159:$J$310,255),0))),"")</f>
        <v/>
      </c>
      <c r="I243" s="454" t="str">
        <f t="array" ref="I243">IFERROR(IF(INDEX('Disaggregation Records'!$G$59:$G$92,MATCH(LEFT(L243,255),LEFT('Disaggregation Records'!$D$59:$D$92,255),0))=0,"",INDEX('Disaggregation Records'!$G$59:$G$92,MATCH(LEFT(L243,255),LEFT('Disaggregation Records'!$D$59:$D$92,255),0))),"")</f>
        <v/>
      </c>
      <c r="J243" s="465" t="s">
        <v>753</v>
      </c>
      <c r="K243" s="465">
        <f t="shared" si="16"/>
        <v>45</v>
      </c>
      <c r="L243" s="465" t="str">
        <f t="shared" si="17"/>
        <v/>
      </c>
      <c r="M243" s="465" t="str">
        <f t="shared" si="18"/>
        <v/>
      </c>
      <c r="N243" s="465" t="b">
        <f t="shared" si="19"/>
        <v>0</v>
      </c>
      <c r="O243" s="466" t="s">
        <v>1756</v>
      </c>
      <c r="P243" s="202"/>
      <c r="Q243" s="179"/>
    </row>
    <row r="244" spans="1:17" ht="37.5" customHeight="1" x14ac:dyDescent="0.25">
      <c r="A244" s="345">
        <v>8</v>
      </c>
      <c r="B244" s="364" t="str">
        <f>IFERROR(VLOOKUP(A244,'Outcome Indicators - Section C'!$A$10:$S$27,19,FALSE),"")</f>
        <v/>
      </c>
      <c r="C244" s="464" t="str">
        <f t="array" ref="C244">IFERROR(IF(INDEX('Disaggregation Records'!$E$59:$E$92,MATCH(RIGHT(L244,255),RIGHT('Disaggregation Records'!$D$59:$D$92,255),0))=0,"",INDEX('Disaggregation Records'!$E$59:$E$92,MATCH(RIGHT(L244,255),RIGHT('Disaggregation Records'!$D$59:$D$92,255),0))),"")</f>
        <v/>
      </c>
      <c r="D244" s="464" t="str">
        <f t="array" ref="D244">IFERROR(IF(INDEX('Disaggregation Records'!$F$59:$F$92,MATCH(RIGHT(L244,255),RIGHT('Disaggregation Records'!$D$59:$D$92,255),0))=0,"",INDEX('Disaggregation Records'!$F$59:$F$92,MATCH(RIGHT(L244,255),RIGHT('Disaggregation Records'!$D$59:$D$92,255),0))),"")</f>
        <v/>
      </c>
      <c r="E244" s="348" t="str">
        <f t="array" ref="E244">IFERROR(IF(INDEX('Disaggregation Data'!$K$159:$K$310,MATCH(RIGHT(M244,255),RIGHT('Disaggregation Data'!$J$159:$J$310,255),0))=0,"",INDEX('Disaggregation Data'!$K$159:$K$310,MATCH(RIGHT(M244,255),RIGHT('Disaggregation Data'!J$159:$J$310,255),0))),"")</f>
        <v/>
      </c>
      <c r="F244" s="348" t="str">
        <f t="array" ref="F244">IFERROR(IF(INDEX('Disaggregation Data'!$L$159:$L$310,MATCH(RIGHT(M244,255),RIGHT('Disaggregation Data'!$J$159:$J$310,255),0))=0,"",INDEX('Disaggregation Data'!$L$159:$L$310,MATCH(RIGHT(M244,255),RIGHT('Disaggregation Data'!J$159:$J$310,255),0))),"")</f>
        <v/>
      </c>
      <c r="G244" s="348" t="str">
        <f t="array" ref="G244">IFERROR(IF(INDEX('Disaggregation Data'!$M$159:$M$310,MATCH(RIGHT(M244,255),RIGHT('Disaggregation Data'!$J$159:$J$310,255),0))=0,"",INDEX('Disaggregation Data'!$M$159:$M$310,MATCH(RIGHT(M244,255),RIGHT('Disaggregation Data'!J$159:$J$310,255),0))),"")</f>
        <v/>
      </c>
      <c r="H244" s="347" t="str">
        <f t="array" ref="H244">IFERROR(IF(INDEX('Disaggregation Data'!$N$159:$N$310,MATCH(RIGHT(M244,255),RIGHT('Disaggregation Data'!$J$159:$J$310,255),0))=0,"",INDEX('Disaggregation Data'!$N$159:$N$310,MATCH(RIGHT(M244,255),RIGHT('Disaggregation Data'!J$159:$J$310,255),0))),"")</f>
        <v/>
      </c>
      <c r="I244" s="454" t="str">
        <f t="array" ref="I244">IFERROR(IF(INDEX('Disaggregation Records'!$G$59:$G$92,MATCH(LEFT(L244,255),LEFT('Disaggregation Records'!$D$59:$D$92,255),0))=0,"",INDEX('Disaggregation Records'!$G$59:$G$92,MATCH(LEFT(L244,255),LEFT('Disaggregation Records'!$D$59:$D$92,255),0))),"")</f>
        <v/>
      </c>
      <c r="J244" s="465" t="s">
        <v>753</v>
      </c>
      <c r="K244" s="465">
        <f t="shared" si="16"/>
        <v>46</v>
      </c>
      <c r="L244" s="465" t="str">
        <f t="shared" si="17"/>
        <v/>
      </c>
      <c r="M244" s="465" t="str">
        <f t="shared" si="18"/>
        <v/>
      </c>
      <c r="N244" s="465" t="b">
        <f t="shared" si="19"/>
        <v>0</v>
      </c>
      <c r="O244" s="466" t="s">
        <v>1757</v>
      </c>
      <c r="P244" s="202"/>
      <c r="Q244" s="179"/>
    </row>
    <row r="245" spans="1:17" ht="37.5" customHeight="1" x14ac:dyDescent="0.25">
      <c r="A245" s="345">
        <v>8</v>
      </c>
      <c r="B245" s="364" t="str">
        <f>IFERROR(VLOOKUP(A245,'Outcome Indicators - Section C'!$A$10:$S$27,19,FALSE),"")</f>
        <v/>
      </c>
      <c r="C245" s="464" t="str">
        <f t="array" ref="C245">IFERROR(IF(INDEX('Disaggregation Records'!$E$59:$E$92,MATCH(RIGHT(L245,255),RIGHT('Disaggregation Records'!$D$59:$D$92,255),0))=0,"",INDEX('Disaggregation Records'!$E$59:$E$92,MATCH(RIGHT(L245,255),RIGHT('Disaggregation Records'!$D$59:$D$92,255),0))),"")</f>
        <v/>
      </c>
      <c r="D245" s="464" t="str">
        <f t="array" ref="D245">IFERROR(IF(INDEX('Disaggregation Records'!$F$59:$F$92,MATCH(RIGHT(L245,255),RIGHT('Disaggregation Records'!$D$59:$D$92,255),0))=0,"",INDEX('Disaggregation Records'!$F$59:$F$92,MATCH(RIGHT(L245,255),RIGHT('Disaggregation Records'!$D$59:$D$92,255),0))),"")</f>
        <v/>
      </c>
      <c r="E245" s="348" t="str">
        <f t="array" ref="E245">IFERROR(IF(INDEX('Disaggregation Data'!$K$159:$K$310,MATCH(RIGHT(M245,255),RIGHT('Disaggregation Data'!$J$159:$J$310,255),0))=0,"",INDEX('Disaggregation Data'!$K$159:$K$310,MATCH(RIGHT(M245,255),RIGHT('Disaggregation Data'!J$159:$J$310,255),0))),"")</f>
        <v/>
      </c>
      <c r="F245" s="348" t="str">
        <f t="array" ref="F245">IFERROR(IF(INDEX('Disaggregation Data'!$L$159:$L$310,MATCH(RIGHT(M245,255),RIGHT('Disaggregation Data'!$J$159:$J$310,255),0))=0,"",INDEX('Disaggregation Data'!$L$159:$L$310,MATCH(RIGHT(M245,255),RIGHT('Disaggregation Data'!J$159:$J$310,255),0))),"")</f>
        <v/>
      </c>
      <c r="G245" s="348" t="str">
        <f t="array" ref="G245">IFERROR(IF(INDEX('Disaggregation Data'!$M$159:$M$310,MATCH(RIGHT(M245,255),RIGHT('Disaggregation Data'!$J$159:$J$310,255),0))=0,"",INDEX('Disaggregation Data'!$M$159:$M$310,MATCH(RIGHT(M245,255),RIGHT('Disaggregation Data'!J$159:$J$310,255),0))),"")</f>
        <v/>
      </c>
      <c r="H245" s="347" t="str">
        <f t="array" ref="H245">IFERROR(IF(INDEX('Disaggregation Data'!$N$159:$N$310,MATCH(RIGHT(M245,255),RIGHT('Disaggregation Data'!$J$159:$J$310,255),0))=0,"",INDEX('Disaggregation Data'!$N$159:$N$310,MATCH(RIGHT(M245,255),RIGHT('Disaggregation Data'!J$159:$J$310,255),0))),"")</f>
        <v/>
      </c>
      <c r="I245" s="454" t="str">
        <f t="array" ref="I245">IFERROR(IF(INDEX('Disaggregation Records'!$G$59:$G$92,MATCH(LEFT(L245,255),LEFT('Disaggregation Records'!$D$59:$D$92,255),0))=0,"",INDEX('Disaggregation Records'!$G$59:$G$92,MATCH(LEFT(L245,255),LEFT('Disaggregation Records'!$D$59:$D$92,255),0))),"")</f>
        <v/>
      </c>
      <c r="J245" s="465" t="s">
        <v>753</v>
      </c>
      <c r="K245" s="465">
        <f t="shared" si="16"/>
        <v>47</v>
      </c>
      <c r="L245" s="465" t="str">
        <f t="shared" si="17"/>
        <v/>
      </c>
      <c r="M245" s="465" t="str">
        <f t="shared" si="18"/>
        <v/>
      </c>
      <c r="N245" s="465" t="b">
        <f t="shared" si="19"/>
        <v>0</v>
      </c>
      <c r="O245" s="466" t="s">
        <v>1758</v>
      </c>
      <c r="P245" s="202"/>
      <c r="Q245" s="179"/>
    </row>
    <row r="246" spans="1:17" ht="37.5" customHeight="1" x14ac:dyDescent="0.25">
      <c r="A246" s="345">
        <v>8</v>
      </c>
      <c r="B246" s="364" t="str">
        <f>IFERROR(VLOOKUP(A246,'Outcome Indicators - Section C'!$A$10:$S$27,19,FALSE),"")</f>
        <v/>
      </c>
      <c r="C246" s="464" t="str">
        <f t="array" ref="C246">IFERROR(IF(INDEX('Disaggregation Records'!$E$59:$E$92,MATCH(RIGHT(L246,255),RIGHT('Disaggregation Records'!$D$59:$D$92,255),0))=0,"",INDEX('Disaggregation Records'!$E$59:$E$92,MATCH(RIGHT(L246,255),RIGHT('Disaggregation Records'!$D$59:$D$92,255),0))),"")</f>
        <v/>
      </c>
      <c r="D246" s="464" t="str">
        <f t="array" ref="D246">IFERROR(IF(INDEX('Disaggregation Records'!$F$59:$F$92,MATCH(RIGHT(L246,255),RIGHT('Disaggregation Records'!$D$59:$D$92,255),0))=0,"",INDEX('Disaggregation Records'!$F$59:$F$92,MATCH(RIGHT(L246,255),RIGHT('Disaggregation Records'!$D$59:$D$92,255),0))),"")</f>
        <v/>
      </c>
      <c r="E246" s="348" t="str">
        <f t="array" ref="E246">IFERROR(IF(INDEX('Disaggregation Data'!$K$159:$K$310,MATCH(RIGHT(M246,255),RIGHT('Disaggregation Data'!$J$159:$J$310,255),0))=0,"",INDEX('Disaggregation Data'!$K$159:$K$310,MATCH(RIGHT(M246,255),RIGHT('Disaggregation Data'!J$159:$J$310,255),0))),"")</f>
        <v/>
      </c>
      <c r="F246" s="348" t="str">
        <f t="array" ref="F246">IFERROR(IF(INDEX('Disaggregation Data'!$L$159:$L$310,MATCH(RIGHT(M246,255),RIGHT('Disaggregation Data'!$J$159:$J$310,255),0))=0,"",INDEX('Disaggregation Data'!$L$159:$L$310,MATCH(RIGHT(M246,255),RIGHT('Disaggregation Data'!J$159:$J$310,255),0))),"")</f>
        <v/>
      </c>
      <c r="G246" s="348" t="str">
        <f t="array" ref="G246">IFERROR(IF(INDEX('Disaggregation Data'!$M$159:$M$310,MATCH(RIGHT(M246,255),RIGHT('Disaggregation Data'!$J$159:$J$310,255),0))=0,"",INDEX('Disaggregation Data'!$M$159:$M$310,MATCH(RIGHT(M246,255),RIGHT('Disaggregation Data'!J$159:$J$310,255),0))),"")</f>
        <v/>
      </c>
      <c r="H246" s="347" t="str">
        <f t="array" ref="H246">IFERROR(IF(INDEX('Disaggregation Data'!$N$159:$N$310,MATCH(RIGHT(M246,255),RIGHT('Disaggregation Data'!$J$159:$J$310,255),0))=0,"",INDEX('Disaggregation Data'!$N$159:$N$310,MATCH(RIGHT(M246,255),RIGHT('Disaggregation Data'!J$159:$J$310,255),0))),"")</f>
        <v/>
      </c>
      <c r="I246" s="454" t="str">
        <f t="array" ref="I246">IFERROR(IF(INDEX('Disaggregation Records'!$G$59:$G$92,MATCH(LEFT(L246,255),LEFT('Disaggregation Records'!$D$59:$D$92,255),0))=0,"",INDEX('Disaggregation Records'!$G$59:$G$92,MATCH(LEFT(L246,255),LEFT('Disaggregation Records'!$D$59:$D$92,255),0))),"")</f>
        <v/>
      </c>
      <c r="J246" s="465" t="s">
        <v>753</v>
      </c>
      <c r="K246" s="465">
        <f t="shared" si="16"/>
        <v>48</v>
      </c>
      <c r="L246" s="465" t="str">
        <f t="shared" si="17"/>
        <v/>
      </c>
      <c r="M246" s="465" t="str">
        <f t="shared" si="18"/>
        <v/>
      </c>
      <c r="N246" s="465" t="b">
        <f t="shared" si="19"/>
        <v>0</v>
      </c>
      <c r="O246" s="466" t="s">
        <v>1759</v>
      </c>
      <c r="P246" s="202"/>
      <c r="Q246" s="179"/>
    </row>
    <row r="247" spans="1:17" ht="37.5" customHeight="1" x14ac:dyDescent="0.25">
      <c r="A247" s="345">
        <v>8</v>
      </c>
      <c r="B247" s="364" t="str">
        <f>IFERROR(VLOOKUP(A247,'Outcome Indicators - Section C'!$A$10:$S$27,19,FALSE),"")</f>
        <v/>
      </c>
      <c r="C247" s="464" t="str">
        <f t="array" ref="C247">IFERROR(IF(INDEX('Disaggregation Records'!$E$59:$E$92,MATCH(RIGHT(L247,255),RIGHT('Disaggregation Records'!$D$59:$D$92,255),0))=0,"",INDEX('Disaggregation Records'!$E$59:$E$92,MATCH(RIGHT(L247,255),RIGHT('Disaggregation Records'!$D$59:$D$92,255),0))),"")</f>
        <v/>
      </c>
      <c r="D247" s="464" t="str">
        <f t="array" ref="D247">IFERROR(IF(INDEX('Disaggregation Records'!$F$59:$F$92,MATCH(RIGHT(L247,255),RIGHT('Disaggregation Records'!$D$59:$D$92,255),0))=0,"",INDEX('Disaggregation Records'!$F$59:$F$92,MATCH(RIGHT(L247,255),RIGHT('Disaggregation Records'!$D$59:$D$92,255),0))),"")</f>
        <v/>
      </c>
      <c r="E247" s="348" t="str">
        <f t="array" ref="E247">IFERROR(IF(INDEX('Disaggregation Data'!$K$159:$K$310,MATCH(RIGHT(M247,255),RIGHT('Disaggregation Data'!$J$159:$J$310,255),0))=0,"",INDEX('Disaggregation Data'!$K$159:$K$310,MATCH(RIGHT(M247,255),RIGHT('Disaggregation Data'!J$159:$J$310,255),0))),"")</f>
        <v/>
      </c>
      <c r="F247" s="348" t="str">
        <f t="array" ref="F247">IFERROR(IF(INDEX('Disaggregation Data'!$L$159:$L$310,MATCH(RIGHT(M247,255),RIGHT('Disaggregation Data'!$J$159:$J$310,255),0))=0,"",INDEX('Disaggregation Data'!$L$159:$L$310,MATCH(RIGHT(M247,255),RIGHT('Disaggregation Data'!J$159:$J$310,255),0))),"")</f>
        <v/>
      </c>
      <c r="G247" s="348" t="str">
        <f t="array" ref="G247">IFERROR(IF(INDEX('Disaggregation Data'!$M$159:$M$310,MATCH(RIGHT(M247,255),RIGHT('Disaggregation Data'!$J$159:$J$310,255),0))=0,"",INDEX('Disaggregation Data'!$M$159:$M$310,MATCH(RIGHT(M247,255),RIGHT('Disaggregation Data'!J$159:$J$310,255),0))),"")</f>
        <v/>
      </c>
      <c r="H247" s="347" t="str">
        <f t="array" ref="H247">IFERROR(IF(INDEX('Disaggregation Data'!$N$159:$N$310,MATCH(RIGHT(M247,255),RIGHT('Disaggregation Data'!$J$159:$J$310,255),0))=0,"",INDEX('Disaggregation Data'!$N$159:$N$310,MATCH(RIGHT(M247,255),RIGHT('Disaggregation Data'!J$159:$J$310,255),0))),"")</f>
        <v/>
      </c>
      <c r="I247" s="454" t="str">
        <f t="array" ref="I247">IFERROR(IF(INDEX('Disaggregation Records'!$G$59:$G$92,MATCH(LEFT(L247,255),LEFT('Disaggregation Records'!$D$59:$D$92,255),0))=0,"",INDEX('Disaggregation Records'!$G$59:$G$92,MATCH(LEFT(L247,255),LEFT('Disaggregation Records'!$D$59:$D$92,255),0))),"")</f>
        <v/>
      </c>
      <c r="J247" s="465" t="s">
        <v>753</v>
      </c>
      <c r="K247" s="465">
        <f t="shared" si="16"/>
        <v>49</v>
      </c>
      <c r="L247" s="465" t="str">
        <f t="shared" si="17"/>
        <v/>
      </c>
      <c r="M247" s="465" t="str">
        <f t="shared" si="18"/>
        <v/>
      </c>
      <c r="N247" s="465" t="b">
        <f t="shared" si="19"/>
        <v>0</v>
      </c>
      <c r="O247" s="466" t="s">
        <v>1760</v>
      </c>
      <c r="P247" s="202"/>
      <c r="Q247" s="179"/>
    </row>
    <row r="248" spans="1:17" ht="37.5" customHeight="1" x14ac:dyDescent="0.25">
      <c r="A248" s="345">
        <v>9</v>
      </c>
      <c r="B248" s="364" t="str">
        <f>IFERROR(VLOOKUP(A248,'Outcome Indicators - Section C'!$A$10:$S$27,19,FALSE),"")</f>
        <v/>
      </c>
      <c r="C248" s="464" t="str">
        <f t="array" ref="C248">IFERROR(IF(INDEX('Disaggregation Records'!$E$59:$E$92,MATCH(RIGHT(L248,255),RIGHT('Disaggregation Records'!$D$59:$D$92,255),0))=0,"",INDEX('Disaggregation Records'!$E$59:$E$92,MATCH(RIGHT(L248,255),RIGHT('Disaggregation Records'!$D$59:$D$92,255),0))),"")</f>
        <v/>
      </c>
      <c r="D248" s="464" t="str">
        <f t="array" ref="D248">IFERROR(IF(INDEX('Disaggregation Records'!$F$59:$F$92,MATCH(RIGHT(L248,255),RIGHT('Disaggregation Records'!$D$59:$D$92,255),0))=0,"",INDEX('Disaggregation Records'!$F$59:$F$92,MATCH(RIGHT(L248,255),RIGHT('Disaggregation Records'!$D$59:$D$92,255),0))),"")</f>
        <v/>
      </c>
      <c r="E248" s="348" t="str">
        <f t="array" ref="E248">IFERROR(IF(INDEX('Disaggregation Data'!$K$159:$K$310,MATCH(RIGHT(M248,255),RIGHT('Disaggregation Data'!$J$159:$J$310,255),0))=0,"",INDEX('Disaggregation Data'!$K$159:$K$310,MATCH(RIGHT(M248,255),RIGHT('Disaggregation Data'!J$159:$J$310,255),0))),"")</f>
        <v/>
      </c>
      <c r="F248" s="348" t="str">
        <f t="array" ref="F248">IFERROR(IF(INDEX('Disaggregation Data'!$L$159:$L$310,MATCH(RIGHT(M248,255),RIGHT('Disaggregation Data'!$J$159:$J$310,255),0))=0,"",INDEX('Disaggregation Data'!$L$159:$L$310,MATCH(RIGHT(M248,255),RIGHT('Disaggregation Data'!J$159:$J$310,255),0))),"")</f>
        <v/>
      </c>
      <c r="G248" s="348" t="str">
        <f t="array" ref="G248">IFERROR(IF(INDEX('Disaggregation Data'!$M$159:$M$310,MATCH(RIGHT(M248,255),RIGHT('Disaggregation Data'!$J$159:$J$310,255),0))=0,"",INDEX('Disaggregation Data'!$M$159:$M$310,MATCH(RIGHT(M248,255),RIGHT('Disaggregation Data'!J$159:$J$310,255),0))),"")</f>
        <v/>
      </c>
      <c r="H248" s="347" t="str">
        <f t="array" ref="H248">IFERROR(IF(INDEX('Disaggregation Data'!$N$159:$N$310,MATCH(RIGHT(M248,255),RIGHT('Disaggregation Data'!$J$159:$J$310,255),0))=0,"",INDEX('Disaggregation Data'!$N$159:$N$310,MATCH(RIGHT(M248,255),RIGHT('Disaggregation Data'!J$159:$J$310,255),0))),"")</f>
        <v/>
      </c>
      <c r="I248" s="454" t="str">
        <f t="array" ref="I248">IFERROR(IF(INDEX('Disaggregation Records'!$G$59:$G$92,MATCH(LEFT(L248,255),LEFT('Disaggregation Records'!$D$59:$D$92,255),0))=0,"",INDEX('Disaggregation Records'!$G$59:$G$92,MATCH(LEFT(L248,255),LEFT('Disaggregation Records'!$D$59:$D$92,255),0))),"")</f>
        <v/>
      </c>
      <c r="J248" s="465" t="s">
        <v>754</v>
      </c>
      <c r="K248" s="465">
        <f t="shared" si="16"/>
        <v>50</v>
      </c>
      <c r="L248" s="465" t="str">
        <f t="shared" si="17"/>
        <v/>
      </c>
      <c r="M248" s="465" t="str">
        <f t="shared" si="18"/>
        <v/>
      </c>
      <c r="N248" s="465" t="b">
        <f t="shared" si="19"/>
        <v>0</v>
      </c>
      <c r="O248" s="466" t="s">
        <v>1761</v>
      </c>
      <c r="P248" s="202"/>
      <c r="Q248" s="179"/>
    </row>
    <row r="249" spans="1:17" ht="37.5" customHeight="1" x14ac:dyDescent="0.25">
      <c r="A249" s="345">
        <v>9</v>
      </c>
      <c r="B249" s="364" t="str">
        <f>IFERROR(VLOOKUP(A249,'Outcome Indicators - Section C'!$A$10:$S$27,19,FALSE),"")</f>
        <v/>
      </c>
      <c r="C249" s="464" t="str">
        <f t="array" ref="C249">IFERROR(IF(INDEX('Disaggregation Records'!$E$59:$E$92,MATCH(RIGHT(L249,255),RIGHT('Disaggregation Records'!$D$59:$D$92,255),0))=0,"",INDEX('Disaggregation Records'!$E$59:$E$92,MATCH(RIGHT(L249,255),RIGHT('Disaggregation Records'!$D$59:$D$92,255),0))),"")</f>
        <v/>
      </c>
      <c r="D249" s="464" t="str">
        <f t="array" ref="D249">IFERROR(IF(INDEX('Disaggregation Records'!$F$59:$F$92,MATCH(RIGHT(L249,255),RIGHT('Disaggregation Records'!$D$59:$D$92,255),0))=0,"",INDEX('Disaggregation Records'!$F$59:$F$92,MATCH(RIGHT(L249,255),RIGHT('Disaggregation Records'!$D$59:$D$92,255),0))),"")</f>
        <v/>
      </c>
      <c r="E249" s="348" t="str">
        <f t="array" ref="E249">IFERROR(IF(INDEX('Disaggregation Data'!$K$159:$K$310,MATCH(RIGHT(M249,255),RIGHT('Disaggregation Data'!$J$159:$J$310,255),0))=0,"",INDEX('Disaggregation Data'!$K$159:$K$310,MATCH(RIGHT(M249,255),RIGHT('Disaggregation Data'!J$159:$J$310,255),0))),"")</f>
        <v/>
      </c>
      <c r="F249" s="348" t="str">
        <f t="array" ref="F249">IFERROR(IF(INDEX('Disaggregation Data'!$L$159:$L$310,MATCH(RIGHT(M249,255),RIGHT('Disaggregation Data'!$J$159:$J$310,255),0))=0,"",INDEX('Disaggregation Data'!$L$159:$L$310,MATCH(RIGHT(M249,255),RIGHT('Disaggregation Data'!J$159:$J$310,255),0))),"")</f>
        <v/>
      </c>
      <c r="G249" s="348" t="str">
        <f t="array" ref="G249">IFERROR(IF(INDEX('Disaggregation Data'!$M$159:$M$310,MATCH(RIGHT(M249,255),RIGHT('Disaggregation Data'!$J$159:$J$310,255),0))=0,"",INDEX('Disaggregation Data'!$M$159:$M$310,MATCH(RIGHT(M249,255),RIGHT('Disaggregation Data'!J$159:$J$310,255),0))),"")</f>
        <v/>
      </c>
      <c r="H249" s="347" t="str">
        <f t="array" ref="H249">IFERROR(IF(INDEX('Disaggregation Data'!$N$159:$N$310,MATCH(RIGHT(M249,255),RIGHT('Disaggregation Data'!$J$159:$J$310,255),0))=0,"",INDEX('Disaggregation Data'!$N$159:$N$310,MATCH(RIGHT(M249,255),RIGHT('Disaggregation Data'!J$159:$J$310,255),0))),"")</f>
        <v/>
      </c>
      <c r="I249" s="454" t="str">
        <f t="array" ref="I249">IFERROR(IF(INDEX('Disaggregation Records'!$G$59:$G$92,MATCH(LEFT(L249,255),LEFT('Disaggregation Records'!$D$59:$D$92,255),0))=0,"",INDEX('Disaggregation Records'!$G$59:$G$92,MATCH(LEFT(L249,255),LEFT('Disaggregation Records'!$D$59:$D$92,255),0))),"")</f>
        <v/>
      </c>
      <c r="J249" s="465" t="s">
        <v>754</v>
      </c>
      <c r="K249" s="465">
        <f t="shared" si="16"/>
        <v>51</v>
      </c>
      <c r="L249" s="465" t="str">
        <f t="shared" si="17"/>
        <v/>
      </c>
      <c r="M249" s="465" t="str">
        <f t="shared" si="18"/>
        <v/>
      </c>
      <c r="N249" s="465" t="b">
        <f t="shared" si="19"/>
        <v>0</v>
      </c>
      <c r="O249" s="466" t="s">
        <v>1762</v>
      </c>
      <c r="P249" s="202"/>
      <c r="Q249" s="179"/>
    </row>
    <row r="250" spans="1:17" ht="37.5" customHeight="1" x14ac:dyDescent="0.25">
      <c r="A250" s="345">
        <v>9</v>
      </c>
      <c r="B250" s="364" t="str">
        <f>IFERROR(VLOOKUP(A250,'Outcome Indicators - Section C'!$A$10:$S$27,19,FALSE),"")</f>
        <v/>
      </c>
      <c r="C250" s="464" t="str">
        <f t="array" ref="C250">IFERROR(IF(INDEX('Disaggregation Records'!$E$59:$E$92,MATCH(RIGHT(L250,255),RIGHT('Disaggregation Records'!$D$59:$D$92,255),0))=0,"",INDEX('Disaggregation Records'!$E$59:$E$92,MATCH(RIGHT(L250,255),RIGHT('Disaggregation Records'!$D$59:$D$92,255),0))),"")</f>
        <v/>
      </c>
      <c r="D250" s="464" t="str">
        <f t="array" ref="D250">IFERROR(IF(INDEX('Disaggregation Records'!$F$59:$F$92,MATCH(RIGHT(L250,255),RIGHT('Disaggregation Records'!$D$59:$D$92,255),0))=0,"",INDEX('Disaggregation Records'!$F$59:$F$92,MATCH(RIGHT(L250,255),RIGHT('Disaggregation Records'!$D$59:$D$92,255),0))),"")</f>
        <v/>
      </c>
      <c r="E250" s="348" t="str">
        <f t="array" ref="E250">IFERROR(IF(INDEX('Disaggregation Data'!$K$159:$K$310,MATCH(RIGHT(M250,255),RIGHT('Disaggregation Data'!$J$159:$J$310,255),0))=0,"",INDEX('Disaggregation Data'!$K$159:$K$310,MATCH(RIGHT(M250,255),RIGHT('Disaggregation Data'!J$159:$J$310,255),0))),"")</f>
        <v/>
      </c>
      <c r="F250" s="348" t="str">
        <f t="array" ref="F250">IFERROR(IF(INDEX('Disaggregation Data'!$L$159:$L$310,MATCH(RIGHT(M250,255),RIGHT('Disaggregation Data'!$J$159:$J$310,255),0))=0,"",INDEX('Disaggregation Data'!$L$159:$L$310,MATCH(RIGHT(M250,255),RIGHT('Disaggregation Data'!J$159:$J$310,255),0))),"")</f>
        <v/>
      </c>
      <c r="G250" s="348" t="str">
        <f t="array" ref="G250">IFERROR(IF(INDEX('Disaggregation Data'!$M$159:$M$310,MATCH(RIGHT(M250,255),RIGHT('Disaggregation Data'!$J$159:$J$310,255),0))=0,"",INDEX('Disaggregation Data'!$M$159:$M$310,MATCH(RIGHT(M250,255),RIGHT('Disaggregation Data'!J$159:$J$310,255),0))),"")</f>
        <v/>
      </c>
      <c r="H250" s="347" t="str">
        <f t="array" ref="H250">IFERROR(IF(INDEX('Disaggregation Data'!$N$159:$N$310,MATCH(RIGHT(M250,255),RIGHT('Disaggregation Data'!$J$159:$J$310,255),0))=0,"",INDEX('Disaggregation Data'!$N$159:$N$310,MATCH(RIGHT(M250,255),RIGHT('Disaggregation Data'!J$159:$J$310,255),0))),"")</f>
        <v/>
      </c>
      <c r="I250" s="454" t="str">
        <f t="array" ref="I250">IFERROR(IF(INDEX('Disaggregation Records'!$G$59:$G$92,MATCH(LEFT(L250,255),LEFT('Disaggregation Records'!$D$59:$D$92,255),0))=0,"",INDEX('Disaggregation Records'!$G$59:$G$92,MATCH(LEFT(L250,255),LEFT('Disaggregation Records'!$D$59:$D$92,255),0))),"")</f>
        <v/>
      </c>
      <c r="J250" s="465" t="s">
        <v>754</v>
      </c>
      <c r="K250" s="465">
        <f t="shared" si="16"/>
        <v>52</v>
      </c>
      <c r="L250" s="465" t="str">
        <f t="shared" si="17"/>
        <v/>
      </c>
      <c r="M250" s="465" t="str">
        <f t="shared" si="18"/>
        <v/>
      </c>
      <c r="N250" s="465" t="b">
        <f t="shared" si="19"/>
        <v>0</v>
      </c>
      <c r="O250" s="466" t="s">
        <v>1763</v>
      </c>
      <c r="P250" s="202"/>
      <c r="Q250" s="179"/>
    </row>
    <row r="251" spans="1:17" ht="37.5" customHeight="1" x14ac:dyDescent="0.25">
      <c r="A251" s="345">
        <v>9</v>
      </c>
      <c r="B251" s="364" t="str">
        <f>IFERROR(VLOOKUP(A251,'Outcome Indicators - Section C'!$A$10:$S$27,19,FALSE),"")</f>
        <v/>
      </c>
      <c r="C251" s="464" t="str">
        <f t="array" ref="C251">IFERROR(IF(INDEX('Disaggregation Records'!$E$59:$E$92,MATCH(RIGHT(L251,255),RIGHT('Disaggregation Records'!$D$59:$D$92,255),0))=0,"",INDEX('Disaggregation Records'!$E$59:$E$92,MATCH(RIGHT(L251,255),RIGHT('Disaggregation Records'!$D$59:$D$92,255),0))),"")</f>
        <v/>
      </c>
      <c r="D251" s="464" t="str">
        <f t="array" ref="D251">IFERROR(IF(INDEX('Disaggregation Records'!$F$59:$F$92,MATCH(RIGHT(L251,255),RIGHT('Disaggregation Records'!$D$59:$D$92,255),0))=0,"",INDEX('Disaggregation Records'!$F$59:$F$92,MATCH(RIGHT(L251,255),RIGHT('Disaggregation Records'!$D$59:$D$92,255),0))),"")</f>
        <v/>
      </c>
      <c r="E251" s="348" t="str">
        <f t="array" ref="E251">IFERROR(IF(INDEX('Disaggregation Data'!$K$159:$K$310,MATCH(RIGHT(M251,255),RIGHT('Disaggregation Data'!$J$159:$J$310,255),0))=0,"",INDEX('Disaggregation Data'!$K$159:$K$310,MATCH(RIGHT(M251,255),RIGHT('Disaggregation Data'!J$159:$J$310,255),0))),"")</f>
        <v/>
      </c>
      <c r="F251" s="348" t="str">
        <f t="array" ref="F251">IFERROR(IF(INDEX('Disaggregation Data'!$L$159:$L$310,MATCH(RIGHT(M251,255),RIGHT('Disaggregation Data'!$J$159:$J$310,255),0))=0,"",INDEX('Disaggregation Data'!$L$159:$L$310,MATCH(RIGHT(M251,255),RIGHT('Disaggregation Data'!J$159:$J$310,255),0))),"")</f>
        <v/>
      </c>
      <c r="G251" s="348" t="str">
        <f t="array" ref="G251">IFERROR(IF(INDEX('Disaggregation Data'!$M$159:$M$310,MATCH(RIGHT(M251,255),RIGHT('Disaggregation Data'!$J$159:$J$310,255),0))=0,"",INDEX('Disaggregation Data'!$M$159:$M$310,MATCH(RIGHT(M251,255),RIGHT('Disaggregation Data'!J$159:$J$310,255),0))),"")</f>
        <v/>
      </c>
      <c r="H251" s="347" t="str">
        <f t="array" ref="H251">IFERROR(IF(INDEX('Disaggregation Data'!$N$159:$N$310,MATCH(RIGHT(M251,255),RIGHT('Disaggregation Data'!$J$159:$J$310,255),0))=0,"",INDEX('Disaggregation Data'!$N$159:$N$310,MATCH(RIGHT(M251,255),RIGHT('Disaggregation Data'!J$159:$J$310,255),0))),"")</f>
        <v/>
      </c>
      <c r="I251" s="454" t="str">
        <f t="array" ref="I251">IFERROR(IF(INDEX('Disaggregation Records'!$G$59:$G$92,MATCH(LEFT(L251,255),LEFT('Disaggregation Records'!$D$59:$D$92,255),0))=0,"",INDEX('Disaggregation Records'!$G$59:$G$92,MATCH(LEFT(L251,255),LEFT('Disaggregation Records'!$D$59:$D$92,255),0))),"")</f>
        <v/>
      </c>
      <c r="J251" s="465" t="s">
        <v>754</v>
      </c>
      <c r="K251" s="465">
        <f t="shared" si="16"/>
        <v>53</v>
      </c>
      <c r="L251" s="465" t="str">
        <f t="shared" si="17"/>
        <v/>
      </c>
      <c r="M251" s="465" t="str">
        <f t="shared" si="18"/>
        <v/>
      </c>
      <c r="N251" s="465" t="b">
        <f t="shared" si="19"/>
        <v>0</v>
      </c>
      <c r="O251" s="466" t="s">
        <v>1764</v>
      </c>
      <c r="P251" s="202"/>
      <c r="Q251" s="179"/>
    </row>
    <row r="252" spans="1:17" ht="37.5" customHeight="1" x14ac:dyDescent="0.25">
      <c r="A252" s="345">
        <v>9</v>
      </c>
      <c r="B252" s="364" t="str">
        <f>IFERROR(VLOOKUP(A252,'Outcome Indicators - Section C'!$A$10:$S$27,19,FALSE),"")</f>
        <v/>
      </c>
      <c r="C252" s="464" t="str">
        <f t="array" ref="C252">IFERROR(IF(INDEX('Disaggregation Records'!$E$59:$E$92,MATCH(RIGHT(L252,255),RIGHT('Disaggregation Records'!$D$59:$D$92,255),0))=0,"",INDEX('Disaggregation Records'!$E$59:$E$92,MATCH(RIGHT(L252,255),RIGHT('Disaggregation Records'!$D$59:$D$92,255),0))),"")</f>
        <v/>
      </c>
      <c r="D252" s="464" t="str">
        <f t="array" ref="D252">IFERROR(IF(INDEX('Disaggregation Records'!$F$59:$F$92,MATCH(RIGHT(L252,255),RIGHT('Disaggregation Records'!$D$59:$D$92,255),0))=0,"",INDEX('Disaggregation Records'!$F$59:$F$92,MATCH(RIGHT(L252,255),RIGHT('Disaggregation Records'!$D$59:$D$92,255),0))),"")</f>
        <v/>
      </c>
      <c r="E252" s="348" t="str">
        <f t="array" ref="E252">IFERROR(IF(INDEX('Disaggregation Data'!$K$159:$K$310,MATCH(RIGHT(M252,255),RIGHT('Disaggregation Data'!$J$159:$J$310,255),0))=0,"",INDEX('Disaggregation Data'!$K$159:$K$310,MATCH(RIGHT(M252,255),RIGHT('Disaggregation Data'!J$159:$J$310,255),0))),"")</f>
        <v/>
      </c>
      <c r="F252" s="348" t="str">
        <f t="array" ref="F252">IFERROR(IF(INDEX('Disaggregation Data'!$L$159:$L$310,MATCH(RIGHT(M252,255),RIGHT('Disaggregation Data'!$J$159:$J$310,255),0))=0,"",INDEX('Disaggregation Data'!$L$159:$L$310,MATCH(RIGHT(M252,255),RIGHT('Disaggregation Data'!J$159:$J$310,255),0))),"")</f>
        <v/>
      </c>
      <c r="G252" s="348" t="str">
        <f t="array" ref="G252">IFERROR(IF(INDEX('Disaggregation Data'!$M$159:$M$310,MATCH(RIGHT(M252,255),RIGHT('Disaggregation Data'!$J$159:$J$310,255),0))=0,"",INDEX('Disaggregation Data'!$M$159:$M$310,MATCH(RIGHT(M252,255),RIGHT('Disaggregation Data'!J$159:$J$310,255),0))),"")</f>
        <v/>
      </c>
      <c r="H252" s="347" t="str">
        <f t="array" ref="H252">IFERROR(IF(INDEX('Disaggregation Data'!$N$159:$N$310,MATCH(RIGHT(M252,255),RIGHT('Disaggregation Data'!$J$159:$J$310,255),0))=0,"",INDEX('Disaggregation Data'!$N$159:$N$310,MATCH(RIGHT(M252,255),RIGHT('Disaggregation Data'!J$159:$J$310,255),0))),"")</f>
        <v/>
      </c>
      <c r="I252" s="454" t="str">
        <f t="array" ref="I252">IFERROR(IF(INDEX('Disaggregation Records'!$G$59:$G$92,MATCH(LEFT(L252,255),LEFT('Disaggregation Records'!$D$59:$D$92,255),0))=0,"",INDEX('Disaggregation Records'!$G$59:$G$92,MATCH(LEFT(L252,255),LEFT('Disaggregation Records'!$D$59:$D$92,255),0))),"")</f>
        <v/>
      </c>
      <c r="J252" s="465" t="s">
        <v>754</v>
      </c>
      <c r="K252" s="465">
        <f t="shared" si="16"/>
        <v>54</v>
      </c>
      <c r="L252" s="465" t="str">
        <f t="shared" si="17"/>
        <v/>
      </c>
      <c r="M252" s="465" t="str">
        <f t="shared" si="18"/>
        <v/>
      </c>
      <c r="N252" s="465" t="b">
        <f t="shared" si="19"/>
        <v>0</v>
      </c>
      <c r="O252" s="466" t="s">
        <v>1765</v>
      </c>
      <c r="P252" s="202"/>
      <c r="Q252" s="179"/>
    </row>
    <row r="253" spans="1:17" ht="37.5" customHeight="1" x14ac:dyDescent="0.25">
      <c r="A253" s="345">
        <v>9</v>
      </c>
      <c r="B253" s="364" t="str">
        <f>IFERROR(VLOOKUP(A253,'Outcome Indicators - Section C'!$A$10:$S$27,19,FALSE),"")</f>
        <v/>
      </c>
      <c r="C253" s="464" t="str">
        <f t="array" ref="C253">IFERROR(IF(INDEX('Disaggregation Records'!$E$59:$E$92,MATCH(RIGHT(L253,255),RIGHT('Disaggregation Records'!$D$59:$D$92,255),0))=0,"",INDEX('Disaggregation Records'!$E$59:$E$92,MATCH(RIGHT(L253,255),RIGHT('Disaggregation Records'!$D$59:$D$92,255),0))),"")</f>
        <v/>
      </c>
      <c r="D253" s="464" t="str">
        <f t="array" ref="D253">IFERROR(IF(INDEX('Disaggregation Records'!$F$59:$F$92,MATCH(RIGHT(L253,255),RIGHT('Disaggregation Records'!$D$59:$D$92,255),0))=0,"",INDEX('Disaggregation Records'!$F$59:$F$92,MATCH(RIGHT(L253,255),RIGHT('Disaggregation Records'!$D$59:$D$92,255),0))),"")</f>
        <v/>
      </c>
      <c r="E253" s="348" t="str">
        <f t="array" ref="E253">IFERROR(IF(INDEX('Disaggregation Data'!$K$159:$K$310,MATCH(RIGHT(M253,255),RIGHT('Disaggregation Data'!$J$159:$J$310,255),0))=0,"",INDEX('Disaggregation Data'!$K$159:$K$310,MATCH(RIGHT(M253,255),RIGHT('Disaggregation Data'!J$159:$J$310,255),0))),"")</f>
        <v/>
      </c>
      <c r="F253" s="348" t="str">
        <f t="array" ref="F253">IFERROR(IF(INDEX('Disaggregation Data'!$L$159:$L$310,MATCH(RIGHT(M253,255),RIGHT('Disaggregation Data'!$J$159:$J$310,255),0))=0,"",INDEX('Disaggregation Data'!$L$159:$L$310,MATCH(RIGHT(M253,255),RIGHT('Disaggregation Data'!J$159:$J$310,255),0))),"")</f>
        <v/>
      </c>
      <c r="G253" s="348" t="str">
        <f t="array" ref="G253">IFERROR(IF(INDEX('Disaggregation Data'!$M$159:$M$310,MATCH(RIGHT(M253,255),RIGHT('Disaggregation Data'!$J$159:$J$310,255),0))=0,"",INDEX('Disaggregation Data'!$M$159:$M$310,MATCH(RIGHT(M253,255),RIGHT('Disaggregation Data'!J$159:$J$310,255),0))),"")</f>
        <v/>
      </c>
      <c r="H253" s="347" t="str">
        <f t="array" ref="H253">IFERROR(IF(INDEX('Disaggregation Data'!$N$159:$N$310,MATCH(RIGHT(M253,255),RIGHT('Disaggregation Data'!$J$159:$J$310,255),0))=0,"",INDEX('Disaggregation Data'!$N$159:$N$310,MATCH(RIGHT(M253,255),RIGHT('Disaggregation Data'!J$159:$J$310,255),0))),"")</f>
        <v/>
      </c>
      <c r="I253" s="454" t="str">
        <f t="array" ref="I253">IFERROR(IF(INDEX('Disaggregation Records'!$G$59:$G$92,MATCH(LEFT(L253,255),LEFT('Disaggregation Records'!$D$59:$D$92,255),0))=0,"",INDEX('Disaggregation Records'!$G$59:$G$92,MATCH(LEFT(L253,255),LEFT('Disaggregation Records'!$D$59:$D$92,255),0))),"")</f>
        <v/>
      </c>
      <c r="J253" s="465" t="s">
        <v>754</v>
      </c>
      <c r="K253" s="465">
        <f t="shared" si="16"/>
        <v>55</v>
      </c>
      <c r="L253" s="465" t="str">
        <f t="shared" si="17"/>
        <v/>
      </c>
      <c r="M253" s="465" t="str">
        <f t="shared" si="18"/>
        <v/>
      </c>
      <c r="N253" s="465" t="b">
        <f t="shared" si="19"/>
        <v>0</v>
      </c>
      <c r="O253" s="466" t="s">
        <v>1766</v>
      </c>
      <c r="P253" s="202"/>
      <c r="Q253" s="179"/>
    </row>
    <row r="254" spans="1:17" ht="37.5" customHeight="1" x14ac:dyDescent="0.25">
      <c r="A254" s="345">
        <v>9</v>
      </c>
      <c r="B254" s="364" t="str">
        <f>IFERROR(VLOOKUP(A254,'Outcome Indicators - Section C'!$A$10:$S$27,19,FALSE),"")</f>
        <v/>
      </c>
      <c r="C254" s="464" t="str">
        <f t="array" ref="C254">IFERROR(IF(INDEX('Disaggregation Records'!$E$59:$E$92,MATCH(RIGHT(L254,255),RIGHT('Disaggregation Records'!$D$59:$D$92,255),0))=0,"",INDEX('Disaggregation Records'!$E$59:$E$92,MATCH(RIGHT(L254,255),RIGHT('Disaggregation Records'!$D$59:$D$92,255),0))),"")</f>
        <v/>
      </c>
      <c r="D254" s="464" t="str">
        <f t="array" ref="D254">IFERROR(IF(INDEX('Disaggregation Records'!$F$59:$F$92,MATCH(RIGHT(L254,255),RIGHT('Disaggregation Records'!$D$59:$D$92,255),0))=0,"",INDEX('Disaggregation Records'!$F$59:$F$92,MATCH(RIGHT(L254,255),RIGHT('Disaggregation Records'!$D$59:$D$92,255),0))),"")</f>
        <v/>
      </c>
      <c r="E254" s="348" t="str">
        <f t="array" ref="E254">IFERROR(IF(INDEX('Disaggregation Data'!$K$159:$K$310,MATCH(RIGHT(M254,255),RIGHT('Disaggregation Data'!$J$159:$J$310,255),0))=0,"",INDEX('Disaggregation Data'!$K$159:$K$310,MATCH(RIGHT(M254,255),RIGHT('Disaggregation Data'!J$159:$J$310,255),0))),"")</f>
        <v/>
      </c>
      <c r="F254" s="348" t="str">
        <f t="array" ref="F254">IFERROR(IF(INDEX('Disaggregation Data'!$L$159:$L$310,MATCH(RIGHT(M254,255),RIGHT('Disaggregation Data'!$J$159:$J$310,255),0))=0,"",INDEX('Disaggregation Data'!$L$159:$L$310,MATCH(RIGHT(M254,255),RIGHT('Disaggregation Data'!J$159:$J$310,255),0))),"")</f>
        <v/>
      </c>
      <c r="G254" s="348" t="str">
        <f t="array" ref="G254">IFERROR(IF(INDEX('Disaggregation Data'!$M$159:$M$310,MATCH(RIGHT(M254,255),RIGHT('Disaggregation Data'!$J$159:$J$310,255),0))=0,"",INDEX('Disaggregation Data'!$M$159:$M$310,MATCH(RIGHT(M254,255),RIGHT('Disaggregation Data'!J$159:$J$310,255),0))),"")</f>
        <v/>
      </c>
      <c r="H254" s="347" t="str">
        <f t="array" ref="H254">IFERROR(IF(INDEX('Disaggregation Data'!$N$159:$N$310,MATCH(RIGHT(M254,255),RIGHT('Disaggregation Data'!$J$159:$J$310,255),0))=0,"",INDEX('Disaggregation Data'!$N$159:$N$310,MATCH(RIGHT(M254,255),RIGHT('Disaggregation Data'!J$159:$J$310,255),0))),"")</f>
        <v/>
      </c>
      <c r="I254" s="454" t="str">
        <f t="array" ref="I254">IFERROR(IF(INDEX('Disaggregation Records'!$G$59:$G$92,MATCH(LEFT(L254,255),LEFT('Disaggregation Records'!$D$59:$D$92,255),0))=0,"",INDEX('Disaggregation Records'!$G$59:$G$92,MATCH(LEFT(L254,255),LEFT('Disaggregation Records'!$D$59:$D$92,255),0))),"")</f>
        <v/>
      </c>
      <c r="J254" s="465" t="s">
        <v>754</v>
      </c>
      <c r="K254" s="465">
        <f t="shared" si="16"/>
        <v>56</v>
      </c>
      <c r="L254" s="465" t="str">
        <f t="shared" si="17"/>
        <v/>
      </c>
      <c r="M254" s="465" t="str">
        <f t="shared" si="18"/>
        <v/>
      </c>
      <c r="N254" s="465" t="b">
        <f t="shared" si="19"/>
        <v>0</v>
      </c>
      <c r="O254" s="466" t="s">
        <v>1767</v>
      </c>
      <c r="P254" s="202"/>
      <c r="Q254" s="179"/>
    </row>
    <row r="255" spans="1:17" ht="37.5" customHeight="1" x14ac:dyDescent="0.25">
      <c r="A255" s="345">
        <v>9</v>
      </c>
      <c r="B255" s="364" t="str">
        <f>IFERROR(VLOOKUP(A255,'Outcome Indicators - Section C'!$A$10:$S$27,19,FALSE),"")</f>
        <v/>
      </c>
      <c r="C255" s="464" t="str">
        <f t="array" ref="C255">IFERROR(IF(INDEX('Disaggregation Records'!$E$59:$E$92,MATCH(RIGHT(L255,255),RIGHT('Disaggregation Records'!$D$59:$D$92,255),0))=0,"",INDEX('Disaggregation Records'!$E$59:$E$92,MATCH(RIGHT(L255,255),RIGHT('Disaggregation Records'!$D$59:$D$92,255),0))),"")</f>
        <v/>
      </c>
      <c r="D255" s="464" t="str">
        <f t="array" ref="D255">IFERROR(IF(INDEX('Disaggregation Records'!$F$59:$F$92,MATCH(RIGHT(L255,255),RIGHT('Disaggregation Records'!$D$59:$D$92,255),0))=0,"",INDEX('Disaggregation Records'!$F$59:$F$92,MATCH(RIGHT(L255,255),RIGHT('Disaggregation Records'!$D$59:$D$92,255),0))),"")</f>
        <v/>
      </c>
      <c r="E255" s="348" t="str">
        <f t="array" ref="E255">IFERROR(IF(INDEX('Disaggregation Data'!$K$159:$K$310,MATCH(RIGHT(M255,255),RIGHT('Disaggregation Data'!$J$159:$J$310,255),0))=0,"",INDEX('Disaggregation Data'!$K$159:$K$310,MATCH(RIGHT(M255,255),RIGHT('Disaggregation Data'!J$159:$J$310,255),0))),"")</f>
        <v/>
      </c>
      <c r="F255" s="348" t="str">
        <f t="array" ref="F255">IFERROR(IF(INDEX('Disaggregation Data'!$L$159:$L$310,MATCH(RIGHT(M255,255),RIGHT('Disaggregation Data'!$J$159:$J$310,255),0))=0,"",INDEX('Disaggregation Data'!$L$159:$L$310,MATCH(RIGHT(M255,255),RIGHT('Disaggregation Data'!J$159:$J$310,255),0))),"")</f>
        <v/>
      </c>
      <c r="G255" s="348" t="str">
        <f t="array" ref="G255">IFERROR(IF(INDEX('Disaggregation Data'!$M$159:$M$310,MATCH(RIGHT(M255,255),RIGHT('Disaggregation Data'!$J$159:$J$310,255),0))=0,"",INDEX('Disaggregation Data'!$M$159:$M$310,MATCH(RIGHT(M255,255),RIGHT('Disaggregation Data'!J$159:$J$310,255),0))),"")</f>
        <v/>
      </c>
      <c r="H255" s="347" t="str">
        <f t="array" ref="H255">IFERROR(IF(INDEX('Disaggregation Data'!$N$159:$N$310,MATCH(RIGHT(M255,255),RIGHT('Disaggregation Data'!$J$159:$J$310,255),0))=0,"",INDEX('Disaggregation Data'!$N$159:$N$310,MATCH(RIGHT(M255,255),RIGHT('Disaggregation Data'!J$159:$J$310,255),0))),"")</f>
        <v/>
      </c>
      <c r="I255" s="454" t="str">
        <f t="array" ref="I255">IFERROR(IF(INDEX('Disaggregation Records'!$G$59:$G$92,MATCH(LEFT(L255,255),LEFT('Disaggregation Records'!$D$59:$D$92,255),0))=0,"",INDEX('Disaggregation Records'!$G$59:$G$92,MATCH(LEFT(L255,255),LEFT('Disaggregation Records'!$D$59:$D$92,255),0))),"")</f>
        <v/>
      </c>
      <c r="J255" s="465" t="s">
        <v>754</v>
      </c>
      <c r="K255" s="465">
        <f t="shared" si="16"/>
        <v>57</v>
      </c>
      <c r="L255" s="465" t="str">
        <f t="shared" si="17"/>
        <v/>
      </c>
      <c r="M255" s="465" t="str">
        <f t="shared" si="18"/>
        <v/>
      </c>
      <c r="N255" s="465" t="b">
        <f t="shared" si="19"/>
        <v>0</v>
      </c>
      <c r="O255" s="466" t="s">
        <v>1768</v>
      </c>
      <c r="P255" s="202"/>
      <c r="Q255" s="179"/>
    </row>
    <row r="256" spans="1:17" ht="37.5" customHeight="1" x14ac:dyDescent="0.25">
      <c r="A256" s="345">
        <v>9</v>
      </c>
      <c r="B256" s="364" t="str">
        <f>IFERROR(VLOOKUP(A256,'Outcome Indicators - Section C'!$A$10:$S$27,19,FALSE),"")</f>
        <v/>
      </c>
      <c r="C256" s="464" t="str">
        <f t="array" ref="C256">IFERROR(IF(INDEX('Disaggregation Records'!$E$59:$E$92,MATCH(RIGHT(L256,255),RIGHT('Disaggregation Records'!$D$59:$D$92,255),0))=0,"",INDEX('Disaggregation Records'!$E$59:$E$92,MATCH(RIGHT(L256,255),RIGHT('Disaggregation Records'!$D$59:$D$92,255),0))),"")</f>
        <v/>
      </c>
      <c r="D256" s="464" t="str">
        <f t="array" ref="D256">IFERROR(IF(INDEX('Disaggregation Records'!$F$59:$F$92,MATCH(RIGHT(L256,255),RIGHT('Disaggregation Records'!$D$59:$D$92,255),0))=0,"",INDEX('Disaggregation Records'!$F$59:$F$92,MATCH(RIGHT(L256,255),RIGHT('Disaggregation Records'!$D$59:$D$92,255),0))),"")</f>
        <v/>
      </c>
      <c r="E256" s="348" t="str">
        <f t="array" ref="E256">IFERROR(IF(INDEX('Disaggregation Data'!$K$159:$K$310,MATCH(RIGHT(M256,255),RIGHT('Disaggregation Data'!$J$159:$J$310,255),0))=0,"",INDEX('Disaggregation Data'!$K$159:$K$310,MATCH(RIGHT(M256,255),RIGHT('Disaggregation Data'!J$159:$J$310,255),0))),"")</f>
        <v/>
      </c>
      <c r="F256" s="348" t="str">
        <f t="array" ref="F256">IFERROR(IF(INDEX('Disaggregation Data'!$L$159:$L$310,MATCH(RIGHT(M256,255),RIGHT('Disaggregation Data'!$J$159:$J$310,255),0))=0,"",INDEX('Disaggregation Data'!$L$159:$L$310,MATCH(RIGHT(M256,255),RIGHT('Disaggregation Data'!J$159:$J$310,255),0))),"")</f>
        <v/>
      </c>
      <c r="G256" s="348" t="str">
        <f t="array" ref="G256">IFERROR(IF(INDEX('Disaggregation Data'!$M$159:$M$310,MATCH(RIGHT(M256,255),RIGHT('Disaggregation Data'!$J$159:$J$310,255),0))=0,"",INDEX('Disaggregation Data'!$M$159:$M$310,MATCH(RIGHT(M256,255),RIGHT('Disaggregation Data'!J$159:$J$310,255),0))),"")</f>
        <v/>
      </c>
      <c r="H256" s="347" t="str">
        <f t="array" ref="H256">IFERROR(IF(INDEX('Disaggregation Data'!$N$159:$N$310,MATCH(RIGHT(M256,255),RIGHT('Disaggregation Data'!$J$159:$J$310,255),0))=0,"",INDEX('Disaggregation Data'!$N$159:$N$310,MATCH(RIGHT(M256,255),RIGHT('Disaggregation Data'!J$159:$J$310,255),0))),"")</f>
        <v/>
      </c>
      <c r="I256" s="454" t="str">
        <f t="array" ref="I256">IFERROR(IF(INDEX('Disaggregation Records'!$G$59:$G$92,MATCH(LEFT(L256,255),LEFT('Disaggregation Records'!$D$59:$D$92,255),0))=0,"",INDEX('Disaggregation Records'!$G$59:$G$92,MATCH(LEFT(L256,255),LEFT('Disaggregation Records'!$D$59:$D$92,255),0))),"")</f>
        <v/>
      </c>
      <c r="J256" s="465" t="s">
        <v>754</v>
      </c>
      <c r="K256" s="465">
        <f t="shared" si="16"/>
        <v>58</v>
      </c>
      <c r="L256" s="465" t="str">
        <f t="shared" si="17"/>
        <v/>
      </c>
      <c r="M256" s="465" t="str">
        <f t="shared" si="18"/>
        <v/>
      </c>
      <c r="N256" s="465" t="b">
        <f t="shared" si="19"/>
        <v>0</v>
      </c>
      <c r="O256" s="466" t="s">
        <v>1769</v>
      </c>
      <c r="P256" s="202"/>
      <c r="Q256" s="179"/>
    </row>
    <row r="257" spans="1:17" ht="37.5" customHeight="1" x14ac:dyDescent="0.25">
      <c r="A257" s="345">
        <v>9</v>
      </c>
      <c r="B257" s="364" t="str">
        <f>IFERROR(VLOOKUP(A257,'Outcome Indicators - Section C'!$A$10:$S$27,19,FALSE),"")</f>
        <v/>
      </c>
      <c r="C257" s="464" t="str">
        <f t="array" ref="C257">IFERROR(IF(INDEX('Disaggregation Records'!$E$59:$E$92,MATCH(RIGHT(L257,255),RIGHT('Disaggregation Records'!$D$59:$D$92,255),0))=0,"",INDEX('Disaggregation Records'!$E$59:$E$92,MATCH(RIGHT(L257,255),RIGHT('Disaggregation Records'!$D$59:$D$92,255),0))),"")</f>
        <v/>
      </c>
      <c r="D257" s="464" t="str">
        <f t="array" ref="D257">IFERROR(IF(INDEX('Disaggregation Records'!$F$59:$F$92,MATCH(RIGHT(L257,255),RIGHT('Disaggregation Records'!$D$59:$D$92,255),0))=0,"",INDEX('Disaggregation Records'!$F$59:$F$92,MATCH(RIGHT(L257,255),RIGHT('Disaggregation Records'!$D$59:$D$92,255),0))),"")</f>
        <v/>
      </c>
      <c r="E257" s="348" t="str">
        <f t="array" ref="E257">IFERROR(IF(INDEX('Disaggregation Data'!$K$159:$K$310,MATCH(RIGHT(M257,255),RIGHT('Disaggregation Data'!$J$159:$J$310,255),0))=0,"",INDEX('Disaggregation Data'!$K$159:$K$310,MATCH(RIGHT(M257,255),RIGHT('Disaggregation Data'!J$159:$J$310,255),0))),"")</f>
        <v/>
      </c>
      <c r="F257" s="348" t="str">
        <f t="array" ref="F257">IFERROR(IF(INDEX('Disaggregation Data'!$L$159:$L$310,MATCH(RIGHT(M257,255),RIGHT('Disaggregation Data'!$J$159:$J$310,255),0))=0,"",INDEX('Disaggregation Data'!$L$159:$L$310,MATCH(RIGHT(M257,255),RIGHT('Disaggregation Data'!J$159:$J$310,255),0))),"")</f>
        <v/>
      </c>
      <c r="G257" s="348" t="str">
        <f t="array" ref="G257">IFERROR(IF(INDEX('Disaggregation Data'!$M$159:$M$310,MATCH(RIGHT(M257,255),RIGHT('Disaggregation Data'!$J$159:$J$310,255),0))=0,"",INDEX('Disaggregation Data'!$M$159:$M$310,MATCH(RIGHT(M257,255),RIGHT('Disaggregation Data'!J$159:$J$310,255),0))),"")</f>
        <v/>
      </c>
      <c r="H257" s="347" t="str">
        <f t="array" ref="H257">IFERROR(IF(INDEX('Disaggregation Data'!$N$159:$N$310,MATCH(RIGHT(M257,255),RIGHT('Disaggregation Data'!$J$159:$J$310,255),0))=0,"",INDEX('Disaggregation Data'!$N$159:$N$310,MATCH(RIGHT(M257,255),RIGHT('Disaggregation Data'!J$159:$J$310,255),0))),"")</f>
        <v/>
      </c>
      <c r="I257" s="454" t="str">
        <f t="array" ref="I257">IFERROR(IF(INDEX('Disaggregation Records'!$G$59:$G$92,MATCH(LEFT(L257,255),LEFT('Disaggregation Records'!$D$59:$D$92,255),0))=0,"",INDEX('Disaggregation Records'!$G$59:$G$92,MATCH(LEFT(L257,255),LEFT('Disaggregation Records'!$D$59:$D$92,255),0))),"")</f>
        <v/>
      </c>
      <c r="J257" s="465" t="s">
        <v>754</v>
      </c>
      <c r="K257" s="465">
        <f t="shared" si="16"/>
        <v>59</v>
      </c>
      <c r="L257" s="465" t="str">
        <f t="shared" si="17"/>
        <v/>
      </c>
      <c r="M257" s="465" t="str">
        <f t="shared" si="18"/>
        <v/>
      </c>
      <c r="N257" s="465" t="b">
        <f t="shared" si="19"/>
        <v>0</v>
      </c>
      <c r="O257" s="466" t="s">
        <v>1770</v>
      </c>
      <c r="P257" s="202"/>
      <c r="Q257" s="179"/>
    </row>
    <row r="258" spans="1:17" ht="37.5" customHeight="1" x14ac:dyDescent="0.25">
      <c r="A258" s="345">
        <v>10</v>
      </c>
      <c r="B258" s="364" t="str">
        <f>IFERROR(VLOOKUP(A258,'Outcome Indicators - Section C'!$A$10:$S$27,19,FALSE),"")</f>
        <v/>
      </c>
      <c r="C258" s="464" t="str">
        <f t="array" ref="C258">IFERROR(IF(INDEX('Disaggregation Records'!$E$59:$E$92,MATCH(RIGHT(L258,255),RIGHT('Disaggregation Records'!$D$59:$D$92,255),0))=0,"",INDEX('Disaggregation Records'!$E$59:$E$92,MATCH(RIGHT(L258,255),RIGHT('Disaggregation Records'!$D$59:$D$92,255),0))),"")</f>
        <v/>
      </c>
      <c r="D258" s="464" t="str">
        <f t="array" ref="D258">IFERROR(IF(INDEX('Disaggregation Records'!$F$59:$F$92,MATCH(RIGHT(L258,255),RIGHT('Disaggregation Records'!$D$59:$D$92,255),0))=0,"",INDEX('Disaggregation Records'!$F$59:$F$92,MATCH(RIGHT(L258,255),RIGHT('Disaggregation Records'!$D$59:$D$92,255),0))),"")</f>
        <v/>
      </c>
      <c r="E258" s="348" t="str">
        <f t="array" ref="E258">IFERROR(IF(INDEX('Disaggregation Data'!$K$159:$K$310,MATCH(RIGHT(M258,255),RIGHT('Disaggregation Data'!$J$159:$J$310,255),0))=0,"",INDEX('Disaggregation Data'!$K$159:$K$310,MATCH(RIGHT(M258,255),RIGHT('Disaggregation Data'!J$159:$J$310,255),0))),"")</f>
        <v/>
      </c>
      <c r="F258" s="348" t="str">
        <f t="array" ref="F258">IFERROR(IF(INDEX('Disaggregation Data'!$L$159:$L$310,MATCH(RIGHT(M258,255),RIGHT('Disaggregation Data'!$J$159:$J$310,255),0))=0,"",INDEX('Disaggregation Data'!$L$159:$L$310,MATCH(RIGHT(M258,255),RIGHT('Disaggregation Data'!J$159:$J$310,255),0))),"")</f>
        <v/>
      </c>
      <c r="G258" s="348" t="str">
        <f t="array" ref="G258">IFERROR(IF(INDEX('Disaggregation Data'!$M$159:$M$310,MATCH(RIGHT(M258,255),RIGHT('Disaggregation Data'!$J$159:$J$310,255),0))=0,"",INDEX('Disaggregation Data'!$M$159:$M$310,MATCH(RIGHT(M258,255),RIGHT('Disaggregation Data'!J$159:$J$310,255),0))),"")</f>
        <v/>
      </c>
      <c r="H258" s="347" t="str">
        <f t="array" ref="H258">IFERROR(IF(INDEX('Disaggregation Data'!$N$159:$N$310,MATCH(RIGHT(M258,255),RIGHT('Disaggregation Data'!$J$159:$J$310,255),0))=0,"",INDEX('Disaggregation Data'!$N$159:$N$310,MATCH(RIGHT(M258,255),RIGHT('Disaggregation Data'!J$159:$J$310,255),0))),"")</f>
        <v/>
      </c>
      <c r="I258" s="454" t="str">
        <f t="array" ref="I258">IFERROR(IF(INDEX('Disaggregation Records'!$G$59:$G$92,MATCH(LEFT(L258,255),LEFT('Disaggregation Records'!$D$59:$D$92,255),0))=0,"",INDEX('Disaggregation Records'!$G$59:$G$92,MATCH(LEFT(L258,255),LEFT('Disaggregation Records'!$D$59:$D$92,255),0))),"")</f>
        <v/>
      </c>
      <c r="J258" s="465" t="s">
        <v>755</v>
      </c>
      <c r="K258" s="465">
        <f t="shared" si="16"/>
        <v>60</v>
      </c>
      <c r="L258" s="465" t="str">
        <f t="shared" si="17"/>
        <v/>
      </c>
      <c r="M258" s="465" t="str">
        <f t="shared" si="18"/>
        <v/>
      </c>
      <c r="N258" s="465" t="b">
        <f t="shared" si="19"/>
        <v>0</v>
      </c>
      <c r="O258" s="466" t="s">
        <v>1771</v>
      </c>
      <c r="P258" s="202"/>
      <c r="Q258" s="179"/>
    </row>
    <row r="259" spans="1:17" ht="37.5" customHeight="1" x14ac:dyDescent="0.25">
      <c r="A259" s="345">
        <v>10</v>
      </c>
      <c r="B259" s="364" t="str">
        <f>IFERROR(VLOOKUP(A259,'Outcome Indicators - Section C'!$A$10:$S$27,19,FALSE),"")</f>
        <v/>
      </c>
      <c r="C259" s="464" t="str">
        <f t="array" ref="C259">IFERROR(IF(INDEX('Disaggregation Records'!$E$59:$E$92,MATCH(RIGHT(L259,255),RIGHT('Disaggregation Records'!$D$59:$D$92,255),0))=0,"",INDEX('Disaggregation Records'!$E$59:$E$92,MATCH(RIGHT(L259,255),RIGHT('Disaggregation Records'!$D$59:$D$92,255),0))),"")</f>
        <v/>
      </c>
      <c r="D259" s="464" t="str">
        <f t="array" ref="D259">IFERROR(IF(INDEX('Disaggregation Records'!$F$59:$F$92,MATCH(RIGHT(L259,255),RIGHT('Disaggregation Records'!$D$59:$D$92,255),0))=0,"",INDEX('Disaggregation Records'!$F$59:$F$92,MATCH(RIGHT(L259,255),RIGHT('Disaggregation Records'!$D$59:$D$92,255),0))),"")</f>
        <v/>
      </c>
      <c r="E259" s="348" t="str">
        <f t="array" ref="E259">IFERROR(IF(INDEX('Disaggregation Data'!$K$159:$K$310,MATCH(RIGHT(M259,255),RIGHT('Disaggregation Data'!$J$159:$J$310,255),0))=0,"",INDEX('Disaggregation Data'!$K$159:$K$310,MATCH(RIGHT(M259,255),RIGHT('Disaggregation Data'!J$159:$J$310,255),0))),"")</f>
        <v/>
      </c>
      <c r="F259" s="348" t="str">
        <f t="array" ref="F259">IFERROR(IF(INDEX('Disaggregation Data'!$L$159:$L$310,MATCH(RIGHT(M259,255),RIGHT('Disaggregation Data'!$J$159:$J$310,255),0))=0,"",INDEX('Disaggregation Data'!$L$159:$L$310,MATCH(RIGHT(M259,255),RIGHT('Disaggregation Data'!J$159:$J$310,255),0))),"")</f>
        <v/>
      </c>
      <c r="G259" s="348" t="str">
        <f t="array" ref="G259">IFERROR(IF(INDEX('Disaggregation Data'!$M$159:$M$310,MATCH(RIGHT(M259,255),RIGHT('Disaggregation Data'!$J$159:$J$310,255),0))=0,"",INDEX('Disaggregation Data'!$M$159:$M$310,MATCH(RIGHT(M259,255),RIGHT('Disaggregation Data'!J$159:$J$310,255),0))),"")</f>
        <v/>
      </c>
      <c r="H259" s="347" t="str">
        <f t="array" ref="H259">IFERROR(IF(INDEX('Disaggregation Data'!$N$159:$N$310,MATCH(RIGHT(M259,255),RIGHT('Disaggregation Data'!$J$159:$J$310,255),0))=0,"",INDEX('Disaggregation Data'!$N$159:$N$310,MATCH(RIGHT(M259,255),RIGHT('Disaggregation Data'!J$159:$J$310,255),0))),"")</f>
        <v/>
      </c>
      <c r="I259" s="454" t="str">
        <f t="array" ref="I259">IFERROR(IF(INDEX('Disaggregation Records'!$G$59:$G$92,MATCH(LEFT(L259,255),LEFT('Disaggregation Records'!$D$59:$D$92,255),0))=0,"",INDEX('Disaggregation Records'!$G$59:$G$92,MATCH(LEFT(L259,255),LEFT('Disaggregation Records'!$D$59:$D$92,255),0))),"")</f>
        <v/>
      </c>
      <c r="J259" s="465" t="s">
        <v>755</v>
      </c>
      <c r="K259" s="465">
        <f t="shared" si="16"/>
        <v>61</v>
      </c>
      <c r="L259" s="465" t="str">
        <f t="shared" si="17"/>
        <v/>
      </c>
      <c r="M259" s="465" t="str">
        <f t="shared" si="18"/>
        <v/>
      </c>
      <c r="N259" s="465" t="b">
        <f t="shared" si="19"/>
        <v>0</v>
      </c>
      <c r="O259" s="466" t="s">
        <v>1772</v>
      </c>
      <c r="P259" s="202"/>
      <c r="Q259" s="179"/>
    </row>
    <row r="260" spans="1:17" ht="37.5" customHeight="1" x14ac:dyDescent="0.25">
      <c r="A260" s="345">
        <v>10</v>
      </c>
      <c r="B260" s="364" t="str">
        <f>IFERROR(VLOOKUP(A260,'Outcome Indicators - Section C'!$A$10:$S$27,19,FALSE),"")</f>
        <v/>
      </c>
      <c r="C260" s="464" t="str">
        <f t="array" ref="C260">IFERROR(IF(INDEX('Disaggregation Records'!$E$59:$E$92,MATCH(RIGHT(L260,255),RIGHT('Disaggregation Records'!$D$59:$D$92,255),0))=0,"",INDEX('Disaggregation Records'!$E$59:$E$92,MATCH(RIGHT(L260,255),RIGHT('Disaggregation Records'!$D$59:$D$92,255),0))),"")</f>
        <v/>
      </c>
      <c r="D260" s="464" t="str">
        <f t="array" ref="D260">IFERROR(IF(INDEX('Disaggregation Records'!$F$59:$F$92,MATCH(RIGHT(L260,255),RIGHT('Disaggregation Records'!$D$59:$D$92,255),0))=0,"",INDEX('Disaggregation Records'!$F$59:$F$92,MATCH(RIGHT(L260,255),RIGHT('Disaggregation Records'!$D$59:$D$92,255),0))),"")</f>
        <v/>
      </c>
      <c r="E260" s="348" t="str">
        <f t="array" ref="E260">IFERROR(IF(INDEX('Disaggregation Data'!$K$159:$K$310,MATCH(RIGHT(M260,255),RIGHT('Disaggregation Data'!$J$159:$J$310,255),0))=0,"",INDEX('Disaggregation Data'!$K$159:$K$310,MATCH(RIGHT(M260,255),RIGHT('Disaggregation Data'!J$159:$J$310,255),0))),"")</f>
        <v/>
      </c>
      <c r="F260" s="348" t="str">
        <f t="array" ref="F260">IFERROR(IF(INDEX('Disaggregation Data'!$L$159:$L$310,MATCH(RIGHT(M260,255),RIGHT('Disaggregation Data'!$J$159:$J$310,255),0))=0,"",INDEX('Disaggregation Data'!$L$159:$L$310,MATCH(RIGHT(M260,255),RIGHT('Disaggregation Data'!J$159:$J$310,255),0))),"")</f>
        <v/>
      </c>
      <c r="G260" s="348" t="str">
        <f t="array" ref="G260">IFERROR(IF(INDEX('Disaggregation Data'!$M$159:$M$310,MATCH(RIGHT(M260,255),RIGHT('Disaggregation Data'!$J$159:$J$310,255),0))=0,"",INDEX('Disaggregation Data'!$M$159:$M$310,MATCH(RIGHT(M260,255),RIGHT('Disaggregation Data'!J$159:$J$310,255),0))),"")</f>
        <v/>
      </c>
      <c r="H260" s="347" t="str">
        <f t="array" ref="H260">IFERROR(IF(INDEX('Disaggregation Data'!$N$159:$N$310,MATCH(RIGHT(M260,255),RIGHT('Disaggregation Data'!$J$159:$J$310,255),0))=0,"",INDEX('Disaggregation Data'!$N$159:$N$310,MATCH(RIGHT(M260,255),RIGHT('Disaggregation Data'!J$159:$J$310,255),0))),"")</f>
        <v/>
      </c>
      <c r="I260" s="454" t="str">
        <f t="array" ref="I260">IFERROR(IF(INDEX('Disaggregation Records'!$G$59:$G$92,MATCH(LEFT(L260,255),LEFT('Disaggregation Records'!$D$59:$D$92,255),0))=0,"",INDEX('Disaggregation Records'!$G$59:$G$92,MATCH(LEFT(L260,255),LEFT('Disaggregation Records'!$D$59:$D$92,255),0))),"")</f>
        <v/>
      </c>
      <c r="J260" s="465" t="s">
        <v>755</v>
      </c>
      <c r="K260" s="465">
        <f t="shared" si="16"/>
        <v>62</v>
      </c>
      <c r="L260" s="465" t="str">
        <f t="shared" si="17"/>
        <v/>
      </c>
      <c r="M260" s="465" t="str">
        <f t="shared" si="18"/>
        <v/>
      </c>
      <c r="N260" s="465" t="b">
        <f t="shared" si="19"/>
        <v>0</v>
      </c>
      <c r="O260" s="466" t="s">
        <v>1773</v>
      </c>
      <c r="P260" s="202"/>
      <c r="Q260" s="179"/>
    </row>
    <row r="261" spans="1:17" ht="37.5" customHeight="1" x14ac:dyDescent="0.25">
      <c r="A261" s="345">
        <v>10</v>
      </c>
      <c r="B261" s="364" t="str">
        <f>IFERROR(VLOOKUP(A261,'Outcome Indicators - Section C'!$A$10:$S$27,19,FALSE),"")</f>
        <v/>
      </c>
      <c r="C261" s="464" t="str">
        <f t="array" ref="C261">IFERROR(IF(INDEX('Disaggregation Records'!$E$59:$E$92,MATCH(RIGHT(L261,255),RIGHT('Disaggregation Records'!$D$59:$D$92,255),0))=0,"",INDEX('Disaggregation Records'!$E$59:$E$92,MATCH(RIGHT(L261,255),RIGHT('Disaggregation Records'!$D$59:$D$92,255),0))),"")</f>
        <v/>
      </c>
      <c r="D261" s="464" t="str">
        <f t="array" ref="D261">IFERROR(IF(INDEX('Disaggregation Records'!$F$59:$F$92,MATCH(RIGHT(L261,255),RIGHT('Disaggregation Records'!$D$59:$D$92,255),0))=0,"",INDEX('Disaggregation Records'!$F$59:$F$92,MATCH(RIGHT(L261,255),RIGHT('Disaggregation Records'!$D$59:$D$92,255),0))),"")</f>
        <v/>
      </c>
      <c r="E261" s="348" t="str">
        <f t="array" ref="E261">IFERROR(IF(INDEX('Disaggregation Data'!$K$159:$K$310,MATCH(RIGHT(M261,255),RIGHT('Disaggregation Data'!$J$159:$J$310,255),0))=0,"",INDEX('Disaggregation Data'!$K$159:$K$310,MATCH(RIGHT(M261,255),RIGHT('Disaggregation Data'!J$159:$J$310,255),0))),"")</f>
        <v/>
      </c>
      <c r="F261" s="348" t="str">
        <f t="array" ref="F261">IFERROR(IF(INDEX('Disaggregation Data'!$L$159:$L$310,MATCH(RIGHT(M261,255),RIGHT('Disaggregation Data'!$J$159:$J$310,255),0))=0,"",INDEX('Disaggregation Data'!$L$159:$L$310,MATCH(RIGHT(M261,255),RIGHT('Disaggregation Data'!J$159:$J$310,255),0))),"")</f>
        <v/>
      </c>
      <c r="G261" s="348" t="str">
        <f t="array" ref="G261">IFERROR(IF(INDEX('Disaggregation Data'!$M$159:$M$310,MATCH(RIGHT(M261,255),RIGHT('Disaggregation Data'!$J$159:$J$310,255),0))=0,"",INDEX('Disaggregation Data'!$M$159:$M$310,MATCH(RIGHT(M261,255),RIGHT('Disaggregation Data'!J$159:$J$310,255),0))),"")</f>
        <v/>
      </c>
      <c r="H261" s="347" t="str">
        <f t="array" ref="H261">IFERROR(IF(INDEX('Disaggregation Data'!$N$159:$N$310,MATCH(RIGHT(M261,255),RIGHT('Disaggregation Data'!$J$159:$J$310,255),0))=0,"",INDEX('Disaggregation Data'!$N$159:$N$310,MATCH(RIGHT(M261,255),RIGHT('Disaggregation Data'!J$159:$J$310,255),0))),"")</f>
        <v/>
      </c>
      <c r="I261" s="454" t="str">
        <f t="array" ref="I261">IFERROR(IF(INDEX('Disaggregation Records'!$G$59:$G$92,MATCH(LEFT(L261,255),LEFT('Disaggregation Records'!$D$59:$D$92,255),0))=0,"",INDEX('Disaggregation Records'!$G$59:$G$92,MATCH(LEFT(L261,255),LEFT('Disaggregation Records'!$D$59:$D$92,255),0))),"")</f>
        <v/>
      </c>
      <c r="J261" s="465" t="s">
        <v>755</v>
      </c>
      <c r="K261" s="465">
        <f t="shared" si="16"/>
        <v>63</v>
      </c>
      <c r="L261" s="465" t="str">
        <f t="shared" si="17"/>
        <v/>
      </c>
      <c r="M261" s="465" t="str">
        <f t="shared" si="18"/>
        <v/>
      </c>
      <c r="N261" s="465" t="b">
        <f t="shared" si="19"/>
        <v>0</v>
      </c>
      <c r="O261" s="466" t="s">
        <v>1774</v>
      </c>
      <c r="P261" s="202"/>
      <c r="Q261" s="179"/>
    </row>
    <row r="262" spans="1:17" ht="37.5" customHeight="1" x14ac:dyDescent="0.25">
      <c r="A262" s="345">
        <v>10</v>
      </c>
      <c r="B262" s="364" t="str">
        <f>IFERROR(VLOOKUP(A262,'Outcome Indicators - Section C'!$A$10:$S$27,19,FALSE),"")</f>
        <v/>
      </c>
      <c r="C262" s="464" t="str">
        <f t="array" ref="C262">IFERROR(IF(INDEX('Disaggregation Records'!$E$59:$E$92,MATCH(RIGHT(L262,255),RIGHT('Disaggregation Records'!$D$59:$D$92,255),0))=0,"",INDEX('Disaggregation Records'!$E$59:$E$92,MATCH(RIGHT(L262,255),RIGHT('Disaggregation Records'!$D$59:$D$92,255),0))),"")</f>
        <v/>
      </c>
      <c r="D262" s="464" t="str">
        <f t="array" ref="D262">IFERROR(IF(INDEX('Disaggregation Records'!$F$59:$F$92,MATCH(RIGHT(L262,255),RIGHT('Disaggregation Records'!$D$59:$D$92,255),0))=0,"",INDEX('Disaggregation Records'!$F$59:$F$92,MATCH(RIGHT(L262,255),RIGHT('Disaggregation Records'!$D$59:$D$92,255),0))),"")</f>
        <v/>
      </c>
      <c r="E262" s="348" t="str">
        <f t="array" ref="E262">IFERROR(IF(INDEX('Disaggregation Data'!$K$159:$K$310,MATCH(RIGHT(M262,255),RIGHT('Disaggregation Data'!$J$159:$J$310,255),0))=0,"",INDEX('Disaggregation Data'!$K$159:$K$310,MATCH(RIGHT(M262,255),RIGHT('Disaggregation Data'!J$159:$J$310,255),0))),"")</f>
        <v/>
      </c>
      <c r="F262" s="348" t="str">
        <f t="array" ref="F262">IFERROR(IF(INDEX('Disaggregation Data'!$L$159:$L$310,MATCH(RIGHT(M262,255),RIGHT('Disaggregation Data'!$J$159:$J$310,255),0))=0,"",INDEX('Disaggregation Data'!$L$159:$L$310,MATCH(RIGHT(M262,255),RIGHT('Disaggregation Data'!J$159:$J$310,255),0))),"")</f>
        <v/>
      </c>
      <c r="G262" s="348" t="str">
        <f t="array" ref="G262">IFERROR(IF(INDEX('Disaggregation Data'!$M$159:$M$310,MATCH(RIGHT(M262,255),RIGHT('Disaggregation Data'!$J$159:$J$310,255),0))=0,"",INDEX('Disaggregation Data'!$M$159:$M$310,MATCH(RIGHT(M262,255),RIGHT('Disaggregation Data'!J$159:$J$310,255),0))),"")</f>
        <v/>
      </c>
      <c r="H262" s="347" t="str">
        <f t="array" ref="H262">IFERROR(IF(INDEX('Disaggregation Data'!$N$159:$N$310,MATCH(RIGHT(M262,255),RIGHT('Disaggregation Data'!$J$159:$J$310,255),0))=0,"",INDEX('Disaggregation Data'!$N$159:$N$310,MATCH(RIGHT(M262,255),RIGHT('Disaggregation Data'!J$159:$J$310,255),0))),"")</f>
        <v/>
      </c>
      <c r="I262" s="454" t="str">
        <f t="array" ref="I262">IFERROR(IF(INDEX('Disaggregation Records'!$G$59:$G$92,MATCH(LEFT(L262,255),LEFT('Disaggregation Records'!$D$59:$D$92,255),0))=0,"",INDEX('Disaggregation Records'!$G$59:$G$92,MATCH(LEFT(L262,255),LEFT('Disaggregation Records'!$D$59:$D$92,255),0))),"")</f>
        <v/>
      </c>
      <c r="J262" s="465" t="s">
        <v>755</v>
      </c>
      <c r="K262" s="465">
        <f t="shared" si="16"/>
        <v>64</v>
      </c>
      <c r="L262" s="465" t="str">
        <f t="shared" si="17"/>
        <v/>
      </c>
      <c r="M262" s="465" t="str">
        <f t="shared" si="18"/>
        <v/>
      </c>
      <c r="N262" s="465" t="b">
        <f t="shared" si="19"/>
        <v>0</v>
      </c>
      <c r="O262" s="466" t="s">
        <v>1775</v>
      </c>
      <c r="P262" s="202"/>
      <c r="Q262" s="179"/>
    </row>
    <row r="263" spans="1:17" ht="37.5" customHeight="1" x14ac:dyDescent="0.25">
      <c r="A263" s="345">
        <v>10</v>
      </c>
      <c r="B263" s="364" t="str">
        <f>IFERROR(VLOOKUP(A263,'Outcome Indicators - Section C'!$A$10:$S$27,19,FALSE),"")</f>
        <v/>
      </c>
      <c r="C263" s="464" t="str">
        <f t="array" ref="C263">IFERROR(IF(INDEX('Disaggregation Records'!$E$59:$E$92,MATCH(RIGHT(L263,255),RIGHT('Disaggregation Records'!$D$59:$D$92,255),0))=0,"",INDEX('Disaggregation Records'!$E$59:$E$92,MATCH(RIGHT(L263,255),RIGHT('Disaggregation Records'!$D$59:$D$92,255),0))),"")</f>
        <v/>
      </c>
      <c r="D263" s="464" t="str">
        <f t="array" ref="D263">IFERROR(IF(INDEX('Disaggregation Records'!$F$59:$F$92,MATCH(RIGHT(L263,255),RIGHT('Disaggregation Records'!$D$59:$D$92,255),0))=0,"",INDEX('Disaggregation Records'!$F$59:$F$92,MATCH(RIGHT(L263,255),RIGHT('Disaggregation Records'!$D$59:$D$92,255),0))),"")</f>
        <v/>
      </c>
      <c r="E263" s="348" t="str">
        <f t="array" ref="E263">IFERROR(IF(INDEX('Disaggregation Data'!$K$159:$K$310,MATCH(RIGHT(M263,255),RIGHT('Disaggregation Data'!$J$159:$J$310,255),0))=0,"",INDEX('Disaggregation Data'!$K$159:$K$310,MATCH(RIGHT(M263,255),RIGHT('Disaggregation Data'!J$159:$J$310,255),0))),"")</f>
        <v/>
      </c>
      <c r="F263" s="348" t="str">
        <f t="array" ref="F263">IFERROR(IF(INDEX('Disaggregation Data'!$L$159:$L$310,MATCH(RIGHT(M263,255),RIGHT('Disaggregation Data'!$J$159:$J$310,255),0))=0,"",INDEX('Disaggregation Data'!$L$159:$L$310,MATCH(RIGHT(M263,255),RIGHT('Disaggregation Data'!J$159:$J$310,255),0))),"")</f>
        <v/>
      </c>
      <c r="G263" s="348" t="str">
        <f t="array" ref="G263">IFERROR(IF(INDEX('Disaggregation Data'!$M$159:$M$310,MATCH(RIGHT(M263,255),RIGHT('Disaggregation Data'!$J$159:$J$310,255),0))=0,"",INDEX('Disaggregation Data'!$M$159:$M$310,MATCH(RIGHT(M263,255),RIGHT('Disaggregation Data'!J$159:$J$310,255),0))),"")</f>
        <v/>
      </c>
      <c r="H263" s="347" t="str">
        <f t="array" ref="H263">IFERROR(IF(INDEX('Disaggregation Data'!$N$159:$N$310,MATCH(RIGHT(M263,255),RIGHT('Disaggregation Data'!$J$159:$J$310,255),0))=0,"",INDEX('Disaggregation Data'!$N$159:$N$310,MATCH(RIGHT(M263,255),RIGHT('Disaggregation Data'!J$159:$J$310,255),0))),"")</f>
        <v/>
      </c>
      <c r="I263" s="454" t="str">
        <f t="array" ref="I263">IFERROR(IF(INDEX('Disaggregation Records'!$G$59:$G$92,MATCH(LEFT(L263,255),LEFT('Disaggregation Records'!$D$59:$D$92,255),0))=0,"",INDEX('Disaggregation Records'!$G$59:$G$92,MATCH(LEFT(L263,255),LEFT('Disaggregation Records'!$D$59:$D$92,255),0))),"")</f>
        <v/>
      </c>
      <c r="J263" s="465" t="s">
        <v>755</v>
      </c>
      <c r="K263" s="465">
        <f t="shared" si="16"/>
        <v>65</v>
      </c>
      <c r="L263" s="465" t="str">
        <f t="shared" si="17"/>
        <v/>
      </c>
      <c r="M263" s="465" t="str">
        <f t="shared" si="18"/>
        <v/>
      </c>
      <c r="N263" s="465" t="b">
        <f t="shared" si="19"/>
        <v>0</v>
      </c>
      <c r="O263" s="466" t="s">
        <v>1776</v>
      </c>
      <c r="P263" s="202"/>
      <c r="Q263" s="179"/>
    </row>
    <row r="264" spans="1:17" ht="37.5" customHeight="1" x14ac:dyDescent="0.25">
      <c r="A264" s="345">
        <v>10</v>
      </c>
      <c r="B264" s="364" t="str">
        <f>IFERROR(VLOOKUP(A264,'Outcome Indicators - Section C'!$A$10:$S$27,19,FALSE),"")</f>
        <v/>
      </c>
      <c r="C264" s="464" t="str">
        <f t="array" ref="C264">IFERROR(IF(INDEX('Disaggregation Records'!$E$59:$E$92,MATCH(RIGHT(L264,255),RIGHT('Disaggregation Records'!$D$59:$D$92,255),0))=0,"",INDEX('Disaggregation Records'!$E$59:$E$92,MATCH(RIGHT(L264,255),RIGHT('Disaggregation Records'!$D$59:$D$92,255),0))),"")</f>
        <v/>
      </c>
      <c r="D264" s="464" t="str">
        <f t="array" ref="D264">IFERROR(IF(INDEX('Disaggregation Records'!$F$59:$F$92,MATCH(RIGHT(L264,255),RIGHT('Disaggregation Records'!$D$59:$D$92,255),0))=0,"",INDEX('Disaggregation Records'!$F$59:$F$92,MATCH(RIGHT(L264,255),RIGHT('Disaggregation Records'!$D$59:$D$92,255),0))),"")</f>
        <v/>
      </c>
      <c r="E264" s="348" t="str">
        <f t="array" ref="E264">IFERROR(IF(INDEX('Disaggregation Data'!$K$159:$K$310,MATCH(RIGHT(M264,255),RIGHT('Disaggregation Data'!$J$159:$J$310,255),0))=0,"",INDEX('Disaggregation Data'!$K$159:$K$310,MATCH(RIGHT(M264,255),RIGHT('Disaggregation Data'!J$159:$J$310,255),0))),"")</f>
        <v/>
      </c>
      <c r="F264" s="348" t="str">
        <f t="array" ref="F264">IFERROR(IF(INDEX('Disaggregation Data'!$L$159:$L$310,MATCH(RIGHT(M264,255),RIGHT('Disaggregation Data'!$J$159:$J$310,255),0))=0,"",INDEX('Disaggregation Data'!$L$159:$L$310,MATCH(RIGHT(M264,255),RIGHT('Disaggregation Data'!J$159:$J$310,255),0))),"")</f>
        <v/>
      </c>
      <c r="G264" s="348" t="str">
        <f t="array" ref="G264">IFERROR(IF(INDEX('Disaggregation Data'!$M$159:$M$310,MATCH(RIGHT(M264,255),RIGHT('Disaggregation Data'!$J$159:$J$310,255),0))=0,"",INDEX('Disaggregation Data'!$M$159:$M$310,MATCH(RIGHT(M264,255),RIGHT('Disaggregation Data'!J$159:$J$310,255),0))),"")</f>
        <v/>
      </c>
      <c r="H264" s="347" t="str">
        <f t="array" ref="H264">IFERROR(IF(INDEX('Disaggregation Data'!$N$159:$N$310,MATCH(RIGHT(M264,255),RIGHT('Disaggregation Data'!$J$159:$J$310,255),0))=0,"",INDEX('Disaggregation Data'!$N$159:$N$310,MATCH(RIGHT(M264,255),RIGHT('Disaggregation Data'!J$159:$J$310,255),0))),"")</f>
        <v/>
      </c>
      <c r="I264" s="454" t="str">
        <f t="array" ref="I264">IFERROR(IF(INDEX('Disaggregation Records'!$G$59:$G$92,MATCH(LEFT(L264,255),LEFT('Disaggregation Records'!$D$59:$D$92,255),0))=0,"",INDEX('Disaggregation Records'!$G$59:$G$92,MATCH(LEFT(L264,255),LEFT('Disaggregation Records'!$D$59:$D$92,255),0))),"")</f>
        <v/>
      </c>
      <c r="J264" s="465" t="s">
        <v>755</v>
      </c>
      <c r="K264" s="465">
        <f t="shared" si="16"/>
        <v>66</v>
      </c>
      <c r="L264" s="465" t="str">
        <f t="shared" si="17"/>
        <v/>
      </c>
      <c r="M264" s="465" t="str">
        <f t="shared" si="18"/>
        <v/>
      </c>
      <c r="N264" s="465" t="b">
        <f t="shared" si="19"/>
        <v>0</v>
      </c>
      <c r="O264" s="466" t="s">
        <v>1777</v>
      </c>
      <c r="P264" s="202"/>
      <c r="Q264" s="179"/>
    </row>
    <row r="265" spans="1:17" ht="37.5" customHeight="1" x14ac:dyDescent="0.25">
      <c r="A265" s="345">
        <v>10</v>
      </c>
      <c r="B265" s="364" t="str">
        <f>IFERROR(VLOOKUP(A265,'Outcome Indicators - Section C'!$A$10:$S$27,19,FALSE),"")</f>
        <v/>
      </c>
      <c r="C265" s="464" t="str">
        <f t="array" ref="C265">IFERROR(IF(INDEX('Disaggregation Records'!$E$59:$E$92,MATCH(RIGHT(L265,255),RIGHT('Disaggregation Records'!$D$59:$D$92,255),0))=0,"",INDEX('Disaggregation Records'!$E$59:$E$92,MATCH(RIGHT(L265,255),RIGHT('Disaggregation Records'!$D$59:$D$92,255),0))),"")</f>
        <v/>
      </c>
      <c r="D265" s="464" t="str">
        <f t="array" ref="D265">IFERROR(IF(INDEX('Disaggregation Records'!$F$59:$F$92,MATCH(RIGHT(L265,255),RIGHT('Disaggregation Records'!$D$59:$D$92,255),0))=0,"",INDEX('Disaggregation Records'!$F$59:$F$92,MATCH(RIGHT(L265,255),RIGHT('Disaggregation Records'!$D$59:$D$92,255),0))),"")</f>
        <v/>
      </c>
      <c r="E265" s="348" t="str">
        <f t="array" ref="E265">IFERROR(IF(INDEX('Disaggregation Data'!$K$159:$K$310,MATCH(RIGHT(M265,255),RIGHT('Disaggregation Data'!$J$159:$J$310,255),0))=0,"",INDEX('Disaggregation Data'!$K$159:$K$310,MATCH(RIGHT(M265,255),RIGHT('Disaggregation Data'!J$159:$J$310,255),0))),"")</f>
        <v/>
      </c>
      <c r="F265" s="348" t="str">
        <f t="array" ref="F265">IFERROR(IF(INDEX('Disaggregation Data'!$L$159:$L$310,MATCH(RIGHT(M265,255),RIGHT('Disaggregation Data'!$J$159:$J$310,255),0))=0,"",INDEX('Disaggregation Data'!$L$159:$L$310,MATCH(RIGHT(M265,255),RIGHT('Disaggregation Data'!J$159:$J$310,255),0))),"")</f>
        <v/>
      </c>
      <c r="G265" s="348" t="str">
        <f t="array" ref="G265">IFERROR(IF(INDEX('Disaggregation Data'!$M$159:$M$310,MATCH(RIGHT(M265,255),RIGHT('Disaggregation Data'!$J$159:$J$310,255),0))=0,"",INDEX('Disaggregation Data'!$M$159:$M$310,MATCH(RIGHT(M265,255),RIGHT('Disaggregation Data'!J$159:$J$310,255),0))),"")</f>
        <v/>
      </c>
      <c r="H265" s="347" t="str">
        <f t="array" ref="H265">IFERROR(IF(INDEX('Disaggregation Data'!$N$159:$N$310,MATCH(RIGHT(M265,255),RIGHT('Disaggregation Data'!$J$159:$J$310,255),0))=0,"",INDEX('Disaggregation Data'!$N$159:$N$310,MATCH(RIGHT(M265,255),RIGHT('Disaggregation Data'!J$159:$J$310,255),0))),"")</f>
        <v/>
      </c>
      <c r="I265" s="454" t="str">
        <f t="array" ref="I265">IFERROR(IF(INDEX('Disaggregation Records'!$G$59:$G$92,MATCH(LEFT(L265,255),LEFT('Disaggregation Records'!$D$59:$D$92,255),0))=0,"",INDEX('Disaggregation Records'!$G$59:$G$92,MATCH(LEFT(L265,255),LEFT('Disaggregation Records'!$D$59:$D$92,255),0))),"")</f>
        <v/>
      </c>
      <c r="J265" s="465" t="s">
        <v>755</v>
      </c>
      <c r="K265" s="465">
        <f t="shared" si="16"/>
        <v>67</v>
      </c>
      <c r="L265" s="465" t="str">
        <f t="shared" si="17"/>
        <v/>
      </c>
      <c r="M265" s="465" t="str">
        <f t="shared" si="18"/>
        <v/>
      </c>
      <c r="N265" s="465" t="b">
        <f t="shared" si="19"/>
        <v>0</v>
      </c>
      <c r="O265" s="466" t="s">
        <v>1778</v>
      </c>
      <c r="P265" s="202"/>
      <c r="Q265" s="179"/>
    </row>
    <row r="266" spans="1:17" ht="37.5" customHeight="1" x14ac:dyDescent="0.25">
      <c r="A266" s="345">
        <v>10</v>
      </c>
      <c r="B266" s="364" t="str">
        <f>IFERROR(VLOOKUP(A266,'Outcome Indicators - Section C'!$A$10:$S$27,19,FALSE),"")</f>
        <v/>
      </c>
      <c r="C266" s="464" t="str">
        <f t="array" ref="C266">IFERROR(IF(INDEX('Disaggregation Records'!$E$59:$E$92,MATCH(RIGHT(L266,255),RIGHT('Disaggregation Records'!$D$59:$D$92,255),0))=0,"",INDEX('Disaggregation Records'!$E$59:$E$92,MATCH(RIGHT(L266,255),RIGHT('Disaggregation Records'!$D$59:$D$92,255),0))),"")</f>
        <v/>
      </c>
      <c r="D266" s="464" t="str">
        <f t="array" ref="D266">IFERROR(IF(INDEX('Disaggregation Records'!$F$59:$F$92,MATCH(RIGHT(L266,255),RIGHT('Disaggregation Records'!$D$59:$D$92,255),0))=0,"",INDEX('Disaggregation Records'!$F$59:$F$92,MATCH(RIGHT(L266,255),RIGHT('Disaggregation Records'!$D$59:$D$92,255),0))),"")</f>
        <v/>
      </c>
      <c r="E266" s="348" t="str">
        <f t="array" ref="E266">IFERROR(IF(INDEX('Disaggregation Data'!$K$159:$K$310,MATCH(RIGHT(M266,255),RIGHT('Disaggregation Data'!$J$159:$J$310,255),0))=0,"",INDEX('Disaggregation Data'!$K$159:$K$310,MATCH(RIGHT(M266,255),RIGHT('Disaggregation Data'!J$159:$J$310,255),0))),"")</f>
        <v/>
      </c>
      <c r="F266" s="348" t="str">
        <f t="array" ref="F266">IFERROR(IF(INDEX('Disaggregation Data'!$L$159:$L$310,MATCH(RIGHT(M266,255),RIGHT('Disaggregation Data'!$J$159:$J$310,255),0))=0,"",INDEX('Disaggregation Data'!$L$159:$L$310,MATCH(RIGHT(M266,255),RIGHT('Disaggregation Data'!J$159:$J$310,255),0))),"")</f>
        <v/>
      </c>
      <c r="G266" s="348" t="str">
        <f t="array" ref="G266">IFERROR(IF(INDEX('Disaggregation Data'!$M$159:$M$310,MATCH(RIGHT(M266,255),RIGHT('Disaggregation Data'!$J$159:$J$310,255),0))=0,"",INDEX('Disaggregation Data'!$M$159:$M$310,MATCH(RIGHT(M266,255),RIGHT('Disaggregation Data'!J$159:$J$310,255),0))),"")</f>
        <v/>
      </c>
      <c r="H266" s="347" t="str">
        <f t="array" ref="H266">IFERROR(IF(INDEX('Disaggregation Data'!$N$159:$N$310,MATCH(RIGHT(M266,255),RIGHT('Disaggregation Data'!$J$159:$J$310,255),0))=0,"",INDEX('Disaggregation Data'!$N$159:$N$310,MATCH(RIGHT(M266,255),RIGHT('Disaggregation Data'!J$159:$J$310,255),0))),"")</f>
        <v/>
      </c>
      <c r="I266" s="454" t="str">
        <f t="array" ref="I266">IFERROR(IF(INDEX('Disaggregation Records'!$G$59:$G$92,MATCH(LEFT(L266,255),LEFT('Disaggregation Records'!$D$59:$D$92,255),0))=0,"",INDEX('Disaggregation Records'!$G$59:$G$92,MATCH(LEFT(L266,255),LEFT('Disaggregation Records'!$D$59:$D$92,255),0))),"")</f>
        <v/>
      </c>
      <c r="J266" s="465" t="s">
        <v>755</v>
      </c>
      <c r="K266" s="465">
        <f t="shared" si="16"/>
        <v>68</v>
      </c>
      <c r="L266" s="465" t="str">
        <f t="shared" si="17"/>
        <v/>
      </c>
      <c r="M266" s="465" t="str">
        <f t="shared" si="18"/>
        <v/>
      </c>
      <c r="N266" s="465" t="b">
        <f t="shared" si="19"/>
        <v>0</v>
      </c>
      <c r="O266" s="466" t="s">
        <v>1779</v>
      </c>
      <c r="P266" s="202"/>
      <c r="Q266" s="179"/>
    </row>
    <row r="267" spans="1:17" ht="37.5" customHeight="1" x14ac:dyDescent="0.25">
      <c r="A267" s="345">
        <v>10</v>
      </c>
      <c r="B267" s="364" t="str">
        <f>IFERROR(VLOOKUP(A267,'Outcome Indicators - Section C'!$A$10:$S$27,19,FALSE),"")</f>
        <v/>
      </c>
      <c r="C267" s="464" t="str">
        <f t="array" ref="C267">IFERROR(IF(INDEX('Disaggregation Records'!$E$59:$E$92,MATCH(RIGHT(L267,255),RIGHT('Disaggregation Records'!$D$59:$D$92,255),0))=0,"",INDEX('Disaggregation Records'!$E$59:$E$92,MATCH(RIGHT(L267,255),RIGHT('Disaggregation Records'!$D$59:$D$92,255),0))),"")</f>
        <v/>
      </c>
      <c r="D267" s="464" t="str">
        <f t="array" ref="D267">IFERROR(IF(INDEX('Disaggregation Records'!$F$59:$F$92,MATCH(RIGHT(L267,255),RIGHT('Disaggregation Records'!$D$59:$D$92,255),0))=0,"",INDEX('Disaggregation Records'!$F$59:$F$92,MATCH(RIGHT(L267,255),RIGHT('Disaggregation Records'!$D$59:$D$92,255),0))),"")</f>
        <v/>
      </c>
      <c r="E267" s="348" t="str">
        <f t="array" ref="E267">IFERROR(IF(INDEX('Disaggregation Data'!$K$159:$K$310,MATCH(RIGHT(M267,255),RIGHT('Disaggregation Data'!$J$159:$J$310,255),0))=0,"",INDEX('Disaggregation Data'!$K$159:$K$310,MATCH(RIGHT(M267,255),RIGHT('Disaggregation Data'!J$159:$J$310,255),0))),"")</f>
        <v/>
      </c>
      <c r="F267" s="348" t="str">
        <f t="array" ref="F267">IFERROR(IF(INDEX('Disaggregation Data'!$L$159:$L$310,MATCH(RIGHT(M267,255),RIGHT('Disaggregation Data'!$J$159:$J$310,255),0))=0,"",INDEX('Disaggregation Data'!$L$159:$L$310,MATCH(RIGHT(M267,255),RIGHT('Disaggregation Data'!J$159:$J$310,255),0))),"")</f>
        <v/>
      </c>
      <c r="G267" s="348" t="str">
        <f t="array" ref="G267">IFERROR(IF(INDEX('Disaggregation Data'!$M$159:$M$310,MATCH(RIGHT(M267,255),RIGHT('Disaggregation Data'!$J$159:$J$310,255),0))=0,"",INDEX('Disaggregation Data'!$M$159:$M$310,MATCH(RIGHT(M267,255),RIGHT('Disaggregation Data'!J$159:$J$310,255),0))),"")</f>
        <v/>
      </c>
      <c r="H267" s="347" t="str">
        <f t="array" ref="H267">IFERROR(IF(INDEX('Disaggregation Data'!$N$159:$N$310,MATCH(RIGHT(M267,255),RIGHT('Disaggregation Data'!$J$159:$J$310,255),0))=0,"",INDEX('Disaggregation Data'!$N$159:$N$310,MATCH(RIGHT(M267,255),RIGHT('Disaggregation Data'!J$159:$J$310,255),0))),"")</f>
        <v/>
      </c>
      <c r="I267" s="454" t="str">
        <f t="array" ref="I267">IFERROR(IF(INDEX('Disaggregation Records'!$G$59:$G$92,MATCH(LEFT(L267,255),LEFT('Disaggregation Records'!$D$59:$D$92,255),0))=0,"",INDEX('Disaggregation Records'!$G$59:$G$92,MATCH(LEFT(L267,255),LEFT('Disaggregation Records'!$D$59:$D$92,255),0))),"")</f>
        <v/>
      </c>
      <c r="J267" s="465" t="s">
        <v>755</v>
      </c>
      <c r="K267" s="465">
        <f t="shared" si="16"/>
        <v>69</v>
      </c>
      <c r="L267" s="465" t="str">
        <f t="shared" si="17"/>
        <v/>
      </c>
      <c r="M267" s="465" t="str">
        <f t="shared" si="18"/>
        <v/>
      </c>
      <c r="N267" s="465" t="b">
        <f t="shared" si="19"/>
        <v>0</v>
      </c>
      <c r="O267" s="466" t="s">
        <v>1780</v>
      </c>
      <c r="P267" s="202"/>
      <c r="Q267" s="179"/>
    </row>
    <row r="268" spans="1:17" ht="37.5" customHeight="1" x14ac:dyDescent="0.25">
      <c r="A268" s="345">
        <v>11</v>
      </c>
      <c r="B268" s="364" t="str">
        <f>IFERROR(VLOOKUP(A268,'Outcome Indicators - Section C'!$A$10:$S$27,19,FALSE),"")</f>
        <v/>
      </c>
      <c r="C268" s="464" t="str">
        <f t="array" ref="C268">IFERROR(IF(INDEX('Disaggregation Records'!$E$59:$E$92,MATCH(RIGHT(L268,255),RIGHT('Disaggregation Records'!$D$59:$D$92,255),0))=0,"",INDEX('Disaggregation Records'!$E$59:$E$92,MATCH(RIGHT(L268,255),RIGHT('Disaggregation Records'!$D$59:$D$92,255),0))),"")</f>
        <v/>
      </c>
      <c r="D268" s="464" t="str">
        <f t="array" ref="D268">IFERROR(IF(INDEX('Disaggregation Records'!$F$59:$F$92,MATCH(RIGHT(L268,255),RIGHT('Disaggregation Records'!$D$59:$D$92,255),0))=0,"",INDEX('Disaggregation Records'!$F$59:$F$92,MATCH(RIGHT(L268,255),RIGHT('Disaggregation Records'!$D$59:$D$92,255),0))),"")</f>
        <v/>
      </c>
      <c r="E268" s="348" t="str">
        <f t="array" ref="E268">IFERROR(IF(INDEX('Disaggregation Data'!$K$159:$K$310,MATCH(RIGHT(M268,255),RIGHT('Disaggregation Data'!$J$159:$J$310,255),0))=0,"",INDEX('Disaggregation Data'!$K$159:$K$310,MATCH(RIGHT(M268,255),RIGHT('Disaggregation Data'!J$159:$J$310,255),0))),"")</f>
        <v/>
      </c>
      <c r="F268" s="348" t="str">
        <f t="array" ref="F268">IFERROR(IF(INDEX('Disaggregation Data'!$L$159:$L$310,MATCH(RIGHT(M268,255),RIGHT('Disaggregation Data'!$J$159:$J$310,255),0))=0,"",INDEX('Disaggregation Data'!$L$159:$L$310,MATCH(RIGHT(M268,255),RIGHT('Disaggregation Data'!J$159:$J$310,255),0))),"")</f>
        <v/>
      </c>
      <c r="G268" s="348" t="str">
        <f t="array" ref="G268">IFERROR(IF(INDEX('Disaggregation Data'!$M$159:$M$310,MATCH(RIGHT(M268,255),RIGHT('Disaggregation Data'!$J$159:$J$310,255),0))=0,"",INDEX('Disaggregation Data'!$M$159:$M$310,MATCH(RIGHT(M268,255),RIGHT('Disaggregation Data'!J$159:$J$310,255),0))),"")</f>
        <v/>
      </c>
      <c r="H268" s="347" t="str">
        <f t="array" ref="H268">IFERROR(IF(INDEX('Disaggregation Data'!$N$159:$N$310,MATCH(RIGHT(M268,255),RIGHT('Disaggregation Data'!$J$159:$J$310,255),0))=0,"",INDEX('Disaggregation Data'!$N$159:$N$310,MATCH(RIGHT(M268,255),RIGHT('Disaggregation Data'!J$159:$J$310,255),0))),"")</f>
        <v/>
      </c>
      <c r="I268" s="454" t="str">
        <f t="array" ref="I268">IFERROR(IF(INDEX('Disaggregation Records'!$G$59:$G$92,MATCH(LEFT(L268,255),LEFT('Disaggregation Records'!$D$59:$D$92,255),0))=0,"",INDEX('Disaggregation Records'!$G$59:$G$92,MATCH(LEFT(L268,255),LEFT('Disaggregation Records'!$D$59:$D$92,255),0))),"")</f>
        <v/>
      </c>
      <c r="J268" s="465" t="s">
        <v>756</v>
      </c>
      <c r="K268" s="465">
        <f t="shared" si="16"/>
        <v>70</v>
      </c>
      <c r="L268" s="465" t="str">
        <f t="shared" si="17"/>
        <v/>
      </c>
      <c r="M268" s="465" t="str">
        <f t="shared" si="18"/>
        <v/>
      </c>
      <c r="N268" s="465" t="b">
        <f t="shared" si="19"/>
        <v>0</v>
      </c>
      <c r="O268" s="466" t="s">
        <v>1781</v>
      </c>
      <c r="P268" s="202"/>
      <c r="Q268" s="179"/>
    </row>
    <row r="269" spans="1:17" ht="37.5" customHeight="1" x14ac:dyDescent="0.25">
      <c r="A269" s="345">
        <v>11</v>
      </c>
      <c r="B269" s="364" t="str">
        <f>IFERROR(VLOOKUP(A269,'Outcome Indicators - Section C'!$A$10:$S$27,19,FALSE),"")</f>
        <v/>
      </c>
      <c r="C269" s="464" t="str">
        <f t="array" ref="C269">IFERROR(IF(INDEX('Disaggregation Records'!$E$59:$E$92,MATCH(RIGHT(L269,255),RIGHT('Disaggregation Records'!$D$59:$D$92,255),0))=0,"",INDEX('Disaggregation Records'!$E$59:$E$92,MATCH(RIGHT(L269,255),RIGHT('Disaggregation Records'!$D$59:$D$92,255),0))),"")</f>
        <v/>
      </c>
      <c r="D269" s="464" t="str">
        <f t="array" ref="D269">IFERROR(IF(INDEX('Disaggregation Records'!$F$59:$F$92,MATCH(RIGHT(L269,255),RIGHT('Disaggregation Records'!$D$59:$D$92,255),0))=0,"",INDEX('Disaggregation Records'!$F$59:$F$92,MATCH(RIGHT(L269,255),RIGHT('Disaggregation Records'!$D$59:$D$92,255),0))),"")</f>
        <v/>
      </c>
      <c r="E269" s="348" t="str">
        <f t="array" ref="E269">IFERROR(IF(INDEX('Disaggregation Data'!$K$159:$K$310,MATCH(RIGHT(M269,255),RIGHT('Disaggregation Data'!$J$159:$J$310,255),0))=0,"",INDEX('Disaggregation Data'!$K$159:$K$310,MATCH(RIGHT(M269,255),RIGHT('Disaggregation Data'!J$159:$J$310,255),0))),"")</f>
        <v/>
      </c>
      <c r="F269" s="348" t="str">
        <f t="array" ref="F269">IFERROR(IF(INDEX('Disaggregation Data'!$L$159:$L$310,MATCH(RIGHT(M269,255),RIGHT('Disaggregation Data'!$J$159:$J$310,255),0))=0,"",INDEX('Disaggregation Data'!$L$159:$L$310,MATCH(RIGHT(M269,255),RIGHT('Disaggregation Data'!J$159:$J$310,255),0))),"")</f>
        <v/>
      </c>
      <c r="G269" s="348" t="str">
        <f t="array" ref="G269">IFERROR(IF(INDEX('Disaggregation Data'!$M$159:$M$310,MATCH(RIGHT(M269,255),RIGHT('Disaggregation Data'!$J$159:$J$310,255),0))=0,"",INDEX('Disaggregation Data'!$M$159:$M$310,MATCH(RIGHT(M269,255),RIGHT('Disaggregation Data'!J$159:$J$310,255),0))),"")</f>
        <v/>
      </c>
      <c r="H269" s="347" t="str">
        <f t="array" ref="H269">IFERROR(IF(INDEX('Disaggregation Data'!$N$159:$N$310,MATCH(RIGHT(M269,255),RIGHT('Disaggregation Data'!$J$159:$J$310,255),0))=0,"",INDEX('Disaggregation Data'!$N$159:$N$310,MATCH(RIGHT(M269,255),RIGHT('Disaggregation Data'!J$159:$J$310,255),0))),"")</f>
        <v/>
      </c>
      <c r="I269" s="454" t="str">
        <f t="array" ref="I269">IFERROR(IF(INDEX('Disaggregation Records'!$G$59:$G$92,MATCH(LEFT(L269,255),LEFT('Disaggregation Records'!$D$59:$D$92,255),0))=0,"",INDEX('Disaggregation Records'!$G$59:$G$92,MATCH(LEFT(L269,255),LEFT('Disaggregation Records'!$D$59:$D$92,255),0))),"")</f>
        <v/>
      </c>
      <c r="J269" s="465" t="s">
        <v>756</v>
      </c>
      <c r="K269" s="465">
        <f t="shared" si="16"/>
        <v>71</v>
      </c>
      <c r="L269" s="465" t="str">
        <f t="shared" si="17"/>
        <v/>
      </c>
      <c r="M269" s="465" t="str">
        <f t="shared" si="18"/>
        <v/>
      </c>
      <c r="N269" s="465" t="b">
        <f t="shared" si="19"/>
        <v>0</v>
      </c>
      <c r="O269" s="466" t="s">
        <v>1782</v>
      </c>
      <c r="P269" s="202"/>
      <c r="Q269" s="179"/>
    </row>
    <row r="270" spans="1:17" ht="37.5" customHeight="1" x14ac:dyDescent="0.25">
      <c r="A270" s="345">
        <v>11</v>
      </c>
      <c r="B270" s="364" t="str">
        <f>IFERROR(VLOOKUP(A270,'Outcome Indicators - Section C'!$A$10:$S$27,19,FALSE),"")</f>
        <v/>
      </c>
      <c r="C270" s="464" t="str">
        <f t="array" ref="C270">IFERROR(IF(INDEX('Disaggregation Records'!$E$59:$E$92,MATCH(RIGHT(L270,255),RIGHT('Disaggregation Records'!$D$59:$D$92,255),0))=0,"",INDEX('Disaggregation Records'!$E$59:$E$92,MATCH(RIGHT(L270,255),RIGHT('Disaggregation Records'!$D$59:$D$92,255),0))),"")</f>
        <v/>
      </c>
      <c r="D270" s="464" t="str">
        <f t="array" ref="D270">IFERROR(IF(INDEX('Disaggregation Records'!$F$59:$F$92,MATCH(RIGHT(L270,255),RIGHT('Disaggregation Records'!$D$59:$D$92,255),0))=0,"",INDEX('Disaggregation Records'!$F$59:$F$92,MATCH(RIGHT(L270,255),RIGHT('Disaggregation Records'!$D$59:$D$92,255),0))),"")</f>
        <v/>
      </c>
      <c r="E270" s="348" t="str">
        <f t="array" ref="E270">IFERROR(IF(INDEX('Disaggregation Data'!$K$159:$K$310,MATCH(RIGHT(M270,255),RIGHT('Disaggregation Data'!$J$159:$J$310,255),0))=0,"",INDEX('Disaggregation Data'!$K$159:$K$310,MATCH(RIGHT(M270,255),RIGHT('Disaggregation Data'!J$159:$J$310,255),0))),"")</f>
        <v/>
      </c>
      <c r="F270" s="348" t="str">
        <f t="array" ref="F270">IFERROR(IF(INDEX('Disaggregation Data'!$L$159:$L$310,MATCH(RIGHT(M270,255),RIGHT('Disaggregation Data'!$J$159:$J$310,255),0))=0,"",INDEX('Disaggregation Data'!$L$159:$L$310,MATCH(RIGHT(M270,255),RIGHT('Disaggregation Data'!J$159:$J$310,255),0))),"")</f>
        <v/>
      </c>
      <c r="G270" s="348" t="str">
        <f t="array" ref="G270">IFERROR(IF(INDEX('Disaggregation Data'!$M$159:$M$310,MATCH(RIGHT(M270,255),RIGHT('Disaggregation Data'!$J$159:$J$310,255),0))=0,"",INDEX('Disaggregation Data'!$M$159:$M$310,MATCH(RIGHT(M270,255),RIGHT('Disaggregation Data'!J$159:$J$310,255),0))),"")</f>
        <v/>
      </c>
      <c r="H270" s="347" t="str">
        <f t="array" ref="H270">IFERROR(IF(INDEX('Disaggregation Data'!$N$159:$N$310,MATCH(RIGHT(M270,255),RIGHT('Disaggregation Data'!$J$159:$J$310,255),0))=0,"",INDEX('Disaggregation Data'!$N$159:$N$310,MATCH(RIGHT(M270,255),RIGHT('Disaggregation Data'!J$159:$J$310,255),0))),"")</f>
        <v/>
      </c>
      <c r="I270" s="454" t="str">
        <f t="array" ref="I270">IFERROR(IF(INDEX('Disaggregation Records'!$G$59:$G$92,MATCH(LEFT(L270,255),LEFT('Disaggregation Records'!$D$59:$D$92,255),0))=0,"",INDEX('Disaggregation Records'!$G$59:$G$92,MATCH(LEFT(L270,255),LEFT('Disaggregation Records'!$D$59:$D$92,255),0))),"")</f>
        <v/>
      </c>
      <c r="J270" s="465" t="s">
        <v>756</v>
      </c>
      <c r="K270" s="465">
        <f t="shared" si="16"/>
        <v>72</v>
      </c>
      <c r="L270" s="465" t="str">
        <f t="shared" si="17"/>
        <v/>
      </c>
      <c r="M270" s="465" t="str">
        <f t="shared" si="18"/>
        <v/>
      </c>
      <c r="N270" s="465" t="b">
        <f t="shared" si="19"/>
        <v>0</v>
      </c>
      <c r="O270" s="466" t="s">
        <v>1783</v>
      </c>
      <c r="P270" s="202"/>
      <c r="Q270" s="179"/>
    </row>
    <row r="271" spans="1:17" ht="37.5" customHeight="1" x14ac:dyDescent="0.25">
      <c r="A271" s="345">
        <v>11</v>
      </c>
      <c r="B271" s="364" t="str">
        <f>IFERROR(VLOOKUP(A271,'Outcome Indicators - Section C'!$A$10:$S$27,19,FALSE),"")</f>
        <v/>
      </c>
      <c r="C271" s="464" t="str">
        <f t="array" ref="C271">IFERROR(IF(INDEX('Disaggregation Records'!$E$59:$E$92,MATCH(RIGHT(L271,255),RIGHT('Disaggregation Records'!$D$59:$D$92,255),0))=0,"",INDEX('Disaggregation Records'!$E$59:$E$92,MATCH(RIGHT(L271,255),RIGHT('Disaggregation Records'!$D$59:$D$92,255),0))),"")</f>
        <v/>
      </c>
      <c r="D271" s="464" t="str">
        <f t="array" ref="D271">IFERROR(IF(INDEX('Disaggregation Records'!$F$59:$F$92,MATCH(RIGHT(L271,255),RIGHT('Disaggregation Records'!$D$59:$D$92,255),0))=0,"",INDEX('Disaggregation Records'!$F$59:$F$92,MATCH(RIGHT(L271,255),RIGHT('Disaggregation Records'!$D$59:$D$92,255),0))),"")</f>
        <v/>
      </c>
      <c r="E271" s="348" t="str">
        <f t="array" ref="E271">IFERROR(IF(INDEX('Disaggregation Data'!$K$159:$K$310,MATCH(RIGHT(M271,255),RIGHT('Disaggregation Data'!$J$159:$J$310,255),0))=0,"",INDEX('Disaggregation Data'!$K$159:$K$310,MATCH(RIGHT(M271,255),RIGHT('Disaggregation Data'!J$159:$J$310,255),0))),"")</f>
        <v/>
      </c>
      <c r="F271" s="348" t="str">
        <f t="array" ref="F271">IFERROR(IF(INDEX('Disaggregation Data'!$L$159:$L$310,MATCH(RIGHT(M271,255),RIGHT('Disaggregation Data'!$J$159:$J$310,255),0))=0,"",INDEX('Disaggregation Data'!$L$159:$L$310,MATCH(RIGHT(M271,255),RIGHT('Disaggregation Data'!J$159:$J$310,255),0))),"")</f>
        <v/>
      </c>
      <c r="G271" s="348" t="str">
        <f t="array" ref="G271">IFERROR(IF(INDEX('Disaggregation Data'!$M$159:$M$310,MATCH(RIGHT(M271,255),RIGHT('Disaggregation Data'!$J$159:$J$310,255),0))=0,"",INDEX('Disaggregation Data'!$M$159:$M$310,MATCH(RIGHT(M271,255),RIGHT('Disaggregation Data'!J$159:$J$310,255),0))),"")</f>
        <v/>
      </c>
      <c r="H271" s="347" t="str">
        <f t="array" ref="H271">IFERROR(IF(INDEX('Disaggregation Data'!$N$159:$N$310,MATCH(RIGHT(M271,255),RIGHT('Disaggregation Data'!$J$159:$J$310,255),0))=0,"",INDEX('Disaggregation Data'!$N$159:$N$310,MATCH(RIGHT(M271,255),RIGHT('Disaggregation Data'!J$159:$J$310,255),0))),"")</f>
        <v/>
      </c>
      <c r="I271" s="454" t="str">
        <f t="array" ref="I271">IFERROR(IF(INDEX('Disaggregation Records'!$G$59:$G$92,MATCH(LEFT(L271,255),LEFT('Disaggregation Records'!$D$59:$D$92,255),0))=0,"",INDEX('Disaggregation Records'!$G$59:$G$92,MATCH(LEFT(L271,255),LEFT('Disaggregation Records'!$D$59:$D$92,255),0))),"")</f>
        <v/>
      </c>
      <c r="J271" s="465" t="s">
        <v>756</v>
      </c>
      <c r="K271" s="465">
        <f t="shared" si="16"/>
        <v>73</v>
      </c>
      <c r="L271" s="465" t="str">
        <f t="shared" si="17"/>
        <v/>
      </c>
      <c r="M271" s="465" t="str">
        <f t="shared" si="18"/>
        <v/>
      </c>
      <c r="N271" s="465" t="b">
        <f t="shared" si="19"/>
        <v>0</v>
      </c>
      <c r="O271" s="466" t="s">
        <v>1784</v>
      </c>
      <c r="P271" s="202"/>
      <c r="Q271" s="179"/>
    </row>
    <row r="272" spans="1:17" ht="37.5" customHeight="1" x14ac:dyDescent="0.25">
      <c r="A272" s="345">
        <v>11</v>
      </c>
      <c r="B272" s="364" t="str">
        <f>IFERROR(VLOOKUP(A272,'Outcome Indicators - Section C'!$A$10:$S$27,19,FALSE),"")</f>
        <v/>
      </c>
      <c r="C272" s="464" t="str">
        <f t="array" ref="C272">IFERROR(IF(INDEX('Disaggregation Records'!$E$59:$E$92,MATCH(RIGHT(L272,255),RIGHT('Disaggregation Records'!$D$59:$D$92,255),0))=0,"",INDEX('Disaggregation Records'!$E$59:$E$92,MATCH(RIGHT(L272,255),RIGHT('Disaggregation Records'!$D$59:$D$92,255),0))),"")</f>
        <v/>
      </c>
      <c r="D272" s="464" t="str">
        <f t="array" ref="D272">IFERROR(IF(INDEX('Disaggregation Records'!$F$59:$F$92,MATCH(RIGHT(L272,255),RIGHT('Disaggregation Records'!$D$59:$D$92,255),0))=0,"",INDEX('Disaggregation Records'!$F$59:$F$92,MATCH(RIGHT(L272,255),RIGHT('Disaggregation Records'!$D$59:$D$92,255),0))),"")</f>
        <v/>
      </c>
      <c r="E272" s="348" t="str">
        <f t="array" ref="E272">IFERROR(IF(INDEX('Disaggregation Data'!$K$159:$K$310,MATCH(RIGHT(M272,255),RIGHT('Disaggregation Data'!$J$159:$J$310,255),0))=0,"",INDEX('Disaggregation Data'!$K$159:$K$310,MATCH(RIGHT(M272,255),RIGHT('Disaggregation Data'!J$159:$J$310,255),0))),"")</f>
        <v/>
      </c>
      <c r="F272" s="348" t="str">
        <f t="array" ref="F272">IFERROR(IF(INDEX('Disaggregation Data'!$L$159:$L$310,MATCH(RIGHT(M272,255),RIGHT('Disaggregation Data'!$J$159:$J$310,255),0))=0,"",INDEX('Disaggregation Data'!$L$159:$L$310,MATCH(RIGHT(M272,255),RIGHT('Disaggregation Data'!J$159:$J$310,255),0))),"")</f>
        <v/>
      </c>
      <c r="G272" s="348" t="str">
        <f t="array" ref="G272">IFERROR(IF(INDEX('Disaggregation Data'!$M$159:$M$310,MATCH(RIGHT(M272,255),RIGHT('Disaggregation Data'!$J$159:$J$310,255),0))=0,"",INDEX('Disaggregation Data'!$M$159:$M$310,MATCH(RIGHT(M272,255),RIGHT('Disaggregation Data'!J$159:$J$310,255),0))),"")</f>
        <v/>
      </c>
      <c r="H272" s="347" t="str">
        <f t="array" ref="H272">IFERROR(IF(INDEX('Disaggregation Data'!$N$159:$N$310,MATCH(RIGHT(M272,255),RIGHT('Disaggregation Data'!$J$159:$J$310,255),0))=0,"",INDEX('Disaggregation Data'!$N$159:$N$310,MATCH(RIGHT(M272,255),RIGHT('Disaggregation Data'!J$159:$J$310,255),0))),"")</f>
        <v/>
      </c>
      <c r="I272" s="454" t="str">
        <f t="array" ref="I272">IFERROR(IF(INDEX('Disaggregation Records'!$G$59:$G$92,MATCH(LEFT(L272,255),LEFT('Disaggregation Records'!$D$59:$D$92,255),0))=0,"",INDEX('Disaggregation Records'!$G$59:$G$92,MATCH(LEFT(L272,255),LEFT('Disaggregation Records'!$D$59:$D$92,255),0))),"")</f>
        <v/>
      </c>
      <c r="J272" s="465" t="s">
        <v>756</v>
      </c>
      <c r="K272" s="465">
        <f t="shared" si="16"/>
        <v>74</v>
      </c>
      <c r="L272" s="465" t="str">
        <f t="shared" si="17"/>
        <v/>
      </c>
      <c r="M272" s="465" t="str">
        <f t="shared" si="18"/>
        <v/>
      </c>
      <c r="N272" s="465" t="b">
        <f t="shared" si="19"/>
        <v>0</v>
      </c>
      <c r="O272" s="466" t="s">
        <v>1785</v>
      </c>
      <c r="P272" s="202"/>
      <c r="Q272" s="179"/>
    </row>
    <row r="273" spans="1:17" ht="37.5" customHeight="1" x14ac:dyDescent="0.25">
      <c r="A273" s="345">
        <v>11</v>
      </c>
      <c r="B273" s="364" t="str">
        <f>IFERROR(VLOOKUP(A273,'Outcome Indicators - Section C'!$A$10:$S$27,19,FALSE),"")</f>
        <v/>
      </c>
      <c r="C273" s="464" t="str">
        <f t="array" ref="C273">IFERROR(IF(INDEX('Disaggregation Records'!$E$59:$E$92,MATCH(RIGHT(L273,255),RIGHT('Disaggregation Records'!$D$59:$D$92,255),0))=0,"",INDEX('Disaggregation Records'!$E$59:$E$92,MATCH(RIGHT(L273,255),RIGHT('Disaggregation Records'!$D$59:$D$92,255),0))),"")</f>
        <v/>
      </c>
      <c r="D273" s="464" t="str">
        <f t="array" ref="D273">IFERROR(IF(INDEX('Disaggregation Records'!$F$59:$F$92,MATCH(RIGHT(L273,255),RIGHT('Disaggregation Records'!$D$59:$D$92,255),0))=0,"",INDEX('Disaggregation Records'!$F$59:$F$92,MATCH(RIGHT(L273,255),RIGHT('Disaggregation Records'!$D$59:$D$92,255),0))),"")</f>
        <v/>
      </c>
      <c r="E273" s="348" t="str">
        <f t="array" ref="E273">IFERROR(IF(INDEX('Disaggregation Data'!$K$159:$K$310,MATCH(RIGHT(M273,255),RIGHT('Disaggregation Data'!$J$159:$J$310,255),0))=0,"",INDEX('Disaggregation Data'!$K$159:$K$310,MATCH(RIGHT(M273,255),RIGHT('Disaggregation Data'!J$159:$J$310,255),0))),"")</f>
        <v/>
      </c>
      <c r="F273" s="348" t="str">
        <f t="array" ref="F273">IFERROR(IF(INDEX('Disaggregation Data'!$L$159:$L$310,MATCH(RIGHT(M273,255),RIGHT('Disaggregation Data'!$J$159:$J$310,255),0))=0,"",INDEX('Disaggregation Data'!$L$159:$L$310,MATCH(RIGHT(M273,255),RIGHT('Disaggregation Data'!J$159:$J$310,255),0))),"")</f>
        <v/>
      </c>
      <c r="G273" s="348" t="str">
        <f t="array" ref="G273">IFERROR(IF(INDEX('Disaggregation Data'!$M$159:$M$310,MATCH(RIGHT(M273,255),RIGHT('Disaggregation Data'!$J$159:$J$310,255),0))=0,"",INDEX('Disaggregation Data'!$M$159:$M$310,MATCH(RIGHT(M273,255),RIGHT('Disaggregation Data'!J$159:$J$310,255),0))),"")</f>
        <v/>
      </c>
      <c r="H273" s="347" t="str">
        <f t="array" ref="H273">IFERROR(IF(INDEX('Disaggregation Data'!$N$159:$N$310,MATCH(RIGHT(M273,255),RIGHT('Disaggregation Data'!$J$159:$J$310,255),0))=0,"",INDEX('Disaggregation Data'!$N$159:$N$310,MATCH(RIGHT(M273,255),RIGHT('Disaggregation Data'!J$159:$J$310,255),0))),"")</f>
        <v/>
      </c>
      <c r="I273" s="454" t="str">
        <f t="array" ref="I273">IFERROR(IF(INDEX('Disaggregation Records'!$G$59:$G$92,MATCH(LEFT(L273,255),LEFT('Disaggregation Records'!$D$59:$D$92,255),0))=0,"",INDEX('Disaggregation Records'!$G$59:$G$92,MATCH(LEFT(L273,255),LEFT('Disaggregation Records'!$D$59:$D$92,255),0))),"")</f>
        <v/>
      </c>
      <c r="J273" s="465" t="s">
        <v>756</v>
      </c>
      <c r="K273" s="465">
        <f t="shared" si="16"/>
        <v>75</v>
      </c>
      <c r="L273" s="465" t="str">
        <f t="shared" si="17"/>
        <v/>
      </c>
      <c r="M273" s="465" t="str">
        <f t="shared" si="18"/>
        <v/>
      </c>
      <c r="N273" s="465" t="b">
        <f t="shared" si="19"/>
        <v>0</v>
      </c>
      <c r="O273" s="466" t="s">
        <v>1786</v>
      </c>
      <c r="P273" s="202"/>
      <c r="Q273" s="179"/>
    </row>
    <row r="274" spans="1:17" ht="37.5" customHeight="1" x14ac:dyDescent="0.25">
      <c r="A274" s="345">
        <v>11</v>
      </c>
      <c r="B274" s="364" t="str">
        <f>IFERROR(VLOOKUP(A274,'Outcome Indicators - Section C'!$A$10:$S$27,19,FALSE),"")</f>
        <v/>
      </c>
      <c r="C274" s="464" t="str">
        <f t="array" ref="C274">IFERROR(IF(INDEX('Disaggregation Records'!$E$59:$E$92,MATCH(RIGHT(L274,255),RIGHT('Disaggregation Records'!$D$59:$D$92,255),0))=0,"",INDEX('Disaggregation Records'!$E$59:$E$92,MATCH(RIGHT(L274,255),RIGHT('Disaggregation Records'!$D$59:$D$92,255),0))),"")</f>
        <v/>
      </c>
      <c r="D274" s="464" t="str">
        <f t="array" ref="D274">IFERROR(IF(INDEX('Disaggregation Records'!$F$59:$F$92,MATCH(RIGHT(L274,255),RIGHT('Disaggregation Records'!$D$59:$D$92,255),0))=0,"",INDEX('Disaggregation Records'!$F$59:$F$92,MATCH(RIGHT(L274,255),RIGHT('Disaggregation Records'!$D$59:$D$92,255),0))),"")</f>
        <v/>
      </c>
      <c r="E274" s="348" t="str">
        <f t="array" ref="E274">IFERROR(IF(INDEX('Disaggregation Data'!$K$159:$K$310,MATCH(RIGHT(M274,255),RIGHT('Disaggregation Data'!$J$159:$J$310,255),0))=0,"",INDEX('Disaggregation Data'!$K$159:$K$310,MATCH(RIGHT(M274,255),RIGHT('Disaggregation Data'!J$159:$J$310,255),0))),"")</f>
        <v/>
      </c>
      <c r="F274" s="348" t="str">
        <f t="array" ref="F274">IFERROR(IF(INDEX('Disaggregation Data'!$L$159:$L$310,MATCH(RIGHT(M274,255),RIGHT('Disaggregation Data'!$J$159:$J$310,255),0))=0,"",INDEX('Disaggregation Data'!$L$159:$L$310,MATCH(RIGHT(M274,255),RIGHT('Disaggregation Data'!J$159:$J$310,255),0))),"")</f>
        <v/>
      </c>
      <c r="G274" s="348" t="str">
        <f t="array" ref="G274">IFERROR(IF(INDEX('Disaggregation Data'!$M$159:$M$310,MATCH(RIGHT(M274,255),RIGHT('Disaggregation Data'!$J$159:$J$310,255),0))=0,"",INDEX('Disaggregation Data'!$M$159:$M$310,MATCH(RIGHT(M274,255),RIGHT('Disaggregation Data'!J$159:$J$310,255),0))),"")</f>
        <v/>
      </c>
      <c r="H274" s="347" t="str">
        <f t="array" ref="H274">IFERROR(IF(INDEX('Disaggregation Data'!$N$159:$N$310,MATCH(RIGHT(M274,255),RIGHT('Disaggregation Data'!$J$159:$J$310,255),0))=0,"",INDEX('Disaggregation Data'!$N$159:$N$310,MATCH(RIGHT(M274,255),RIGHT('Disaggregation Data'!J$159:$J$310,255),0))),"")</f>
        <v/>
      </c>
      <c r="I274" s="454" t="str">
        <f t="array" ref="I274">IFERROR(IF(INDEX('Disaggregation Records'!$G$59:$G$92,MATCH(LEFT(L274,255),LEFT('Disaggregation Records'!$D$59:$D$92,255),0))=0,"",INDEX('Disaggregation Records'!$G$59:$G$92,MATCH(LEFT(L274,255),LEFT('Disaggregation Records'!$D$59:$D$92,255),0))),"")</f>
        <v/>
      </c>
      <c r="J274" s="465" t="s">
        <v>756</v>
      </c>
      <c r="K274" s="465">
        <f t="shared" si="16"/>
        <v>76</v>
      </c>
      <c r="L274" s="465" t="str">
        <f t="shared" si="17"/>
        <v/>
      </c>
      <c r="M274" s="465" t="str">
        <f t="shared" si="18"/>
        <v/>
      </c>
      <c r="N274" s="465" t="b">
        <f t="shared" si="19"/>
        <v>0</v>
      </c>
      <c r="O274" s="466" t="s">
        <v>1787</v>
      </c>
      <c r="P274" s="202"/>
      <c r="Q274" s="179"/>
    </row>
    <row r="275" spans="1:17" ht="37.5" customHeight="1" x14ac:dyDescent="0.25">
      <c r="A275" s="345">
        <v>11</v>
      </c>
      <c r="B275" s="364" t="str">
        <f>IFERROR(VLOOKUP(A275,'Outcome Indicators - Section C'!$A$10:$S$27,19,FALSE),"")</f>
        <v/>
      </c>
      <c r="C275" s="464" t="str">
        <f t="array" ref="C275">IFERROR(IF(INDEX('Disaggregation Records'!$E$59:$E$92,MATCH(RIGHT(L275,255),RIGHT('Disaggregation Records'!$D$59:$D$92,255),0))=0,"",INDEX('Disaggregation Records'!$E$59:$E$92,MATCH(RIGHT(L275,255),RIGHT('Disaggregation Records'!$D$59:$D$92,255),0))),"")</f>
        <v/>
      </c>
      <c r="D275" s="464" t="str">
        <f t="array" ref="D275">IFERROR(IF(INDEX('Disaggregation Records'!$F$59:$F$92,MATCH(RIGHT(L275,255),RIGHT('Disaggregation Records'!$D$59:$D$92,255),0))=0,"",INDEX('Disaggregation Records'!$F$59:$F$92,MATCH(RIGHT(L275,255),RIGHT('Disaggregation Records'!$D$59:$D$92,255),0))),"")</f>
        <v/>
      </c>
      <c r="E275" s="348" t="str">
        <f t="array" ref="E275">IFERROR(IF(INDEX('Disaggregation Data'!$K$159:$K$310,MATCH(RIGHT(M275,255),RIGHT('Disaggregation Data'!$J$159:$J$310,255),0))=0,"",INDEX('Disaggregation Data'!$K$159:$K$310,MATCH(RIGHT(M275,255),RIGHT('Disaggregation Data'!J$159:$J$310,255),0))),"")</f>
        <v/>
      </c>
      <c r="F275" s="348" t="str">
        <f t="array" ref="F275">IFERROR(IF(INDEX('Disaggregation Data'!$L$159:$L$310,MATCH(RIGHT(M275,255),RIGHT('Disaggregation Data'!$J$159:$J$310,255),0))=0,"",INDEX('Disaggregation Data'!$L$159:$L$310,MATCH(RIGHT(M275,255),RIGHT('Disaggregation Data'!J$159:$J$310,255),0))),"")</f>
        <v/>
      </c>
      <c r="G275" s="348" t="str">
        <f t="array" ref="G275">IFERROR(IF(INDEX('Disaggregation Data'!$M$159:$M$310,MATCH(RIGHT(M275,255),RIGHT('Disaggregation Data'!$J$159:$J$310,255),0))=0,"",INDEX('Disaggregation Data'!$M$159:$M$310,MATCH(RIGHT(M275,255),RIGHT('Disaggregation Data'!J$159:$J$310,255),0))),"")</f>
        <v/>
      </c>
      <c r="H275" s="347" t="str">
        <f t="array" ref="H275">IFERROR(IF(INDEX('Disaggregation Data'!$N$159:$N$310,MATCH(RIGHT(M275,255),RIGHT('Disaggregation Data'!$J$159:$J$310,255),0))=0,"",INDEX('Disaggregation Data'!$N$159:$N$310,MATCH(RIGHT(M275,255),RIGHT('Disaggregation Data'!J$159:$J$310,255),0))),"")</f>
        <v/>
      </c>
      <c r="I275" s="454" t="str">
        <f t="array" ref="I275">IFERROR(IF(INDEX('Disaggregation Records'!$G$59:$G$92,MATCH(LEFT(L275,255),LEFT('Disaggregation Records'!$D$59:$D$92,255),0))=0,"",INDEX('Disaggregation Records'!$G$59:$G$92,MATCH(LEFT(L275,255),LEFT('Disaggregation Records'!$D$59:$D$92,255),0))),"")</f>
        <v/>
      </c>
      <c r="J275" s="465" t="s">
        <v>756</v>
      </c>
      <c r="K275" s="465">
        <f t="shared" si="16"/>
        <v>77</v>
      </c>
      <c r="L275" s="465" t="str">
        <f t="shared" si="17"/>
        <v/>
      </c>
      <c r="M275" s="465" t="str">
        <f t="shared" si="18"/>
        <v/>
      </c>
      <c r="N275" s="465" t="b">
        <f t="shared" si="19"/>
        <v>0</v>
      </c>
      <c r="O275" s="466" t="s">
        <v>1788</v>
      </c>
      <c r="P275" s="202"/>
      <c r="Q275" s="179"/>
    </row>
    <row r="276" spans="1:17" ht="37.5" customHeight="1" x14ac:dyDescent="0.25">
      <c r="A276" s="345">
        <v>11</v>
      </c>
      <c r="B276" s="364" t="str">
        <f>IFERROR(VLOOKUP(A276,'Outcome Indicators - Section C'!$A$10:$S$27,19,FALSE),"")</f>
        <v/>
      </c>
      <c r="C276" s="464" t="str">
        <f t="array" ref="C276">IFERROR(IF(INDEX('Disaggregation Records'!$E$59:$E$92,MATCH(RIGHT(L276,255),RIGHT('Disaggregation Records'!$D$59:$D$92,255),0))=0,"",INDEX('Disaggregation Records'!$E$59:$E$92,MATCH(RIGHT(L276,255),RIGHT('Disaggregation Records'!$D$59:$D$92,255),0))),"")</f>
        <v/>
      </c>
      <c r="D276" s="464" t="str">
        <f t="array" ref="D276">IFERROR(IF(INDEX('Disaggregation Records'!$F$59:$F$92,MATCH(RIGHT(L276,255),RIGHT('Disaggregation Records'!$D$59:$D$92,255),0))=0,"",INDEX('Disaggregation Records'!$F$59:$F$92,MATCH(RIGHT(L276,255),RIGHT('Disaggregation Records'!$D$59:$D$92,255),0))),"")</f>
        <v/>
      </c>
      <c r="E276" s="348" t="str">
        <f t="array" ref="E276">IFERROR(IF(INDEX('Disaggregation Data'!$K$159:$K$310,MATCH(RIGHT(M276,255),RIGHT('Disaggregation Data'!$J$159:$J$310,255),0))=0,"",INDEX('Disaggregation Data'!$K$159:$K$310,MATCH(RIGHT(M276,255),RIGHT('Disaggregation Data'!J$159:$J$310,255),0))),"")</f>
        <v/>
      </c>
      <c r="F276" s="348" t="str">
        <f t="array" ref="F276">IFERROR(IF(INDEX('Disaggregation Data'!$L$159:$L$310,MATCH(RIGHT(M276,255),RIGHT('Disaggregation Data'!$J$159:$J$310,255),0))=0,"",INDEX('Disaggregation Data'!$L$159:$L$310,MATCH(RIGHT(M276,255),RIGHT('Disaggregation Data'!J$159:$J$310,255),0))),"")</f>
        <v/>
      </c>
      <c r="G276" s="348" t="str">
        <f t="array" ref="G276">IFERROR(IF(INDEX('Disaggregation Data'!$M$159:$M$310,MATCH(RIGHT(M276,255),RIGHT('Disaggregation Data'!$J$159:$J$310,255),0))=0,"",INDEX('Disaggregation Data'!$M$159:$M$310,MATCH(RIGHT(M276,255),RIGHT('Disaggregation Data'!J$159:$J$310,255),0))),"")</f>
        <v/>
      </c>
      <c r="H276" s="347" t="str">
        <f t="array" ref="H276">IFERROR(IF(INDEX('Disaggregation Data'!$N$159:$N$310,MATCH(RIGHT(M276,255),RIGHT('Disaggregation Data'!$J$159:$J$310,255),0))=0,"",INDEX('Disaggregation Data'!$N$159:$N$310,MATCH(RIGHT(M276,255),RIGHT('Disaggregation Data'!J$159:$J$310,255),0))),"")</f>
        <v/>
      </c>
      <c r="I276" s="454" t="str">
        <f t="array" ref="I276">IFERROR(IF(INDEX('Disaggregation Records'!$G$59:$G$92,MATCH(LEFT(L276,255),LEFT('Disaggregation Records'!$D$59:$D$92,255),0))=0,"",INDEX('Disaggregation Records'!$G$59:$G$92,MATCH(LEFT(L276,255),LEFT('Disaggregation Records'!$D$59:$D$92,255),0))),"")</f>
        <v/>
      </c>
      <c r="J276" s="465" t="s">
        <v>756</v>
      </c>
      <c r="K276" s="465">
        <f t="shared" si="16"/>
        <v>78</v>
      </c>
      <c r="L276" s="465" t="str">
        <f t="shared" si="17"/>
        <v/>
      </c>
      <c r="M276" s="465" t="str">
        <f t="shared" si="18"/>
        <v/>
      </c>
      <c r="N276" s="465" t="b">
        <f t="shared" si="19"/>
        <v>0</v>
      </c>
      <c r="O276" s="466" t="s">
        <v>1789</v>
      </c>
      <c r="P276" s="202"/>
      <c r="Q276" s="179"/>
    </row>
    <row r="277" spans="1:17" ht="37.5" customHeight="1" x14ac:dyDescent="0.25">
      <c r="A277" s="345">
        <v>11</v>
      </c>
      <c r="B277" s="364" t="str">
        <f>IFERROR(VLOOKUP(A277,'Outcome Indicators - Section C'!$A$10:$S$27,19,FALSE),"")</f>
        <v/>
      </c>
      <c r="C277" s="464" t="str">
        <f t="array" ref="C277">IFERROR(IF(INDEX('Disaggregation Records'!$E$59:$E$92,MATCH(RIGHT(L277,255),RIGHT('Disaggregation Records'!$D$59:$D$92,255),0))=0,"",INDEX('Disaggregation Records'!$E$59:$E$92,MATCH(RIGHT(L277,255),RIGHT('Disaggregation Records'!$D$59:$D$92,255),0))),"")</f>
        <v/>
      </c>
      <c r="D277" s="464" t="str">
        <f t="array" ref="D277">IFERROR(IF(INDEX('Disaggregation Records'!$F$59:$F$92,MATCH(RIGHT(L277,255),RIGHT('Disaggregation Records'!$D$59:$D$92,255),0))=0,"",INDEX('Disaggregation Records'!$F$59:$F$92,MATCH(RIGHT(L277,255),RIGHT('Disaggregation Records'!$D$59:$D$92,255),0))),"")</f>
        <v/>
      </c>
      <c r="E277" s="348" t="str">
        <f t="array" ref="E277">IFERROR(IF(INDEX('Disaggregation Data'!$K$159:$K$310,MATCH(RIGHT(M277,255),RIGHT('Disaggregation Data'!$J$159:$J$310,255),0))=0,"",INDEX('Disaggregation Data'!$K$159:$K$310,MATCH(RIGHT(M277,255),RIGHT('Disaggregation Data'!J$159:$J$310,255),0))),"")</f>
        <v/>
      </c>
      <c r="F277" s="348" t="str">
        <f t="array" ref="F277">IFERROR(IF(INDEX('Disaggregation Data'!$L$159:$L$310,MATCH(RIGHT(M277,255),RIGHT('Disaggregation Data'!$J$159:$J$310,255),0))=0,"",INDEX('Disaggregation Data'!$L$159:$L$310,MATCH(RIGHT(M277,255),RIGHT('Disaggregation Data'!J$159:$J$310,255),0))),"")</f>
        <v/>
      </c>
      <c r="G277" s="348" t="str">
        <f t="array" ref="G277">IFERROR(IF(INDEX('Disaggregation Data'!$M$159:$M$310,MATCH(RIGHT(M277,255),RIGHT('Disaggregation Data'!$J$159:$J$310,255),0))=0,"",INDEX('Disaggregation Data'!$M$159:$M$310,MATCH(RIGHT(M277,255),RIGHT('Disaggregation Data'!J$159:$J$310,255),0))),"")</f>
        <v/>
      </c>
      <c r="H277" s="347" t="str">
        <f t="array" ref="H277">IFERROR(IF(INDEX('Disaggregation Data'!$N$159:$N$310,MATCH(RIGHT(M277,255),RIGHT('Disaggregation Data'!$J$159:$J$310,255),0))=0,"",INDEX('Disaggregation Data'!$N$159:$N$310,MATCH(RIGHT(M277,255),RIGHT('Disaggregation Data'!J$159:$J$310,255),0))),"")</f>
        <v/>
      </c>
      <c r="I277" s="454" t="str">
        <f t="array" ref="I277">IFERROR(IF(INDEX('Disaggregation Records'!$G$59:$G$92,MATCH(LEFT(L277,255),LEFT('Disaggregation Records'!$D$59:$D$92,255),0))=0,"",INDEX('Disaggregation Records'!$G$59:$G$92,MATCH(LEFT(L277,255),LEFT('Disaggregation Records'!$D$59:$D$92,255),0))),"")</f>
        <v/>
      </c>
      <c r="J277" s="465" t="s">
        <v>756</v>
      </c>
      <c r="K277" s="465">
        <f t="shared" si="16"/>
        <v>79</v>
      </c>
      <c r="L277" s="465" t="str">
        <f t="shared" si="17"/>
        <v/>
      </c>
      <c r="M277" s="465" t="str">
        <f t="shared" si="18"/>
        <v/>
      </c>
      <c r="N277" s="465" t="b">
        <f t="shared" si="19"/>
        <v>0</v>
      </c>
      <c r="O277" s="466" t="s">
        <v>1790</v>
      </c>
      <c r="P277" s="202"/>
      <c r="Q277" s="179"/>
    </row>
    <row r="278" spans="1:17" ht="37.5" customHeight="1" x14ac:dyDescent="0.25">
      <c r="A278" s="345">
        <v>12</v>
      </c>
      <c r="B278" s="364" t="str">
        <f>IFERROR(VLOOKUP(A278,'Outcome Indicators - Section C'!$A$10:$S$27,19,FALSE),"")</f>
        <v/>
      </c>
      <c r="C278" s="464" t="str">
        <f t="array" ref="C278">IFERROR(IF(INDEX('Disaggregation Records'!$E$59:$E$92,MATCH(RIGHT(L278,255),RIGHT('Disaggregation Records'!$D$59:$D$92,255),0))=0,"",INDEX('Disaggregation Records'!$E$59:$E$92,MATCH(RIGHT(L278,255),RIGHT('Disaggregation Records'!$D$59:$D$92,255),0))),"")</f>
        <v/>
      </c>
      <c r="D278" s="464" t="str">
        <f t="array" ref="D278">IFERROR(IF(INDEX('Disaggregation Records'!$F$59:$F$92,MATCH(RIGHT(L278,255),RIGHT('Disaggregation Records'!$D$59:$D$92,255),0))=0,"",INDEX('Disaggregation Records'!$F$59:$F$92,MATCH(RIGHT(L278,255),RIGHT('Disaggregation Records'!$D$59:$D$92,255),0))),"")</f>
        <v/>
      </c>
      <c r="E278" s="348" t="str">
        <f t="array" ref="E278">IFERROR(IF(INDEX('Disaggregation Data'!$K$159:$K$310,MATCH(RIGHT(M278,255),RIGHT('Disaggregation Data'!$J$159:$J$310,255),0))=0,"",INDEX('Disaggregation Data'!$K$159:$K$310,MATCH(RIGHT(M278,255),RIGHT('Disaggregation Data'!J$159:$J$310,255),0))),"")</f>
        <v/>
      </c>
      <c r="F278" s="348" t="str">
        <f t="array" ref="F278">IFERROR(IF(INDEX('Disaggregation Data'!$L$159:$L$310,MATCH(RIGHT(M278,255),RIGHT('Disaggregation Data'!$J$159:$J$310,255),0))=0,"",INDEX('Disaggregation Data'!$L$159:$L$310,MATCH(RIGHT(M278,255),RIGHT('Disaggregation Data'!J$159:$J$310,255),0))),"")</f>
        <v/>
      </c>
      <c r="G278" s="348" t="str">
        <f t="array" ref="G278">IFERROR(IF(INDEX('Disaggregation Data'!$M$159:$M$310,MATCH(RIGHT(M278,255),RIGHT('Disaggregation Data'!$J$159:$J$310,255),0))=0,"",INDEX('Disaggregation Data'!$M$159:$M$310,MATCH(RIGHT(M278,255),RIGHT('Disaggregation Data'!J$159:$J$310,255),0))),"")</f>
        <v/>
      </c>
      <c r="H278" s="347" t="str">
        <f t="array" ref="H278">IFERROR(IF(INDEX('Disaggregation Data'!$N$159:$N$310,MATCH(RIGHT(M278,255),RIGHT('Disaggregation Data'!$J$159:$J$310,255),0))=0,"",INDEX('Disaggregation Data'!$N$159:$N$310,MATCH(RIGHT(M278,255),RIGHT('Disaggregation Data'!J$159:$J$310,255),0))),"")</f>
        <v/>
      </c>
      <c r="I278" s="454" t="str">
        <f t="array" ref="I278">IFERROR(IF(INDEX('Disaggregation Records'!$G$59:$G$92,MATCH(LEFT(L278,255),LEFT('Disaggregation Records'!$D$59:$D$92,255),0))=0,"",INDEX('Disaggregation Records'!$G$59:$G$92,MATCH(LEFT(L278,255),LEFT('Disaggregation Records'!$D$59:$D$92,255),0))),"")</f>
        <v/>
      </c>
      <c r="J278" s="465" t="s">
        <v>757</v>
      </c>
      <c r="K278" s="465">
        <f t="shared" si="16"/>
        <v>80</v>
      </c>
      <c r="L278" s="465" t="str">
        <f t="shared" si="17"/>
        <v/>
      </c>
      <c r="M278" s="465" t="str">
        <f t="shared" si="18"/>
        <v/>
      </c>
      <c r="N278" s="465" t="b">
        <f t="shared" si="19"/>
        <v>0</v>
      </c>
      <c r="O278" s="466" t="s">
        <v>1791</v>
      </c>
      <c r="P278" s="202"/>
      <c r="Q278" s="179"/>
    </row>
    <row r="279" spans="1:17" ht="37.5" customHeight="1" x14ac:dyDescent="0.25">
      <c r="A279" s="345">
        <v>12</v>
      </c>
      <c r="B279" s="364" t="str">
        <f>IFERROR(VLOOKUP(A279,'Outcome Indicators - Section C'!$A$10:$S$27,19,FALSE),"")</f>
        <v/>
      </c>
      <c r="C279" s="464" t="str">
        <f t="array" ref="C279">IFERROR(IF(INDEX('Disaggregation Records'!$E$59:$E$92,MATCH(RIGHT(L279,255),RIGHT('Disaggregation Records'!$D$59:$D$92,255),0))=0,"",INDEX('Disaggregation Records'!$E$59:$E$92,MATCH(RIGHT(L279,255),RIGHT('Disaggregation Records'!$D$59:$D$92,255),0))),"")</f>
        <v/>
      </c>
      <c r="D279" s="464" t="str">
        <f t="array" ref="D279">IFERROR(IF(INDEX('Disaggregation Records'!$F$59:$F$92,MATCH(RIGHT(L279,255),RIGHT('Disaggregation Records'!$D$59:$D$92,255),0))=0,"",INDEX('Disaggregation Records'!$F$59:$F$92,MATCH(RIGHT(L279,255),RIGHT('Disaggregation Records'!$D$59:$D$92,255),0))),"")</f>
        <v/>
      </c>
      <c r="E279" s="348" t="str">
        <f t="array" ref="E279">IFERROR(IF(INDEX('Disaggregation Data'!$K$159:$K$310,MATCH(RIGHT(M279,255),RIGHT('Disaggregation Data'!$J$159:$J$310,255),0))=0,"",INDEX('Disaggregation Data'!$K$159:$K$310,MATCH(RIGHT(M279,255),RIGHT('Disaggregation Data'!J$159:$J$310,255),0))),"")</f>
        <v/>
      </c>
      <c r="F279" s="348" t="str">
        <f t="array" ref="F279">IFERROR(IF(INDEX('Disaggregation Data'!$L$159:$L$310,MATCH(RIGHT(M279,255),RIGHT('Disaggregation Data'!$J$159:$J$310,255),0))=0,"",INDEX('Disaggregation Data'!$L$159:$L$310,MATCH(RIGHT(M279,255),RIGHT('Disaggregation Data'!J$159:$J$310,255),0))),"")</f>
        <v/>
      </c>
      <c r="G279" s="348" t="str">
        <f t="array" ref="G279">IFERROR(IF(INDEX('Disaggregation Data'!$M$159:$M$310,MATCH(RIGHT(M279,255),RIGHT('Disaggregation Data'!$J$159:$J$310,255),0))=0,"",INDEX('Disaggregation Data'!$M$159:$M$310,MATCH(RIGHT(M279,255),RIGHT('Disaggregation Data'!J$159:$J$310,255),0))),"")</f>
        <v/>
      </c>
      <c r="H279" s="347" t="str">
        <f t="array" ref="H279">IFERROR(IF(INDEX('Disaggregation Data'!$N$159:$N$310,MATCH(RIGHT(M279,255),RIGHT('Disaggregation Data'!$J$159:$J$310,255),0))=0,"",INDEX('Disaggregation Data'!$N$159:$N$310,MATCH(RIGHT(M279,255),RIGHT('Disaggregation Data'!J$159:$J$310,255),0))),"")</f>
        <v/>
      </c>
      <c r="I279" s="454" t="str">
        <f t="array" ref="I279">IFERROR(IF(INDEX('Disaggregation Records'!$G$59:$G$92,MATCH(LEFT(L279,255),LEFT('Disaggregation Records'!$D$59:$D$92,255),0))=0,"",INDEX('Disaggregation Records'!$G$59:$G$92,MATCH(LEFT(L279,255),LEFT('Disaggregation Records'!$D$59:$D$92,255),0))),"")</f>
        <v/>
      </c>
      <c r="J279" s="465" t="s">
        <v>757</v>
      </c>
      <c r="K279" s="465">
        <f t="shared" si="16"/>
        <v>81</v>
      </c>
      <c r="L279" s="465" t="str">
        <f t="shared" si="17"/>
        <v/>
      </c>
      <c r="M279" s="465" t="str">
        <f t="shared" si="18"/>
        <v/>
      </c>
      <c r="N279" s="465" t="b">
        <f t="shared" si="19"/>
        <v>0</v>
      </c>
      <c r="O279" s="466" t="s">
        <v>1792</v>
      </c>
      <c r="P279" s="202"/>
      <c r="Q279" s="179"/>
    </row>
    <row r="280" spans="1:17" ht="37.5" customHeight="1" x14ac:dyDescent="0.25">
      <c r="A280" s="345">
        <v>12</v>
      </c>
      <c r="B280" s="364" t="str">
        <f>IFERROR(VLOOKUP(A280,'Outcome Indicators - Section C'!$A$10:$S$27,19,FALSE),"")</f>
        <v/>
      </c>
      <c r="C280" s="464" t="str">
        <f t="array" ref="C280">IFERROR(IF(INDEX('Disaggregation Records'!$E$59:$E$92,MATCH(RIGHT(L280,255),RIGHT('Disaggregation Records'!$D$59:$D$92,255),0))=0,"",INDEX('Disaggregation Records'!$E$59:$E$92,MATCH(RIGHT(L280,255),RIGHT('Disaggregation Records'!$D$59:$D$92,255),0))),"")</f>
        <v/>
      </c>
      <c r="D280" s="464" t="str">
        <f t="array" ref="D280">IFERROR(IF(INDEX('Disaggregation Records'!$F$59:$F$92,MATCH(RIGHT(L280,255),RIGHT('Disaggregation Records'!$D$59:$D$92,255),0))=0,"",INDEX('Disaggregation Records'!$F$59:$F$92,MATCH(RIGHT(L280,255),RIGHT('Disaggregation Records'!$D$59:$D$92,255),0))),"")</f>
        <v/>
      </c>
      <c r="E280" s="348" t="str">
        <f t="array" ref="E280">IFERROR(IF(INDEX('Disaggregation Data'!$K$159:$K$310,MATCH(RIGHT(M280,255),RIGHT('Disaggregation Data'!$J$159:$J$310,255),0))=0,"",INDEX('Disaggregation Data'!$K$159:$K$310,MATCH(RIGHT(M280,255),RIGHT('Disaggregation Data'!J$159:$J$310,255),0))),"")</f>
        <v/>
      </c>
      <c r="F280" s="348" t="str">
        <f t="array" ref="F280">IFERROR(IF(INDEX('Disaggregation Data'!$L$159:$L$310,MATCH(RIGHT(M280,255),RIGHT('Disaggregation Data'!$J$159:$J$310,255),0))=0,"",INDEX('Disaggregation Data'!$L$159:$L$310,MATCH(RIGHT(M280,255),RIGHT('Disaggregation Data'!J$159:$J$310,255),0))),"")</f>
        <v/>
      </c>
      <c r="G280" s="348" t="str">
        <f t="array" ref="G280">IFERROR(IF(INDEX('Disaggregation Data'!$M$159:$M$310,MATCH(RIGHT(M280,255),RIGHT('Disaggregation Data'!$J$159:$J$310,255),0))=0,"",INDEX('Disaggregation Data'!$M$159:$M$310,MATCH(RIGHT(M280,255),RIGHT('Disaggregation Data'!J$159:$J$310,255),0))),"")</f>
        <v/>
      </c>
      <c r="H280" s="347" t="str">
        <f t="array" ref="H280">IFERROR(IF(INDEX('Disaggregation Data'!$N$159:$N$310,MATCH(RIGHT(M280,255),RIGHT('Disaggregation Data'!$J$159:$J$310,255),0))=0,"",INDEX('Disaggregation Data'!$N$159:$N$310,MATCH(RIGHT(M280,255),RIGHT('Disaggregation Data'!J$159:$J$310,255),0))),"")</f>
        <v/>
      </c>
      <c r="I280" s="454" t="str">
        <f t="array" ref="I280">IFERROR(IF(INDEX('Disaggregation Records'!$G$59:$G$92,MATCH(LEFT(L280,255),LEFT('Disaggregation Records'!$D$59:$D$92,255),0))=0,"",INDEX('Disaggregation Records'!$G$59:$G$92,MATCH(LEFT(L280,255),LEFT('Disaggregation Records'!$D$59:$D$92,255),0))),"")</f>
        <v/>
      </c>
      <c r="J280" s="465" t="s">
        <v>757</v>
      </c>
      <c r="K280" s="465">
        <f t="shared" si="16"/>
        <v>82</v>
      </c>
      <c r="L280" s="465" t="str">
        <f t="shared" si="17"/>
        <v/>
      </c>
      <c r="M280" s="465" t="str">
        <f t="shared" si="18"/>
        <v/>
      </c>
      <c r="N280" s="465" t="b">
        <f t="shared" si="19"/>
        <v>0</v>
      </c>
      <c r="O280" s="466" t="s">
        <v>1793</v>
      </c>
      <c r="P280" s="202"/>
      <c r="Q280" s="179"/>
    </row>
    <row r="281" spans="1:17" ht="37.5" customHeight="1" x14ac:dyDescent="0.25">
      <c r="A281" s="345">
        <v>12</v>
      </c>
      <c r="B281" s="364" t="str">
        <f>IFERROR(VLOOKUP(A281,'Outcome Indicators - Section C'!$A$10:$S$27,19,FALSE),"")</f>
        <v/>
      </c>
      <c r="C281" s="464" t="str">
        <f t="array" ref="C281">IFERROR(IF(INDEX('Disaggregation Records'!$E$59:$E$92,MATCH(RIGHT(L281,255),RIGHT('Disaggregation Records'!$D$59:$D$92,255),0))=0,"",INDEX('Disaggregation Records'!$E$59:$E$92,MATCH(RIGHT(L281,255),RIGHT('Disaggregation Records'!$D$59:$D$92,255),0))),"")</f>
        <v/>
      </c>
      <c r="D281" s="464" t="str">
        <f t="array" ref="D281">IFERROR(IF(INDEX('Disaggregation Records'!$F$59:$F$92,MATCH(RIGHT(L281,255),RIGHT('Disaggregation Records'!$D$59:$D$92,255),0))=0,"",INDEX('Disaggregation Records'!$F$59:$F$92,MATCH(RIGHT(L281,255),RIGHT('Disaggregation Records'!$D$59:$D$92,255),0))),"")</f>
        <v/>
      </c>
      <c r="E281" s="348" t="str">
        <f t="array" ref="E281">IFERROR(IF(INDEX('Disaggregation Data'!$K$159:$K$310,MATCH(RIGHT(M281,255),RIGHT('Disaggregation Data'!$J$159:$J$310,255),0))=0,"",INDEX('Disaggregation Data'!$K$159:$K$310,MATCH(RIGHT(M281,255),RIGHT('Disaggregation Data'!J$159:$J$310,255),0))),"")</f>
        <v/>
      </c>
      <c r="F281" s="348" t="str">
        <f t="array" ref="F281">IFERROR(IF(INDEX('Disaggregation Data'!$L$159:$L$310,MATCH(RIGHT(M281,255),RIGHT('Disaggregation Data'!$J$159:$J$310,255),0))=0,"",INDEX('Disaggregation Data'!$L$159:$L$310,MATCH(RIGHT(M281,255),RIGHT('Disaggregation Data'!J$159:$J$310,255),0))),"")</f>
        <v/>
      </c>
      <c r="G281" s="348" t="str">
        <f t="array" ref="G281">IFERROR(IF(INDEX('Disaggregation Data'!$M$159:$M$310,MATCH(RIGHT(M281,255),RIGHT('Disaggregation Data'!$J$159:$J$310,255),0))=0,"",INDEX('Disaggregation Data'!$M$159:$M$310,MATCH(RIGHT(M281,255),RIGHT('Disaggregation Data'!J$159:$J$310,255),0))),"")</f>
        <v/>
      </c>
      <c r="H281" s="347" t="str">
        <f t="array" ref="H281">IFERROR(IF(INDEX('Disaggregation Data'!$N$159:$N$310,MATCH(RIGHT(M281,255),RIGHT('Disaggregation Data'!$J$159:$J$310,255),0))=0,"",INDEX('Disaggregation Data'!$N$159:$N$310,MATCH(RIGHT(M281,255),RIGHT('Disaggregation Data'!J$159:$J$310,255),0))),"")</f>
        <v/>
      </c>
      <c r="I281" s="454" t="str">
        <f t="array" ref="I281">IFERROR(IF(INDEX('Disaggregation Records'!$G$59:$G$92,MATCH(LEFT(L281,255),LEFT('Disaggregation Records'!$D$59:$D$92,255),0))=0,"",INDEX('Disaggregation Records'!$G$59:$G$92,MATCH(LEFT(L281,255),LEFT('Disaggregation Records'!$D$59:$D$92,255),0))),"")</f>
        <v/>
      </c>
      <c r="J281" s="465" t="s">
        <v>757</v>
      </c>
      <c r="K281" s="465">
        <f t="shared" si="16"/>
        <v>83</v>
      </c>
      <c r="L281" s="465" t="str">
        <f t="shared" si="17"/>
        <v/>
      </c>
      <c r="M281" s="465" t="str">
        <f t="shared" si="18"/>
        <v/>
      </c>
      <c r="N281" s="465" t="b">
        <f t="shared" si="19"/>
        <v>0</v>
      </c>
      <c r="O281" s="466" t="s">
        <v>1794</v>
      </c>
      <c r="P281" s="202"/>
      <c r="Q281" s="179"/>
    </row>
    <row r="282" spans="1:17" ht="37.5" customHeight="1" x14ac:dyDescent="0.25">
      <c r="A282" s="345">
        <v>12</v>
      </c>
      <c r="B282" s="364" t="str">
        <f>IFERROR(VLOOKUP(A282,'Outcome Indicators - Section C'!$A$10:$S$27,19,FALSE),"")</f>
        <v/>
      </c>
      <c r="C282" s="464" t="str">
        <f t="array" ref="C282">IFERROR(IF(INDEX('Disaggregation Records'!$E$59:$E$92,MATCH(RIGHT(L282,255),RIGHT('Disaggregation Records'!$D$59:$D$92,255),0))=0,"",INDEX('Disaggregation Records'!$E$59:$E$92,MATCH(RIGHT(L282,255),RIGHT('Disaggregation Records'!$D$59:$D$92,255),0))),"")</f>
        <v/>
      </c>
      <c r="D282" s="464" t="str">
        <f t="array" ref="D282">IFERROR(IF(INDEX('Disaggregation Records'!$F$59:$F$92,MATCH(RIGHT(L282,255),RIGHT('Disaggregation Records'!$D$59:$D$92,255),0))=0,"",INDEX('Disaggregation Records'!$F$59:$F$92,MATCH(RIGHT(L282,255),RIGHT('Disaggregation Records'!$D$59:$D$92,255),0))),"")</f>
        <v/>
      </c>
      <c r="E282" s="348" t="str">
        <f t="array" ref="E282">IFERROR(IF(INDEX('Disaggregation Data'!$K$159:$K$310,MATCH(RIGHT(M282,255),RIGHT('Disaggregation Data'!$J$159:$J$310,255),0))=0,"",INDEX('Disaggregation Data'!$K$159:$K$310,MATCH(RIGHT(M282,255),RIGHT('Disaggregation Data'!J$159:$J$310,255),0))),"")</f>
        <v/>
      </c>
      <c r="F282" s="348" t="str">
        <f t="array" ref="F282">IFERROR(IF(INDEX('Disaggregation Data'!$L$159:$L$310,MATCH(RIGHT(M282,255),RIGHT('Disaggregation Data'!$J$159:$J$310,255),0))=0,"",INDEX('Disaggregation Data'!$L$159:$L$310,MATCH(RIGHT(M282,255),RIGHT('Disaggregation Data'!J$159:$J$310,255),0))),"")</f>
        <v/>
      </c>
      <c r="G282" s="348" t="str">
        <f t="array" ref="G282">IFERROR(IF(INDEX('Disaggregation Data'!$M$159:$M$310,MATCH(RIGHT(M282,255),RIGHT('Disaggregation Data'!$J$159:$J$310,255),0))=0,"",INDEX('Disaggregation Data'!$M$159:$M$310,MATCH(RIGHT(M282,255),RIGHT('Disaggregation Data'!J$159:$J$310,255),0))),"")</f>
        <v/>
      </c>
      <c r="H282" s="347" t="str">
        <f t="array" ref="H282">IFERROR(IF(INDEX('Disaggregation Data'!$N$159:$N$310,MATCH(RIGHT(M282,255),RIGHT('Disaggregation Data'!$J$159:$J$310,255),0))=0,"",INDEX('Disaggregation Data'!$N$159:$N$310,MATCH(RIGHT(M282,255),RIGHT('Disaggregation Data'!J$159:$J$310,255),0))),"")</f>
        <v/>
      </c>
      <c r="I282" s="454" t="str">
        <f t="array" ref="I282">IFERROR(IF(INDEX('Disaggregation Records'!$G$59:$G$92,MATCH(LEFT(L282,255),LEFT('Disaggregation Records'!$D$59:$D$92,255),0))=0,"",INDEX('Disaggregation Records'!$G$59:$G$92,MATCH(LEFT(L282,255),LEFT('Disaggregation Records'!$D$59:$D$92,255),0))),"")</f>
        <v/>
      </c>
      <c r="J282" s="465" t="s">
        <v>757</v>
      </c>
      <c r="K282" s="465">
        <f t="shared" si="16"/>
        <v>84</v>
      </c>
      <c r="L282" s="465" t="str">
        <f t="shared" si="17"/>
        <v/>
      </c>
      <c r="M282" s="465" t="str">
        <f t="shared" si="18"/>
        <v/>
      </c>
      <c r="N282" s="465" t="b">
        <f t="shared" si="19"/>
        <v>0</v>
      </c>
      <c r="O282" s="466" t="s">
        <v>1795</v>
      </c>
      <c r="P282" s="202"/>
      <c r="Q282" s="179"/>
    </row>
    <row r="283" spans="1:17" ht="37.5" customHeight="1" x14ac:dyDescent="0.25">
      <c r="A283" s="345">
        <v>12</v>
      </c>
      <c r="B283" s="364" t="str">
        <f>IFERROR(VLOOKUP(A283,'Outcome Indicators - Section C'!$A$10:$S$27,19,FALSE),"")</f>
        <v/>
      </c>
      <c r="C283" s="464" t="str">
        <f t="array" ref="C283">IFERROR(IF(INDEX('Disaggregation Records'!$E$59:$E$92,MATCH(RIGHT(L283,255),RIGHT('Disaggregation Records'!$D$59:$D$92,255),0))=0,"",INDEX('Disaggregation Records'!$E$59:$E$92,MATCH(RIGHT(L283,255),RIGHT('Disaggregation Records'!$D$59:$D$92,255),0))),"")</f>
        <v/>
      </c>
      <c r="D283" s="464" t="str">
        <f t="array" ref="D283">IFERROR(IF(INDEX('Disaggregation Records'!$F$59:$F$92,MATCH(RIGHT(L283,255),RIGHT('Disaggregation Records'!$D$59:$D$92,255),0))=0,"",INDEX('Disaggregation Records'!$F$59:$F$92,MATCH(RIGHT(L283,255),RIGHT('Disaggregation Records'!$D$59:$D$92,255),0))),"")</f>
        <v/>
      </c>
      <c r="E283" s="348" t="str">
        <f t="array" ref="E283">IFERROR(IF(INDEX('Disaggregation Data'!$K$159:$K$310,MATCH(RIGHT(M283,255),RIGHT('Disaggregation Data'!$J$159:$J$310,255),0))=0,"",INDEX('Disaggregation Data'!$K$159:$K$310,MATCH(RIGHT(M283,255),RIGHT('Disaggregation Data'!J$159:$J$310,255),0))),"")</f>
        <v/>
      </c>
      <c r="F283" s="348" t="str">
        <f t="array" ref="F283">IFERROR(IF(INDEX('Disaggregation Data'!$L$159:$L$310,MATCH(RIGHT(M283,255),RIGHT('Disaggregation Data'!$J$159:$J$310,255),0))=0,"",INDEX('Disaggregation Data'!$L$159:$L$310,MATCH(RIGHT(M283,255),RIGHT('Disaggregation Data'!J$159:$J$310,255),0))),"")</f>
        <v/>
      </c>
      <c r="G283" s="348" t="str">
        <f t="array" ref="G283">IFERROR(IF(INDEX('Disaggregation Data'!$M$159:$M$310,MATCH(RIGHT(M283,255),RIGHT('Disaggregation Data'!$J$159:$J$310,255),0))=0,"",INDEX('Disaggregation Data'!$M$159:$M$310,MATCH(RIGHT(M283,255),RIGHT('Disaggregation Data'!J$159:$J$310,255),0))),"")</f>
        <v/>
      </c>
      <c r="H283" s="347" t="str">
        <f t="array" ref="H283">IFERROR(IF(INDEX('Disaggregation Data'!$N$159:$N$310,MATCH(RIGHT(M283,255),RIGHT('Disaggregation Data'!$J$159:$J$310,255),0))=0,"",INDEX('Disaggregation Data'!$N$159:$N$310,MATCH(RIGHT(M283,255),RIGHT('Disaggregation Data'!J$159:$J$310,255),0))),"")</f>
        <v/>
      </c>
      <c r="I283" s="454" t="str">
        <f t="array" ref="I283">IFERROR(IF(INDEX('Disaggregation Records'!$G$59:$G$92,MATCH(LEFT(L283,255),LEFT('Disaggregation Records'!$D$59:$D$92,255),0))=0,"",INDEX('Disaggregation Records'!$G$59:$G$92,MATCH(LEFT(L283,255),LEFT('Disaggregation Records'!$D$59:$D$92,255),0))),"")</f>
        <v/>
      </c>
      <c r="J283" s="465" t="s">
        <v>757</v>
      </c>
      <c r="K283" s="465">
        <f t="shared" si="16"/>
        <v>85</v>
      </c>
      <c r="L283" s="465" t="str">
        <f t="shared" si="17"/>
        <v/>
      </c>
      <c r="M283" s="465" t="str">
        <f t="shared" si="18"/>
        <v/>
      </c>
      <c r="N283" s="465" t="b">
        <f t="shared" si="19"/>
        <v>0</v>
      </c>
      <c r="O283" s="466" t="s">
        <v>1796</v>
      </c>
      <c r="P283" s="202"/>
      <c r="Q283" s="179"/>
    </row>
    <row r="284" spans="1:17" ht="37.5" customHeight="1" x14ac:dyDescent="0.25">
      <c r="A284" s="345">
        <v>12</v>
      </c>
      <c r="B284" s="364" t="str">
        <f>IFERROR(VLOOKUP(A284,'Outcome Indicators - Section C'!$A$10:$S$27,19,FALSE),"")</f>
        <v/>
      </c>
      <c r="C284" s="464" t="str">
        <f t="array" ref="C284">IFERROR(IF(INDEX('Disaggregation Records'!$E$59:$E$92,MATCH(RIGHT(L284,255),RIGHT('Disaggregation Records'!$D$59:$D$92,255),0))=0,"",INDEX('Disaggregation Records'!$E$59:$E$92,MATCH(RIGHT(L284,255),RIGHT('Disaggregation Records'!$D$59:$D$92,255),0))),"")</f>
        <v/>
      </c>
      <c r="D284" s="464" t="str">
        <f t="array" ref="D284">IFERROR(IF(INDEX('Disaggregation Records'!$F$59:$F$92,MATCH(RIGHT(L284,255),RIGHT('Disaggregation Records'!$D$59:$D$92,255),0))=0,"",INDEX('Disaggregation Records'!$F$59:$F$92,MATCH(RIGHT(L284,255),RIGHT('Disaggregation Records'!$D$59:$D$92,255),0))),"")</f>
        <v/>
      </c>
      <c r="E284" s="348" t="str">
        <f t="array" ref="E284">IFERROR(IF(INDEX('Disaggregation Data'!$K$159:$K$310,MATCH(RIGHT(M284,255),RIGHT('Disaggregation Data'!$J$159:$J$310,255),0))=0,"",INDEX('Disaggregation Data'!$K$159:$K$310,MATCH(RIGHT(M284,255),RIGHT('Disaggregation Data'!J$159:$J$310,255),0))),"")</f>
        <v/>
      </c>
      <c r="F284" s="348" t="str">
        <f t="array" ref="F284">IFERROR(IF(INDEX('Disaggregation Data'!$L$159:$L$310,MATCH(RIGHT(M284,255),RIGHT('Disaggregation Data'!$J$159:$J$310,255),0))=0,"",INDEX('Disaggregation Data'!$L$159:$L$310,MATCH(RIGHT(M284,255),RIGHT('Disaggregation Data'!J$159:$J$310,255),0))),"")</f>
        <v/>
      </c>
      <c r="G284" s="348" t="str">
        <f t="array" ref="G284">IFERROR(IF(INDEX('Disaggregation Data'!$M$159:$M$310,MATCH(RIGHT(M284,255),RIGHT('Disaggregation Data'!$J$159:$J$310,255),0))=0,"",INDEX('Disaggregation Data'!$M$159:$M$310,MATCH(RIGHT(M284,255),RIGHT('Disaggregation Data'!J$159:$J$310,255),0))),"")</f>
        <v/>
      </c>
      <c r="H284" s="347" t="str">
        <f t="array" ref="H284">IFERROR(IF(INDEX('Disaggregation Data'!$N$159:$N$310,MATCH(RIGHT(M284,255),RIGHT('Disaggregation Data'!$J$159:$J$310,255),0))=0,"",INDEX('Disaggregation Data'!$N$159:$N$310,MATCH(RIGHT(M284,255),RIGHT('Disaggregation Data'!J$159:$J$310,255),0))),"")</f>
        <v/>
      </c>
      <c r="I284" s="454" t="str">
        <f t="array" ref="I284">IFERROR(IF(INDEX('Disaggregation Records'!$G$59:$G$92,MATCH(LEFT(L284,255),LEFT('Disaggregation Records'!$D$59:$D$92,255),0))=0,"",INDEX('Disaggregation Records'!$G$59:$G$92,MATCH(LEFT(L284,255),LEFT('Disaggregation Records'!$D$59:$D$92,255),0))),"")</f>
        <v/>
      </c>
      <c r="J284" s="465" t="s">
        <v>757</v>
      </c>
      <c r="K284" s="465">
        <f t="shared" si="16"/>
        <v>86</v>
      </c>
      <c r="L284" s="465" t="str">
        <f t="shared" si="17"/>
        <v/>
      </c>
      <c r="M284" s="465" t="str">
        <f t="shared" si="18"/>
        <v/>
      </c>
      <c r="N284" s="465" t="b">
        <f t="shared" si="19"/>
        <v>0</v>
      </c>
      <c r="O284" s="466" t="s">
        <v>1797</v>
      </c>
      <c r="P284" s="202"/>
      <c r="Q284" s="179"/>
    </row>
    <row r="285" spans="1:17" ht="37.5" customHeight="1" x14ac:dyDescent="0.25">
      <c r="A285" s="345">
        <v>12</v>
      </c>
      <c r="B285" s="364" t="str">
        <f>IFERROR(VLOOKUP(A285,'Outcome Indicators - Section C'!$A$10:$S$27,19,FALSE),"")</f>
        <v/>
      </c>
      <c r="C285" s="464" t="str">
        <f t="array" ref="C285">IFERROR(IF(INDEX('Disaggregation Records'!$E$59:$E$92,MATCH(RIGHT(L285,255),RIGHT('Disaggregation Records'!$D$59:$D$92,255),0))=0,"",INDEX('Disaggregation Records'!$E$59:$E$92,MATCH(RIGHT(L285,255),RIGHT('Disaggregation Records'!$D$59:$D$92,255),0))),"")</f>
        <v/>
      </c>
      <c r="D285" s="464" t="str">
        <f t="array" ref="D285">IFERROR(IF(INDEX('Disaggregation Records'!$F$59:$F$92,MATCH(RIGHT(L285,255),RIGHT('Disaggregation Records'!$D$59:$D$92,255),0))=0,"",INDEX('Disaggregation Records'!$F$59:$F$92,MATCH(RIGHT(L285,255),RIGHT('Disaggregation Records'!$D$59:$D$92,255),0))),"")</f>
        <v/>
      </c>
      <c r="E285" s="348" t="str">
        <f t="array" ref="E285">IFERROR(IF(INDEX('Disaggregation Data'!$K$159:$K$310,MATCH(RIGHT(M285,255),RIGHT('Disaggregation Data'!$J$159:$J$310,255),0))=0,"",INDEX('Disaggregation Data'!$K$159:$K$310,MATCH(RIGHT(M285,255),RIGHT('Disaggregation Data'!J$159:$J$310,255),0))),"")</f>
        <v/>
      </c>
      <c r="F285" s="348" t="str">
        <f t="array" ref="F285">IFERROR(IF(INDEX('Disaggregation Data'!$L$159:$L$310,MATCH(RIGHT(M285,255),RIGHT('Disaggregation Data'!$J$159:$J$310,255),0))=0,"",INDEX('Disaggregation Data'!$L$159:$L$310,MATCH(RIGHT(M285,255),RIGHT('Disaggregation Data'!J$159:$J$310,255),0))),"")</f>
        <v/>
      </c>
      <c r="G285" s="348" t="str">
        <f t="array" ref="G285">IFERROR(IF(INDEX('Disaggregation Data'!$M$159:$M$310,MATCH(RIGHT(M285,255),RIGHT('Disaggregation Data'!$J$159:$J$310,255),0))=0,"",INDEX('Disaggregation Data'!$M$159:$M$310,MATCH(RIGHT(M285,255),RIGHT('Disaggregation Data'!J$159:$J$310,255),0))),"")</f>
        <v/>
      </c>
      <c r="H285" s="347" t="str">
        <f t="array" ref="H285">IFERROR(IF(INDEX('Disaggregation Data'!$N$159:$N$310,MATCH(RIGHT(M285,255),RIGHT('Disaggregation Data'!$J$159:$J$310,255),0))=0,"",INDEX('Disaggregation Data'!$N$159:$N$310,MATCH(RIGHT(M285,255),RIGHT('Disaggregation Data'!J$159:$J$310,255),0))),"")</f>
        <v/>
      </c>
      <c r="I285" s="454" t="str">
        <f t="array" ref="I285">IFERROR(IF(INDEX('Disaggregation Records'!$G$59:$G$92,MATCH(LEFT(L285,255),LEFT('Disaggregation Records'!$D$59:$D$92,255),0))=0,"",INDEX('Disaggregation Records'!$G$59:$G$92,MATCH(LEFT(L285,255),LEFT('Disaggregation Records'!$D$59:$D$92,255),0))),"")</f>
        <v/>
      </c>
      <c r="J285" s="465" t="s">
        <v>757</v>
      </c>
      <c r="K285" s="465">
        <f t="shared" si="16"/>
        <v>87</v>
      </c>
      <c r="L285" s="465" t="str">
        <f t="shared" si="17"/>
        <v/>
      </c>
      <c r="M285" s="465" t="str">
        <f t="shared" si="18"/>
        <v/>
      </c>
      <c r="N285" s="465" t="b">
        <f t="shared" si="19"/>
        <v>0</v>
      </c>
      <c r="O285" s="466" t="s">
        <v>1798</v>
      </c>
      <c r="P285" s="202"/>
      <c r="Q285" s="179"/>
    </row>
    <row r="286" spans="1:17" ht="37.5" customHeight="1" x14ac:dyDescent="0.25">
      <c r="A286" s="345">
        <v>12</v>
      </c>
      <c r="B286" s="364" t="str">
        <f>IFERROR(VLOOKUP(A286,'Outcome Indicators - Section C'!$A$10:$S$27,19,FALSE),"")</f>
        <v/>
      </c>
      <c r="C286" s="464" t="str">
        <f t="array" ref="C286">IFERROR(IF(INDEX('Disaggregation Records'!$E$59:$E$92,MATCH(RIGHT(L286,255),RIGHT('Disaggregation Records'!$D$59:$D$92,255),0))=0,"",INDEX('Disaggregation Records'!$E$59:$E$92,MATCH(RIGHT(L286,255),RIGHT('Disaggregation Records'!$D$59:$D$92,255),0))),"")</f>
        <v/>
      </c>
      <c r="D286" s="464" t="str">
        <f t="array" ref="D286">IFERROR(IF(INDEX('Disaggregation Records'!$F$59:$F$92,MATCH(RIGHT(L286,255),RIGHT('Disaggregation Records'!$D$59:$D$92,255),0))=0,"",INDEX('Disaggregation Records'!$F$59:$F$92,MATCH(RIGHT(L286,255),RIGHT('Disaggregation Records'!$D$59:$D$92,255),0))),"")</f>
        <v/>
      </c>
      <c r="E286" s="348" t="str">
        <f t="array" ref="E286">IFERROR(IF(INDEX('Disaggregation Data'!$K$159:$K$310,MATCH(RIGHT(M286,255),RIGHT('Disaggregation Data'!$J$159:$J$310,255),0))=0,"",INDEX('Disaggregation Data'!$K$159:$K$310,MATCH(RIGHT(M286,255),RIGHT('Disaggregation Data'!J$159:$J$310,255),0))),"")</f>
        <v/>
      </c>
      <c r="F286" s="348" t="str">
        <f t="array" ref="F286">IFERROR(IF(INDEX('Disaggregation Data'!$L$159:$L$310,MATCH(RIGHT(M286,255),RIGHT('Disaggregation Data'!$J$159:$J$310,255),0))=0,"",INDEX('Disaggregation Data'!$L$159:$L$310,MATCH(RIGHT(M286,255),RIGHT('Disaggregation Data'!J$159:$J$310,255),0))),"")</f>
        <v/>
      </c>
      <c r="G286" s="348" t="str">
        <f t="array" ref="G286">IFERROR(IF(INDEX('Disaggregation Data'!$M$159:$M$310,MATCH(RIGHT(M286,255),RIGHT('Disaggregation Data'!$J$159:$J$310,255),0))=0,"",INDEX('Disaggregation Data'!$M$159:$M$310,MATCH(RIGHT(M286,255),RIGHT('Disaggregation Data'!J$159:$J$310,255),0))),"")</f>
        <v/>
      </c>
      <c r="H286" s="347" t="str">
        <f t="array" ref="H286">IFERROR(IF(INDEX('Disaggregation Data'!$N$159:$N$310,MATCH(RIGHT(M286,255),RIGHT('Disaggregation Data'!$J$159:$J$310,255),0))=0,"",INDEX('Disaggregation Data'!$N$159:$N$310,MATCH(RIGHT(M286,255),RIGHT('Disaggregation Data'!J$159:$J$310,255),0))),"")</f>
        <v/>
      </c>
      <c r="I286" s="454" t="str">
        <f t="array" ref="I286">IFERROR(IF(INDEX('Disaggregation Records'!$G$59:$G$92,MATCH(LEFT(L286,255),LEFT('Disaggregation Records'!$D$59:$D$92,255),0))=0,"",INDEX('Disaggregation Records'!$G$59:$G$92,MATCH(LEFT(L286,255),LEFT('Disaggregation Records'!$D$59:$D$92,255),0))),"")</f>
        <v/>
      </c>
      <c r="J286" s="465" t="s">
        <v>757</v>
      </c>
      <c r="K286" s="465">
        <f t="shared" si="16"/>
        <v>88</v>
      </c>
      <c r="L286" s="465" t="str">
        <f t="shared" si="17"/>
        <v/>
      </c>
      <c r="M286" s="465" t="str">
        <f t="shared" si="18"/>
        <v/>
      </c>
      <c r="N286" s="465" t="b">
        <f t="shared" si="19"/>
        <v>0</v>
      </c>
      <c r="O286" s="466" t="s">
        <v>1799</v>
      </c>
      <c r="P286" s="202"/>
      <c r="Q286" s="179"/>
    </row>
    <row r="287" spans="1:17" ht="37.5" customHeight="1" x14ac:dyDescent="0.25">
      <c r="A287" s="345">
        <v>12</v>
      </c>
      <c r="B287" s="364" t="str">
        <f>IFERROR(VLOOKUP(A287,'Outcome Indicators - Section C'!$A$10:$S$27,19,FALSE),"")</f>
        <v/>
      </c>
      <c r="C287" s="464" t="str">
        <f t="array" ref="C287">IFERROR(IF(INDEX('Disaggregation Records'!$E$59:$E$92,MATCH(RIGHT(L287,255),RIGHT('Disaggregation Records'!$D$59:$D$92,255),0))=0,"",INDEX('Disaggregation Records'!$E$59:$E$92,MATCH(RIGHT(L287,255),RIGHT('Disaggregation Records'!$D$59:$D$92,255),0))),"")</f>
        <v/>
      </c>
      <c r="D287" s="464" t="str">
        <f t="array" ref="D287">IFERROR(IF(INDEX('Disaggregation Records'!$F$59:$F$92,MATCH(RIGHT(L287,255),RIGHT('Disaggregation Records'!$D$59:$D$92,255),0))=0,"",INDEX('Disaggregation Records'!$F$59:$F$92,MATCH(RIGHT(L287,255),RIGHT('Disaggregation Records'!$D$59:$D$92,255),0))),"")</f>
        <v/>
      </c>
      <c r="E287" s="348" t="str">
        <f t="array" ref="E287">IFERROR(IF(INDEX('Disaggregation Data'!$K$159:$K$310,MATCH(RIGHT(M287,255),RIGHT('Disaggregation Data'!$J$159:$J$310,255),0))=0,"",INDEX('Disaggregation Data'!$K$159:$K$310,MATCH(RIGHT(M287,255),RIGHT('Disaggregation Data'!J$159:$J$310,255),0))),"")</f>
        <v/>
      </c>
      <c r="F287" s="348" t="str">
        <f t="array" ref="F287">IFERROR(IF(INDEX('Disaggregation Data'!$L$159:$L$310,MATCH(RIGHT(M287,255),RIGHT('Disaggregation Data'!$J$159:$J$310,255),0))=0,"",INDEX('Disaggregation Data'!$L$159:$L$310,MATCH(RIGHT(M287,255),RIGHT('Disaggregation Data'!J$159:$J$310,255),0))),"")</f>
        <v/>
      </c>
      <c r="G287" s="348" t="str">
        <f t="array" ref="G287">IFERROR(IF(INDEX('Disaggregation Data'!$M$159:$M$310,MATCH(RIGHT(M287,255),RIGHT('Disaggregation Data'!$J$159:$J$310,255),0))=0,"",INDEX('Disaggregation Data'!$M$159:$M$310,MATCH(RIGHT(M287,255),RIGHT('Disaggregation Data'!J$159:$J$310,255),0))),"")</f>
        <v/>
      </c>
      <c r="H287" s="347" t="str">
        <f t="array" ref="H287">IFERROR(IF(INDEX('Disaggregation Data'!$N$159:$N$310,MATCH(RIGHT(M287,255),RIGHT('Disaggregation Data'!$J$159:$J$310,255),0))=0,"",INDEX('Disaggregation Data'!$N$159:$N$310,MATCH(RIGHT(M287,255),RIGHT('Disaggregation Data'!J$159:$J$310,255),0))),"")</f>
        <v/>
      </c>
      <c r="I287" s="454" t="str">
        <f t="array" ref="I287">IFERROR(IF(INDEX('Disaggregation Records'!$G$59:$G$92,MATCH(LEFT(L287,255),LEFT('Disaggregation Records'!$D$59:$D$92,255),0))=0,"",INDEX('Disaggregation Records'!$G$59:$G$92,MATCH(LEFT(L287,255),LEFT('Disaggregation Records'!$D$59:$D$92,255),0))),"")</f>
        <v/>
      </c>
      <c r="J287" s="465" t="s">
        <v>757</v>
      </c>
      <c r="K287" s="465">
        <f t="shared" si="16"/>
        <v>89</v>
      </c>
      <c r="L287" s="465" t="str">
        <f t="shared" si="17"/>
        <v/>
      </c>
      <c r="M287" s="465" t="str">
        <f t="shared" si="18"/>
        <v/>
      </c>
      <c r="N287" s="465" t="b">
        <f t="shared" si="19"/>
        <v>0</v>
      </c>
      <c r="O287" s="466" t="s">
        <v>1800</v>
      </c>
      <c r="P287" s="202"/>
      <c r="Q287" s="179"/>
    </row>
    <row r="288" spans="1:17" ht="37.5" customHeight="1" x14ac:dyDescent="0.25">
      <c r="A288" s="345">
        <v>13</v>
      </c>
      <c r="B288" s="364" t="str">
        <f>IFERROR(VLOOKUP(A288,'Outcome Indicators - Section C'!$A$10:$S$27,19,FALSE),"")</f>
        <v/>
      </c>
      <c r="C288" s="464" t="str">
        <f t="array" ref="C288">IFERROR(IF(INDEX('Disaggregation Records'!$E$59:$E$92,MATCH(RIGHT(L288,255),RIGHT('Disaggregation Records'!$D$59:$D$92,255),0))=0,"",INDEX('Disaggregation Records'!$E$59:$E$92,MATCH(RIGHT(L288,255),RIGHT('Disaggregation Records'!$D$59:$D$92,255),0))),"")</f>
        <v/>
      </c>
      <c r="D288" s="464" t="str">
        <f t="array" ref="D288">IFERROR(IF(INDEX('Disaggregation Records'!$F$59:$F$92,MATCH(RIGHT(L288,255),RIGHT('Disaggregation Records'!$D$59:$D$92,255),0))=0,"",INDEX('Disaggregation Records'!$F$59:$F$92,MATCH(RIGHT(L288,255),RIGHT('Disaggregation Records'!$D$59:$D$92,255),0))),"")</f>
        <v/>
      </c>
      <c r="E288" s="348" t="str">
        <f t="array" ref="E288">IFERROR(IF(INDEX('Disaggregation Data'!$K$159:$K$310,MATCH(RIGHT(M288,255),RIGHT('Disaggregation Data'!$J$159:$J$310,255),0))=0,"",INDEX('Disaggregation Data'!$K$159:$K$310,MATCH(RIGHT(M288,255),RIGHT('Disaggregation Data'!J$159:$J$310,255),0))),"")</f>
        <v/>
      </c>
      <c r="F288" s="348" t="str">
        <f t="array" ref="F288">IFERROR(IF(INDEX('Disaggregation Data'!$L$159:$L$310,MATCH(RIGHT(M288,255),RIGHT('Disaggregation Data'!$J$159:$J$310,255),0))=0,"",INDEX('Disaggregation Data'!$L$159:$L$310,MATCH(RIGHT(M288,255),RIGHT('Disaggregation Data'!J$159:$J$310,255),0))),"")</f>
        <v/>
      </c>
      <c r="G288" s="348" t="str">
        <f t="array" ref="G288">IFERROR(IF(INDEX('Disaggregation Data'!$M$159:$M$310,MATCH(RIGHT(M288,255),RIGHT('Disaggregation Data'!$J$159:$J$310,255),0))=0,"",INDEX('Disaggregation Data'!$M$159:$M$310,MATCH(RIGHT(M288,255),RIGHT('Disaggregation Data'!J$159:$J$310,255),0))),"")</f>
        <v/>
      </c>
      <c r="H288" s="347" t="str">
        <f t="array" ref="H288">IFERROR(IF(INDEX('Disaggregation Data'!$N$159:$N$310,MATCH(RIGHT(M288,255),RIGHT('Disaggregation Data'!$J$159:$J$310,255),0))=0,"",INDEX('Disaggregation Data'!$N$159:$N$310,MATCH(RIGHT(M288,255),RIGHT('Disaggregation Data'!J$159:$J$310,255),0))),"")</f>
        <v/>
      </c>
      <c r="I288" s="454" t="str">
        <f t="array" ref="I288">IFERROR(IF(INDEX('Disaggregation Records'!$G$59:$G$92,MATCH(LEFT(L288,255),LEFT('Disaggregation Records'!$D$59:$D$92,255),0))=0,"",INDEX('Disaggregation Records'!$G$59:$G$92,MATCH(LEFT(L288,255),LEFT('Disaggregation Records'!$D$59:$D$92,255),0))),"")</f>
        <v/>
      </c>
      <c r="J288" s="465" t="s">
        <v>758</v>
      </c>
      <c r="K288" s="465">
        <f t="shared" si="16"/>
        <v>90</v>
      </c>
      <c r="L288" s="465" t="str">
        <f t="shared" si="17"/>
        <v/>
      </c>
      <c r="M288" s="465" t="str">
        <f t="shared" si="18"/>
        <v/>
      </c>
      <c r="N288" s="465" t="b">
        <f t="shared" si="19"/>
        <v>0</v>
      </c>
      <c r="O288" s="466" t="s">
        <v>1801</v>
      </c>
      <c r="P288" s="202"/>
      <c r="Q288" s="179"/>
    </row>
    <row r="289" spans="1:17" ht="37.5" customHeight="1" x14ac:dyDescent="0.25">
      <c r="A289" s="345">
        <v>13</v>
      </c>
      <c r="B289" s="364" t="str">
        <f>IFERROR(VLOOKUP(A289,'Outcome Indicators - Section C'!$A$10:$S$27,19,FALSE),"")</f>
        <v/>
      </c>
      <c r="C289" s="464" t="str">
        <f t="array" ref="C289">IFERROR(IF(INDEX('Disaggregation Records'!$E$59:$E$92,MATCH(RIGHT(L289,255),RIGHT('Disaggregation Records'!$D$59:$D$92,255),0))=0,"",INDEX('Disaggregation Records'!$E$59:$E$92,MATCH(RIGHT(L289,255),RIGHT('Disaggregation Records'!$D$59:$D$92,255),0))),"")</f>
        <v/>
      </c>
      <c r="D289" s="464" t="str">
        <f t="array" ref="D289">IFERROR(IF(INDEX('Disaggregation Records'!$F$59:$F$92,MATCH(RIGHT(L289,255),RIGHT('Disaggregation Records'!$D$59:$D$92,255),0))=0,"",INDEX('Disaggregation Records'!$F$59:$F$92,MATCH(RIGHT(L289,255),RIGHT('Disaggregation Records'!$D$59:$D$92,255),0))),"")</f>
        <v/>
      </c>
      <c r="E289" s="348" t="str">
        <f t="array" ref="E289">IFERROR(IF(INDEX('Disaggregation Data'!$K$159:$K$310,MATCH(RIGHT(M289,255),RIGHT('Disaggregation Data'!$J$159:$J$310,255),0))=0,"",INDEX('Disaggregation Data'!$K$159:$K$310,MATCH(RIGHT(M289,255),RIGHT('Disaggregation Data'!J$159:$J$310,255),0))),"")</f>
        <v/>
      </c>
      <c r="F289" s="348" t="str">
        <f t="array" ref="F289">IFERROR(IF(INDEX('Disaggregation Data'!$L$159:$L$310,MATCH(RIGHT(M289,255),RIGHT('Disaggregation Data'!$J$159:$J$310,255),0))=0,"",INDEX('Disaggregation Data'!$L$159:$L$310,MATCH(RIGHT(M289,255),RIGHT('Disaggregation Data'!J$159:$J$310,255),0))),"")</f>
        <v/>
      </c>
      <c r="G289" s="348" t="str">
        <f t="array" ref="G289">IFERROR(IF(INDEX('Disaggregation Data'!$M$159:$M$310,MATCH(RIGHT(M289,255),RIGHT('Disaggregation Data'!$J$159:$J$310,255),0))=0,"",INDEX('Disaggregation Data'!$M$159:$M$310,MATCH(RIGHT(M289,255),RIGHT('Disaggregation Data'!J$159:$J$310,255),0))),"")</f>
        <v/>
      </c>
      <c r="H289" s="347" t="str">
        <f t="array" ref="H289">IFERROR(IF(INDEX('Disaggregation Data'!$N$159:$N$310,MATCH(RIGHT(M289,255),RIGHT('Disaggregation Data'!$J$159:$J$310,255),0))=0,"",INDEX('Disaggregation Data'!$N$159:$N$310,MATCH(RIGHT(M289,255),RIGHT('Disaggregation Data'!J$159:$J$310,255),0))),"")</f>
        <v/>
      </c>
      <c r="I289" s="454" t="str">
        <f t="array" ref="I289">IFERROR(IF(INDEX('Disaggregation Records'!$G$59:$G$92,MATCH(LEFT(L289,255),LEFT('Disaggregation Records'!$D$59:$D$92,255),0))=0,"",INDEX('Disaggregation Records'!$G$59:$G$92,MATCH(LEFT(L289,255),LEFT('Disaggregation Records'!$D$59:$D$92,255),0))),"")</f>
        <v/>
      </c>
      <c r="J289" s="465" t="s">
        <v>758</v>
      </c>
      <c r="K289" s="465">
        <f t="shared" si="16"/>
        <v>91</v>
      </c>
      <c r="L289" s="465" t="str">
        <f t="shared" si="17"/>
        <v/>
      </c>
      <c r="M289" s="465" t="str">
        <f t="shared" si="18"/>
        <v/>
      </c>
      <c r="N289" s="465" t="b">
        <f t="shared" si="19"/>
        <v>0</v>
      </c>
      <c r="O289" s="466" t="s">
        <v>1802</v>
      </c>
      <c r="P289" s="202"/>
      <c r="Q289" s="179"/>
    </row>
    <row r="290" spans="1:17" ht="37.5" customHeight="1" x14ac:dyDescent="0.25">
      <c r="A290" s="345">
        <v>13</v>
      </c>
      <c r="B290" s="364" t="str">
        <f>IFERROR(VLOOKUP(A290,'Outcome Indicators - Section C'!$A$10:$S$27,19,FALSE),"")</f>
        <v/>
      </c>
      <c r="C290" s="464" t="str">
        <f t="array" ref="C290">IFERROR(IF(INDEX('Disaggregation Records'!$E$59:$E$92,MATCH(RIGHT(L290,255),RIGHT('Disaggregation Records'!$D$59:$D$92,255),0))=0,"",INDEX('Disaggregation Records'!$E$59:$E$92,MATCH(RIGHT(L290,255),RIGHT('Disaggregation Records'!$D$59:$D$92,255),0))),"")</f>
        <v/>
      </c>
      <c r="D290" s="464" t="str">
        <f t="array" ref="D290">IFERROR(IF(INDEX('Disaggregation Records'!$F$59:$F$92,MATCH(RIGHT(L290,255),RIGHT('Disaggregation Records'!$D$59:$D$92,255),0))=0,"",INDEX('Disaggregation Records'!$F$59:$F$92,MATCH(RIGHT(L290,255),RIGHT('Disaggregation Records'!$D$59:$D$92,255),0))),"")</f>
        <v/>
      </c>
      <c r="E290" s="348" t="str">
        <f t="array" ref="E290">IFERROR(IF(INDEX('Disaggregation Data'!$K$159:$K$310,MATCH(RIGHT(M290,255),RIGHT('Disaggregation Data'!$J$159:$J$310,255),0))=0,"",INDEX('Disaggregation Data'!$K$159:$K$310,MATCH(RIGHT(M290,255),RIGHT('Disaggregation Data'!J$159:$J$310,255),0))),"")</f>
        <v/>
      </c>
      <c r="F290" s="348" t="str">
        <f t="array" ref="F290">IFERROR(IF(INDEX('Disaggregation Data'!$L$159:$L$310,MATCH(RIGHT(M290,255),RIGHT('Disaggregation Data'!$J$159:$J$310,255),0))=0,"",INDEX('Disaggregation Data'!$L$159:$L$310,MATCH(RIGHT(M290,255),RIGHT('Disaggregation Data'!J$159:$J$310,255),0))),"")</f>
        <v/>
      </c>
      <c r="G290" s="348" t="str">
        <f t="array" ref="G290">IFERROR(IF(INDEX('Disaggregation Data'!$M$159:$M$310,MATCH(RIGHT(M290,255),RIGHT('Disaggregation Data'!$J$159:$J$310,255),0))=0,"",INDEX('Disaggregation Data'!$M$159:$M$310,MATCH(RIGHT(M290,255),RIGHT('Disaggregation Data'!J$159:$J$310,255),0))),"")</f>
        <v/>
      </c>
      <c r="H290" s="347" t="str">
        <f t="array" ref="H290">IFERROR(IF(INDEX('Disaggregation Data'!$N$159:$N$310,MATCH(RIGHT(M290,255),RIGHT('Disaggregation Data'!$J$159:$J$310,255),0))=0,"",INDEX('Disaggregation Data'!$N$159:$N$310,MATCH(RIGHT(M290,255),RIGHT('Disaggregation Data'!J$159:$J$310,255),0))),"")</f>
        <v/>
      </c>
      <c r="I290" s="454" t="str">
        <f t="array" ref="I290">IFERROR(IF(INDEX('Disaggregation Records'!$G$59:$G$92,MATCH(LEFT(L290,255),LEFT('Disaggregation Records'!$D$59:$D$92,255),0))=0,"",INDEX('Disaggregation Records'!$G$59:$G$92,MATCH(LEFT(L290,255),LEFT('Disaggregation Records'!$D$59:$D$92,255),0))),"")</f>
        <v/>
      </c>
      <c r="J290" s="465" t="s">
        <v>758</v>
      </c>
      <c r="K290" s="465">
        <f t="shared" si="16"/>
        <v>92</v>
      </c>
      <c r="L290" s="465" t="str">
        <f t="shared" si="17"/>
        <v/>
      </c>
      <c r="M290" s="465" t="str">
        <f t="shared" si="18"/>
        <v/>
      </c>
      <c r="N290" s="465" t="b">
        <f t="shared" si="19"/>
        <v>0</v>
      </c>
      <c r="O290" s="466" t="s">
        <v>1803</v>
      </c>
      <c r="P290" s="202"/>
      <c r="Q290" s="179"/>
    </row>
    <row r="291" spans="1:17" ht="37.5" customHeight="1" x14ac:dyDescent="0.25">
      <c r="A291" s="345">
        <v>13</v>
      </c>
      <c r="B291" s="364" t="str">
        <f>IFERROR(VLOOKUP(A291,'Outcome Indicators - Section C'!$A$10:$S$27,19,FALSE),"")</f>
        <v/>
      </c>
      <c r="C291" s="464" t="str">
        <f t="array" ref="C291">IFERROR(IF(INDEX('Disaggregation Records'!$E$59:$E$92,MATCH(RIGHT(L291,255),RIGHT('Disaggregation Records'!$D$59:$D$92,255),0))=0,"",INDEX('Disaggregation Records'!$E$59:$E$92,MATCH(RIGHT(L291,255),RIGHT('Disaggregation Records'!$D$59:$D$92,255),0))),"")</f>
        <v/>
      </c>
      <c r="D291" s="464" t="str">
        <f t="array" ref="D291">IFERROR(IF(INDEX('Disaggregation Records'!$F$59:$F$92,MATCH(RIGHT(L291,255),RIGHT('Disaggregation Records'!$D$59:$D$92,255),0))=0,"",INDEX('Disaggregation Records'!$F$59:$F$92,MATCH(RIGHT(L291,255),RIGHT('Disaggregation Records'!$D$59:$D$92,255),0))),"")</f>
        <v/>
      </c>
      <c r="E291" s="348" t="str">
        <f t="array" ref="E291">IFERROR(IF(INDEX('Disaggregation Data'!$K$159:$K$310,MATCH(RIGHT(M291,255),RIGHT('Disaggregation Data'!$J$159:$J$310,255),0))=0,"",INDEX('Disaggregation Data'!$K$159:$K$310,MATCH(RIGHT(M291,255),RIGHT('Disaggregation Data'!J$159:$J$310,255),0))),"")</f>
        <v/>
      </c>
      <c r="F291" s="348" t="str">
        <f t="array" ref="F291">IFERROR(IF(INDEX('Disaggregation Data'!$L$159:$L$310,MATCH(RIGHT(M291,255),RIGHT('Disaggregation Data'!$J$159:$J$310,255),0))=0,"",INDEX('Disaggregation Data'!$L$159:$L$310,MATCH(RIGHT(M291,255),RIGHT('Disaggregation Data'!J$159:$J$310,255),0))),"")</f>
        <v/>
      </c>
      <c r="G291" s="348" t="str">
        <f t="array" ref="G291">IFERROR(IF(INDEX('Disaggregation Data'!$M$159:$M$310,MATCH(RIGHT(M291,255),RIGHT('Disaggregation Data'!$J$159:$J$310,255),0))=0,"",INDEX('Disaggregation Data'!$M$159:$M$310,MATCH(RIGHT(M291,255),RIGHT('Disaggregation Data'!J$159:$J$310,255),0))),"")</f>
        <v/>
      </c>
      <c r="H291" s="347" t="str">
        <f t="array" ref="H291">IFERROR(IF(INDEX('Disaggregation Data'!$N$159:$N$310,MATCH(RIGHT(M291,255),RIGHT('Disaggregation Data'!$J$159:$J$310,255),0))=0,"",INDEX('Disaggregation Data'!$N$159:$N$310,MATCH(RIGHT(M291,255),RIGHT('Disaggregation Data'!J$159:$J$310,255),0))),"")</f>
        <v/>
      </c>
      <c r="I291" s="454" t="str">
        <f t="array" ref="I291">IFERROR(IF(INDEX('Disaggregation Records'!$G$59:$G$92,MATCH(LEFT(L291,255),LEFT('Disaggregation Records'!$D$59:$D$92,255),0))=0,"",INDEX('Disaggregation Records'!$G$59:$G$92,MATCH(LEFT(L291,255),LEFT('Disaggregation Records'!$D$59:$D$92,255),0))),"")</f>
        <v/>
      </c>
      <c r="J291" s="465" t="s">
        <v>758</v>
      </c>
      <c r="K291" s="465">
        <f t="shared" si="16"/>
        <v>93</v>
      </c>
      <c r="L291" s="465" t="str">
        <f t="shared" si="17"/>
        <v/>
      </c>
      <c r="M291" s="465" t="str">
        <f t="shared" si="18"/>
        <v/>
      </c>
      <c r="N291" s="465" t="b">
        <f t="shared" si="19"/>
        <v>0</v>
      </c>
      <c r="O291" s="466" t="s">
        <v>1804</v>
      </c>
      <c r="P291" s="202"/>
      <c r="Q291" s="179"/>
    </row>
    <row r="292" spans="1:17" ht="37.5" customHeight="1" x14ac:dyDescent="0.25">
      <c r="A292" s="345">
        <v>13</v>
      </c>
      <c r="B292" s="364" t="str">
        <f>IFERROR(VLOOKUP(A292,'Outcome Indicators - Section C'!$A$10:$S$27,19,FALSE),"")</f>
        <v/>
      </c>
      <c r="C292" s="464" t="str">
        <f t="array" ref="C292">IFERROR(IF(INDEX('Disaggregation Records'!$E$59:$E$92,MATCH(RIGHT(L292,255),RIGHT('Disaggregation Records'!$D$59:$D$92,255),0))=0,"",INDEX('Disaggregation Records'!$E$59:$E$92,MATCH(RIGHT(L292,255),RIGHT('Disaggregation Records'!$D$59:$D$92,255),0))),"")</f>
        <v/>
      </c>
      <c r="D292" s="464" t="str">
        <f t="array" ref="D292">IFERROR(IF(INDEX('Disaggregation Records'!$F$59:$F$92,MATCH(RIGHT(L292,255),RIGHT('Disaggregation Records'!$D$59:$D$92,255),0))=0,"",INDEX('Disaggregation Records'!$F$59:$F$92,MATCH(RIGHT(L292,255),RIGHT('Disaggregation Records'!$D$59:$D$92,255),0))),"")</f>
        <v/>
      </c>
      <c r="E292" s="348" t="str">
        <f t="array" ref="E292">IFERROR(IF(INDEX('Disaggregation Data'!$K$159:$K$310,MATCH(RIGHT(M292,255),RIGHT('Disaggregation Data'!$J$159:$J$310,255),0))=0,"",INDEX('Disaggregation Data'!$K$159:$K$310,MATCH(RIGHT(M292,255),RIGHT('Disaggregation Data'!J$159:$J$310,255),0))),"")</f>
        <v/>
      </c>
      <c r="F292" s="348" t="str">
        <f t="array" ref="F292">IFERROR(IF(INDEX('Disaggregation Data'!$L$159:$L$310,MATCH(RIGHT(M292,255),RIGHT('Disaggregation Data'!$J$159:$J$310,255),0))=0,"",INDEX('Disaggregation Data'!$L$159:$L$310,MATCH(RIGHT(M292,255),RIGHT('Disaggregation Data'!J$159:$J$310,255),0))),"")</f>
        <v/>
      </c>
      <c r="G292" s="348" t="str">
        <f t="array" ref="G292">IFERROR(IF(INDEX('Disaggregation Data'!$M$159:$M$310,MATCH(RIGHT(M292,255),RIGHT('Disaggregation Data'!$J$159:$J$310,255),0))=0,"",INDEX('Disaggregation Data'!$M$159:$M$310,MATCH(RIGHT(M292,255),RIGHT('Disaggregation Data'!J$159:$J$310,255),0))),"")</f>
        <v/>
      </c>
      <c r="H292" s="347" t="str">
        <f t="array" ref="H292">IFERROR(IF(INDEX('Disaggregation Data'!$N$159:$N$310,MATCH(RIGHT(M292,255),RIGHT('Disaggregation Data'!$J$159:$J$310,255),0))=0,"",INDEX('Disaggregation Data'!$N$159:$N$310,MATCH(RIGHT(M292,255),RIGHT('Disaggregation Data'!J$159:$J$310,255),0))),"")</f>
        <v/>
      </c>
      <c r="I292" s="454" t="str">
        <f t="array" ref="I292">IFERROR(IF(INDEX('Disaggregation Records'!$G$59:$G$92,MATCH(LEFT(L292,255),LEFT('Disaggregation Records'!$D$59:$D$92,255),0))=0,"",INDEX('Disaggregation Records'!$G$59:$G$92,MATCH(LEFT(L292,255),LEFT('Disaggregation Records'!$D$59:$D$92,255),0))),"")</f>
        <v/>
      </c>
      <c r="J292" s="465" t="s">
        <v>758</v>
      </c>
      <c r="K292" s="465">
        <f t="shared" si="16"/>
        <v>94</v>
      </c>
      <c r="L292" s="465" t="str">
        <f t="shared" si="17"/>
        <v/>
      </c>
      <c r="M292" s="465" t="str">
        <f t="shared" si="18"/>
        <v/>
      </c>
      <c r="N292" s="465" t="b">
        <f t="shared" si="19"/>
        <v>0</v>
      </c>
      <c r="O292" s="466" t="s">
        <v>1805</v>
      </c>
      <c r="P292" s="202"/>
      <c r="Q292" s="179"/>
    </row>
    <row r="293" spans="1:17" ht="37.5" customHeight="1" x14ac:dyDescent="0.25">
      <c r="A293" s="345">
        <v>13</v>
      </c>
      <c r="B293" s="364" t="str">
        <f>IFERROR(VLOOKUP(A293,'Outcome Indicators - Section C'!$A$10:$S$27,19,FALSE),"")</f>
        <v/>
      </c>
      <c r="C293" s="464" t="str">
        <f t="array" ref="C293">IFERROR(IF(INDEX('Disaggregation Records'!$E$59:$E$92,MATCH(RIGHT(L293,255),RIGHT('Disaggregation Records'!$D$59:$D$92,255),0))=0,"",INDEX('Disaggregation Records'!$E$59:$E$92,MATCH(RIGHT(L293,255),RIGHT('Disaggregation Records'!$D$59:$D$92,255),0))),"")</f>
        <v/>
      </c>
      <c r="D293" s="464" t="str">
        <f t="array" ref="D293">IFERROR(IF(INDEX('Disaggregation Records'!$F$59:$F$92,MATCH(RIGHT(L293,255),RIGHT('Disaggregation Records'!$D$59:$D$92,255),0))=0,"",INDEX('Disaggregation Records'!$F$59:$F$92,MATCH(RIGHT(L293,255),RIGHT('Disaggregation Records'!$D$59:$D$92,255),0))),"")</f>
        <v/>
      </c>
      <c r="E293" s="348" t="str">
        <f t="array" ref="E293">IFERROR(IF(INDEX('Disaggregation Data'!$K$159:$K$310,MATCH(RIGHT(M293,255),RIGHT('Disaggregation Data'!$J$159:$J$310,255),0))=0,"",INDEX('Disaggregation Data'!$K$159:$K$310,MATCH(RIGHT(M293,255),RIGHT('Disaggregation Data'!J$159:$J$310,255),0))),"")</f>
        <v/>
      </c>
      <c r="F293" s="348" t="str">
        <f t="array" ref="F293">IFERROR(IF(INDEX('Disaggregation Data'!$L$159:$L$310,MATCH(RIGHT(M293,255),RIGHT('Disaggregation Data'!$J$159:$J$310,255),0))=0,"",INDEX('Disaggregation Data'!$L$159:$L$310,MATCH(RIGHT(M293,255),RIGHT('Disaggregation Data'!J$159:$J$310,255),0))),"")</f>
        <v/>
      </c>
      <c r="G293" s="348" t="str">
        <f t="array" ref="G293">IFERROR(IF(INDEX('Disaggregation Data'!$M$159:$M$310,MATCH(RIGHT(M293,255),RIGHT('Disaggregation Data'!$J$159:$J$310,255),0))=0,"",INDEX('Disaggregation Data'!$M$159:$M$310,MATCH(RIGHT(M293,255),RIGHT('Disaggregation Data'!J$159:$J$310,255),0))),"")</f>
        <v/>
      </c>
      <c r="H293" s="347" t="str">
        <f t="array" ref="H293">IFERROR(IF(INDEX('Disaggregation Data'!$N$159:$N$310,MATCH(RIGHT(M293,255),RIGHT('Disaggregation Data'!$J$159:$J$310,255),0))=0,"",INDEX('Disaggregation Data'!$N$159:$N$310,MATCH(RIGHT(M293,255),RIGHT('Disaggregation Data'!J$159:$J$310,255),0))),"")</f>
        <v/>
      </c>
      <c r="I293" s="454" t="str">
        <f t="array" ref="I293">IFERROR(IF(INDEX('Disaggregation Records'!$G$59:$G$92,MATCH(LEFT(L293,255),LEFT('Disaggregation Records'!$D$59:$D$92,255),0))=0,"",INDEX('Disaggregation Records'!$G$59:$G$92,MATCH(LEFT(L293,255),LEFT('Disaggregation Records'!$D$59:$D$92,255),0))),"")</f>
        <v/>
      </c>
      <c r="J293" s="465" t="s">
        <v>758</v>
      </c>
      <c r="K293" s="465">
        <f t="shared" si="16"/>
        <v>95</v>
      </c>
      <c r="L293" s="465" t="str">
        <f t="shared" si="17"/>
        <v/>
      </c>
      <c r="M293" s="465" t="str">
        <f t="shared" si="18"/>
        <v/>
      </c>
      <c r="N293" s="465" t="b">
        <f t="shared" si="19"/>
        <v>0</v>
      </c>
      <c r="O293" s="466" t="s">
        <v>1806</v>
      </c>
      <c r="P293" s="202"/>
      <c r="Q293" s="179"/>
    </row>
    <row r="294" spans="1:17" ht="37.5" customHeight="1" x14ac:dyDescent="0.25">
      <c r="A294" s="345">
        <v>13</v>
      </c>
      <c r="B294" s="364" t="str">
        <f>IFERROR(VLOOKUP(A294,'Outcome Indicators - Section C'!$A$10:$S$27,19,FALSE),"")</f>
        <v/>
      </c>
      <c r="C294" s="464" t="str">
        <f t="array" ref="C294">IFERROR(IF(INDEX('Disaggregation Records'!$E$59:$E$92,MATCH(RIGHT(L294,255),RIGHT('Disaggregation Records'!$D$59:$D$92,255),0))=0,"",INDEX('Disaggregation Records'!$E$59:$E$92,MATCH(RIGHT(L294,255),RIGHT('Disaggregation Records'!$D$59:$D$92,255),0))),"")</f>
        <v/>
      </c>
      <c r="D294" s="464" t="str">
        <f t="array" ref="D294">IFERROR(IF(INDEX('Disaggregation Records'!$F$59:$F$92,MATCH(RIGHT(L294,255),RIGHT('Disaggregation Records'!$D$59:$D$92,255),0))=0,"",INDEX('Disaggregation Records'!$F$59:$F$92,MATCH(RIGHT(L294,255),RIGHT('Disaggregation Records'!$D$59:$D$92,255),0))),"")</f>
        <v/>
      </c>
      <c r="E294" s="348" t="str">
        <f t="array" ref="E294">IFERROR(IF(INDEX('Disaggregation Data'!$K$159:$K$310,MATCH(RIGHT(M294,255),RIGHT('Disaggregation Data'!$J$159:$J$310,255),0))=0,"",INDEX('Disaggregation Data'!$K$159:$K$310,MATCH(RIGHT(M294,255),RIGHT('Disaggregation Data'!J$159:$J$310,255),0))),"")</f>
        <v/>
      </c>
      <c r="F294" s="348" t="str">
        <f t="array" ref="F294">IFERROR(IF(INDEX('Disaggregation Data'!$L$159:$L$310,MATCH(RIGHT(M294,255),RIGHT('Disaggregation Data'!$J$159:$J$310,255),0))=0,"",INDEX('Disaggregation Data'!$L$159:$L$310,MATCH(RIGHT(M294,255),RIGHT('Disaggregation Data'!J$159:$J$310,255),0))),"")</f>
        <v/>
      </c>
      <c r="G294" s="348" t="str">
        <f t="array" ref="G294">IFERROR(IF(INDEX('Disaggregation Data'!$M$159:$M$310,MATCH(RIGHT(M294,255),RIGHT('Disaggregation Data'!$J$159:$J$310,255),0))=0,"",INDEX('Disaggregation Data'!$M$159:$M$310,MATCH(RIGHT(M294,255),RIGHT('Disaggregation Data'!J$159:$J$310,255),0))),"")</f>
        <v/>
      </c>
      <c r="H294" s="347" t="str">
        <f t="array" ref="H294">IFERROR(IF(INDEX('Disaggregation Data'!$N$159:$N$310,MATCH(RIGHT(M294,255),RIGHT('Disaggregation Data'!$J$159:$J$310,255),0))=0,"",INDEX('Disaggregation Data'!$N$159:$N$310,MATCH(RIGHT(M294,255),RIGHT('Disaggregation Data'!J$159:$J$310,255),0))),"")</f>
        <v/>
      </c>
      <c r="I294" s="454" t="str">
        <f t="array" ref="I294">IFERROR(IF(INDEX('Disaggregation Records'!$G$59:$G$92,MATCH(LEFT(L294,255),LEFT('Disaggregation Records'!$D$59:$D$92,255),0))=0,"",INDEX('Disaggregation Records'!$G$59:$G$92,MATCH(LEFT(L294,255),LEFT('Disaggregation Records'!$D$59:$D$92,255),0))),"")</f>
        <v/>
      </c>
      <c r="J294" s="465" t="s">
        <v>758</v>
      </c>
      <c r="K294" s="465">
        <f t="shared" si="16"/>
        <v>96</v>
      </c>
      <c r="L294" s="465" t="str">
        <f t="shared" si="17"/>
        <v/>
      </c>
      <c r="M294" s="465" t="str">
        <f t="shared" si="18"/>
        <v/>
      </c>
      <c r="N294" s="465" t="b">
        <f t="shared" si="19"/>
        <v>0</v>
      </c>
      <c r="O294" s="466" t="s">
        <v>1807</v>
      </c>
      <c r="P294" s="202"/>
      <c r="Q294" s="179"/>
    </row>
    <row r="295" spans="1:17" ht="37.5" customHeight="1" x14ac:dyDescent="0.25">
      <c r="A295" s="345">
        <v>13</v>
      </c>
      <c r="B295" s="364" t="str">
        <f>IFERROR(VLOOKUP(A295,'Outcome Indicators - Section C'!$A$10:$S$27,19,FALSE),"")</f>
        <v/>
      </c>
      <c r="C295" s="464" t="str">
        <f t="array" ref="C295">IFERROR(IF(INDEX('Disaggregation Records'!$E$59:$E$92,MATCH(RIGHT(L295,255),RIGHT('Disaggregation Records'!$D$59:$D$92,255),0))=0,"",INDEX('Disaggregation Records'!$E$59:$E$92,MATCH(RIGHT(L295,255),RIGHT('Disaggregation Records'!$D$59:$D$92,255),0))),"")</f>
        <v/>
      </c>
      <c r="D295" s="464" t="str">
        <f t="array" ref="D295">IFERROR(IF(INDEX('Disaggregation Records'!$F$59:$F$92,MATCH(RIGHT(L295,255),RIGHT('Disaggregation Records'!$D$59:$D$92,255),0))=0,"",INDEX('Disaggregation Records'!$F$59:$F$92,MATCH(RIGHT(L295,255),RIGHT('Disaggregation Records'!$D$59:$D$92,255),0))),"")</f>
        <v/>
      </c>
      <c r="E295" s="348" t="str">
        <f t="array" ref="E295">IFERROR(IF(INDEX('Disaggregation Data'!$K$159:$K$310,MATCH(RIGHT(M295,255),RIGHT('Disaggregation Data'!$J$159:$J$310,255),0))=0,"",INDEX('Disaggregation Data'!$K$159:$K$310,MATCH(RIGHT(M295,255),RIGHT('Disaggregation Data'!J$159:$J$310,255),0))),"")</f>
        <v/>
      </c>
      <c r="F295" s="348" t="str">
        <f t="array" ref="F295">IFERROR(IF(INDEX('Disaggregation Data'!$L$159:$L$310,MATCH(RIGHT(M295,255),RIGHT('Disaggregation Data'!$J$159:$J$310,255),0))=0,"",INDEX('Disaggregation Data'!$L$159:$L$310,MATCH(RIGHT(M295,255),RIGHT('Disaggregation Data'!J$159:$J$310,255),0))),"")</f>
        <v/>
      </c>
      <c r="G295" s="348" t="str">
        <f t="array" ref="G295">IFERROR(IF(INDEX('Disaggregation Data'!$M$159:$M$310,MATCH(RIGHT(M295,255),RIGHT('Disaggregation Data'!$J$159:$J$310,255),0))=0,"",INDEX('Disaggregation Data'!$M$159:$M$310,MATCH(RIGHT(M295,255),RIGHT('Disaggregation Data'!J$159:$J$310,255),0))),"")</f>
        <v/>
      </c>
      <c r="H295" s="347" t="str">
        <f t="array" ref="H295">IFERROR(IF(INDEX('Disaggregation Data'!$N$159:$N$310,MATCH(RIGHT(M295,255),RIGHT('Disaggregation Data'!$J$159:$J$310,255),0))=0,"",INDEX('Disaggregation Data'!$N$159:$N$310,MATCH(RIGHT(M295,255),RIGHT('Disaggregation Data'!J$159:$J$310,255),0))),"")</f>
        <v/>
      </c>
      <c r="I295" s="454" t="str">
        <f t="array" ref="I295">IFERROR(IF(INDEX('Disaggregation Records'!$G$59:$G$92,MATCH(LEFT(L295,255),LEFT('Disaggregation Records'!$D$59:$D$92,255),0))=0,"",INDEX('Disaggregation Records'!$G$59:$G$92,MATCH(LEFT(L295,255),LEFT('Disaggregation Records'!$D$59:$D$92,255),0))),"")</f>
        <v/>
      </c>
      <c r="J295" s="465" t="s">
        <v>758</v>
      </c>
      <c r="K295" s="465">
        <f t="shared" si="16"/>
        <v>97</v>
      </c>
      <c r="L295" s="465" t="str">
        <f t="shared" si="17"/>
        <v/>
      </c>
      <c r="M295" s="465" t="str">
        <f t="shared" si="18"/>
        <v/>
      </c>
      <c r="N295" s="465" t="b">
        <f t="shared" si="19"/>
        <v>0</v>
      </c>
      <c r="O295" s="466" t="s">
        <v>1808</v>
      </c>
      <c r="P295" s="202"/>
      <c r="Q295" s="179"/>
    </row>
    <row r="296" spans="1:17" ht="37.5" customHeight="1" x14ac:dyDescent="0.25">
      <c r="A296" s="345">
        <v>13</v>
      </c>
      <c r="B296" s="364" t="str">
        <f>IFERROR(VLOOKUP(A296,'Outcome Indicators - Section C'!$A$10:$S$27,19,FALSE),"")</f>
        <v/>
      </c>
      <c r="C296" s="464" t="str">
        <f t="array" ref="C296">IFERROR(IF(INDEX('Disaggregation Records'!$E$59:$E$92,MATCH(RIGHT(L296,255),RIGHT('Disaggregation Records'!$D$59:$D$92,255),0))=0,"",INDEX('Disaggregation Records'!$E$59:$E$92,MATCH(RIGHT(L296,255),RIGHT('Disaggregation Records'!$D$59:$D$92,255),0))),"")</f>
        <v/>
      </c>
      <c r="D296" s="464" t="str">
        <f t="array" ref="D296">IFERROR(IF(INDEX('Disaggregation Records'!$F$59:$F$92,MATCH(RIGHT(L296,255),RIGHT('Disaggregation Records'!$D$59:$D$92,255),0))=0,"",INDEX('Disaggregation Records'!$F$59:$F$92,MATCH(RIGHT(L296,255),RIGHT('Disaggregation Records'!$D$59:$D$92,255),0))),"")</f>
        <v/>
      </c>
      <c r="E296" s="348" t="str">
        <f t="array" ref="E296">IFERROR(IF(INDEX('Disaggregation Data'!$K$159:$K$310,MATCH(RIGHT(M296,255),RIGHT('Disaggregation Data'!$J$159:$J$310,255),0))=0,"",INDEX('Disaggregation Data'!$K$159:$K$310,MATCH(RIGHT(M296,255),RIGHT('Disaggregation Data'!J$159:$J$310,255),0))),"")</f>
        <v/>
      </c>
      <c r="F296" s="348" t="str">
        <f t="array" ref="F296">IFERROR(IF(INDEX('Disaggregation Data'!$L$159:$L$310,MATCH(RIGHT(M296,255),RIGHT('Disaggregation Data'!$J$159:$J$310,255),0))=0,"",INDEX('Disaggregation Data'!$L$159:$L$310,MATCH(RIGHT(M296,255),RIGHT('Disaggregation Data'!J$159:$J$310,255),0))),"")</f>
        <v/>
      </c>
      <c r="G296" s="348" t="str">
        <f t="array" ref="G296">IFERROR(IF(INDEX('Disaggregation Data'!$M$159:$M$310,MATCH(RIGHT(M296,255),RIGHT('Disaggregation Data'!$J$159:$J$310,255),0))=0,"",INDEX('Disaggregation Data'!$M$159:$M$310,MATCH(RIGHT(M296,255),RIGHT('Disaggregation Data'!J$159:$J$310,255),0))),"")</f>
        <v/>
      </c>
      <c r="H296" s="347" t="str">
        <f t="array" ref="H296">IFERROR(IF(INDEX('Disaggregation Data'!$N$159:$N$310,MATCH(RIGHT(M296,255),RIGHT('Disaggregation Data'!$J$159:$J$310,255),0))=0,"",INDEX('Disaggregation Data'!$N$159:$N$310,MATCH(RIGHT(M296,255),RIGHT('Disaggregation Data'!J$159:$J$310,255),0))),"")</f>
        <v/>
      </c>
      <c r="I296" s="454" t="str">
        <f t="array" ref="I296">IFERROR(IF(INDEX('Disaggregation Records'!$G$59:$G$92,MATCH(LEFT(L296,255),LEFT('Disaggregation Records'!$D$59:$D$92,255),0))=0,"",INDEX('Disaggregation Records'!$G$59:$G$92,MATCH(LEFT(L296,255),LEFT('Disaggregation Records'!$D$59:$D$92,255),0))),"")</f>
        <v/>
      </c>
      <c r="J296" s="465" t="s">
        <v>758</v>
      </c>
      <c r="K296" s="465">
        <f t="shared" ref="K296:K317" si="20">IF(B296=B295,K295+1,0)</f>
        <v>98</v>
      </c>
      <c r="L296" s="465" t="str">
        <f t="shared" ref="L296:L317" si="21">IF(B296&lt;&gt;"",B296&amp;"-"&amp;K296,"")</f>
        <v/>
      </c>
      <c r="M296" s="465" t="str">
        <f t="shared" ref="M296:M317" si="22">IF(B296&lt;&gt;"",B296&amp;C296&amp;D296,"")</f>
        <v/>
      </c>
      <c r="N296" s="465" t="b">
        <f t="shared" ref="N296:N317" si="23">IFERROR(IF(B296&lt;&gt;"",TRUE,FALSE),"")</f>
        <v>0</v>
      </c>
      <c r="O296" s="466" t="s">
        <v>1809</v>
      </c>
      <c r="P296" s="202"/>
      <c r="Q296" s="179"/>
    </row>
    <row r="297" spans="1:17" ht="37.5" customHeight="1" x14ac:dyDescent="0.25">
      <c r="A297" s="345">
        <v>13</v>
      </c>
      <c r="B297" s="364" t="str">
        <f>IFERROR(VLOOKUP(A297,'Outcome Indicators - Section C'!$A$10:$S$27,19,FALSE),"")</f>
        <v/>
      </c>
      <c r="C297" s="464" t="str">
        <f t="array" ref="C297">IFERROR(IF(INDEX('Disaggregation Records'!$E$59:$E$92,MATCH(RIGHT(L297,255),RIGHT('Disaggregation Records'!$D$59:$D$92,255),0))=0,"",INDEX('Disaggregation Records'!$E$59:$E$92,MATCH(RIGHT(L297,255),RIGHT('Disaggregation Records'!$D$59:$D$92,255),0))),"")</f>
        <v/>
      </c>
      <c r="D297" s="464" t="str">
        <f t="array" ref="D297">IFERROR(IF(INDEX('Disaggregation Records'!$F$59:$F$92,MATCH(RIGHT(L297,255),RIGHT('Disaggregation Records'!$D$59:$D$92,255),0))=0,"",INDEX('Disaggregation Records'!$F$59:$F$92,MATCH(RIGHT(L297,255),RIGHT('Disaggregation Records'!$D$59:$D$92,255),0))),"")</f>
        <v/>
      </c>
      <c r="E297" s="348" t="str">
        <f t="array" ref="E297">IFERROR(IF(INDEX('Disaggregation Data'!$K$159:$K$310,MATCH(RIGHT(M297,255),RIGHT('Disaggregation Data'!$J$159:$J$310,255),0))=0,"",INDEX('Disaggregation Data'!$K$159:$K$310,MATCH(RIGHT(M297,255),RIGHT('Disaggregation Data'!J$159:$J$310,255),0))),"")</f>
        <v/>
      </c>
      <c r="F297" s="348" t="str">
        <f t="array" ref="F297">IFERROR(IF(INDEX('Disaggregation Data'!$L$159:$L$310,MATCH(RIGHT(M297,255),RIGHT('Disaggregation Data'!$J$159:$J$310,255),0))=0,"",INDEX('Disaggregation Data'!$L$159:$L$310,MATCH(RIGHT(M297,255),RIGHT('Disaggregation Data'!J$159:$J$310,255),0))),"")</f>
        <v/>
      </c>
      <c r="G297" s="348" t="str">
        <f t="array" ref="G297">IFERROR(IF(INDEX('Disaggregation Data'!$M$159:$M$310,MATCH(RIGHT(M297,255),RIGHT('Disaggregation Data'!$J$159:$J$310,255),0))=0,"",INDEX('Disaggregation Data'!$M$159:$M$310,MATCH(RIGHT(M297,255),RIGHT('Disaggregation Data'!J$159:$J$310,255),0))),"")</f>
        <v/>
      </c>
      <c r="H297" s="347" t="str">
        <f t="array" ref="H297">IFERROR(IF(INDEX('Disaggregation Data'!$N$159:$N$310,MATCH(RIGHT(M297,255),RIGHT('Disaggregation Data'!$J$159:$J$310,255),0))=0,"",INDEX('Disaggregation Data'!$N$159:$N$310,MATCH(RIGHT(M297,255),RIGHT('Disaggregation Data'!J$159:$J$310,255),0))),"")</f>
        <v/>
      </c>
      <c r="I297" s="454" t="str">
        <f t="array" ref="I297">IFERROR(IF(INDEX('Disaggregation Records'!$G$59:$G$92,MATCH(LEFT(L297,255),LEFT('Disaggregation Records'!$D$59:$D$92,255),0))=0,"",INDEX('Disaggregation Records'!$G$59:$G$92,MATCH(LEFT(L297,255),LEFT('Disaggregation Records'!$D$59:$D$92,255),0))),"")</f>
        <v/>
      </c>
      <c r="J297" s="465" t="s">
        <v>758</v>
      </c>
      <c r="K297" s="465">
        <f t="shared" si="20"/>
        <v>99</v>
      </c>
      <c r="L297" s="465" t="str">
        <f t="shared" si="21"/>
        <v/>
      </c>
      <c r="M297" s="465" t="str">
        <f t="shared" si="22"/>
        <v/>
      </c>
      <c r="N297" s="465" t="b">
        <f t="shared" si="23"/>
        <v>0</v>
      </c>
      <c r="O297" s="466" t="s">
        <v>1810</v>
      </c>
      <c r="P297" s="202"/>
      <c r="Q297" s="179"/>
    </row>
    <row r="298" spans="1:17" ht="37.5" customHeight="1" x14ac:dyDescent="0.25">
      <c r="A298" s="345">
        <v>14</v>
      </c>
      <c r="B298" s="364" t="str">
        <f>IFERROR(VLOOKUP(A298,'Outcome Indicators - Section C'!$A$10:$S$27,19,FALSE),"")</f>
        <v/>
      </c>
      <c r="C298" s="464" t="str">
        <f t="array" ref="C298">IFERROR(IF(INDEX('Disaggregation Records'!$E$59:$E$92,MATCH(RIGHT(L298,255),RIGHT('Disaggregation Records'!$D$59:$D$92,255),0))=0,"",INDEX('Disaggregation Records'!$E$59:$E$92,MATCH(RIGHT(L298,255),RIGHT('Disaggregation Records'!$D$59:$D$92,255),0))),"")</f>
        <v/>
      </c>
      <c r="D298" s="464" t="str">
        <f t="array" ref="D298">IFERROR(IF(INDEX('Disaggregation Records'!$F$59:$F$92,MATCH(RIGHT(L298,255),RIGHT('Disaggregation Records'!$D$59:$D$92,255),0))=0,"",INDEX('Disaggregation Records'!$F$59:$F$92,MATCH(RIGHT(L298,255),RIGHT('Disaggregation Records'!$D$59:$D$92,255),0))),"")</f>
        <v/>
      </c>
      <c r="E298" s="348" t="str">
        <f t="array" ref="E298">IFERROR(IF(INDEX('Disaggregation Data'!$K$159:$K$310,MATCH(RIGHT(M298,255),RIGHT('Disaggregation Data'!$J$159:$J$310,255),0))=0,"",INDEX('Disaggregation Data'!$K$159:$K$310,MATCH(RIGHT(M298,255),RIGHT('Disaggregation Data'!J$159:$J$310,255),0))),"")</f>
        <v/>
      </c>
      <c r="F298" s="348" t="str">
        <f t="array" ref="F298">IFERROR(IF(INDEX('Disaggregation Data'!$L$159:$L$310,MATCH(RIGHT(M298,255),RIGHT('Disaggregation Data'!$J$159:$J$310,255),0))=0,"",INDEX('Disaggregation Data'!$L$159:$L$310,MATCH(RIGHT(M298,255),RIGHT('Disaggregation Data'!J$159:$J$310,255),0))),"")</f>
        <v/>
      </c>
      <c r="G298" s="348" t="str">
        <f t="array" ref="G298">IFERROR(IF(INDEX('Disaggregation Data'!$M$159:$M$310,MATCH(RIGHT(M298,255),RIGHT('Disaggregation Data'!$J$159:$J$310,255),0))=0,"",INDEX('Disaggregation Data'!$M$159:$M$310,MATCH(RIGHT(M298,255),RIGHT('Disaggregation Data'!J$159:$J$310,255),0))),"")</f>
        <v/>
      </c>
      <c r="H298" s="347" t="str">
        <f t="array" ref="H298">IFERROR(IF(INDEX('Disaggregation Data'!$N$159:$N$310,MATCH(RIGHT(M298,255),RIGHT('Disaggregation Data'!$J$159:$J$310,255),0))=0,"",INDEX('Disaggregation Data'!$N$159:$N$310,MATCH(RIGHT(M298,255),RIGHT('Disaggregation Data'!J$159:$J$310,255),0))),"")</f>
        <v/>
      </c>
      <c r="I298" s="454" t="str">
        <f t="array" ref="I298">IFERROR(IF(INDEX('Disaggregation Records'!$G$59:$G$92,MATCH(LEFT(L298,255),LEFT('Disaggregation Records'!$D$59:$D$92,255),0))=0,"",INDEX('Disaggregation Records'!$G$59:$G$92,MATCH(LEFT(L298,255),LEFT('Disaggregation Records'!$D$59:$D$92,255),0))),"")</f>
        <v/>
      </c>
      <c r="J298" s="465" t="s">
        <v>759</v>
      </c>
      <c r="K298" s="465">
        <f t="shared" si="20"/>
        <v>100</v>
      </c>
      <c r="L298" s="465" t="str">
        <f t="shared" si="21"/>
        <v/>
      </c>
      <c r="M298" s="465" t="str">
        <f t="shared" si="22"/>
        <v/>
      </c>
      <c r="N298" s="465" t="b">
        <f t="shared" si="23"/>
        <v>0</v>
      </c>
      <c r="O298" s="466" t="s">
        <v>1811</v>
      </c>
      <c r="P298" s="202"/>
      <c r="Q298" s="179"/>
    </row>
    <row r="299" spans="1:17" ht="37.5" customHeight="1" x14ac:dyDescent="0.25">
      <c r="A299" s="345">
        <v>14</v>
      </c>
      <c r="B299" s="364" t="str">
        <f>IFERROR(VLOOKUP(A299,'Outcome Indicators - Section C'!$A$10:$S$27,19,FALSE),"")</f>
        <v/>
      </c>
      <c r="C299" s="464" t="str">
        <f t="array" ref="C299">IFERROR(IF(INDEX('Disaggregation Records'!$E$59:$E$92,MATCH(RIGHT(L299,255),RIGHT('Disaggregation Records'!$D$59:$D$92,255),0))=0,"",INDEX('Disaggregation Records'!$E$59:$E$92,MATCH(RIGHT(L299,255),RIGHT('Disaggregation Records'!$D$59:$D$92,255),0))),"")</f>
        <v/>
      </c>
      <c r="D299" s="464" t="str">
        <f t="array" ref="D299">IFERROR(IF(INDEX('Disaggregation Records'!$F$59:$F$92,MATCH(RIGHT(L299,255),RIGHT('Disaggregation Records'!$D$59:$D$92,255),0))=0,"",INDEX('Disaggregation Records'!$F$59:$F$92,MATCH(RIGHT(L299,255),RIGHT('Disaggregation Records'!$D$59:$D$92,255),0))),"")</f>
        <v/>
      </c>
      <c r="E299" s="348" t="str">
        <f t="array" ref="E299">IFERROR(IF(INDEX('Disaggregation Data'!$K$159:$K$310,MATCH(RIGHT(M299,255),RIGHT('Disaggregation Data'!$J$159:$J$310,255),0))=0,"",INDEX('Disaggregation Data'!$K$159:$K$310,MATCH(RIGHT(M299,255),RIGHT('Disaggregation Data'!J$159:$J$310,255),0))),"")</f>
        <v/>
      </c>
      <c r="F299" s="348" t="str">
        <f t="array" ref="F299">IFERROR(IF(INDEX('Disaggregation Data'!$L$159:$L$310,MATCH(RIGHT(M299,255),RIGHT('Disaggregation Data'!$J$159:$J$310,255),0))=0,"",INDEX('Disaggregation Data'!$L$159:$L$310,MATCH(RIGHT(M299,255),RIGHT('Disaggregation Data'!J$159:$J$310,255),0))),"")</f>
        <v/>
      </c>
      <c r="G299" s="348" t="str">
        <f t="array" ref="G299">IFERROR(IF(INDEX('Disaggregation Data'!$M$159:$M$310,MATCH(RIGHT(M299,255),RIGHT('Disaggregation Data'!$J$159:$J$310,255),0))=0,"",INDEX('Disaggregation Data'!$M$159:$M$310,MATCH(RIGHT(M299,255),RIGHT('Disaggregation Data'!J$159:$J$310,255),0))),"")</f>
        <v/>
      </c>
      <c r="H299" s="347" t="str">
        <f t="array" ref="H299">IFERROR(IF(INDEX('Disaggregation Data'!$N$159:$N$310,MATCH(RIGHT(M299,255),RIGHT('Disaggregation Data'!$J$159:$J$310,255),0))=0,"",INDEX('Disaggregation Data'!$N$159:$N$310,MATCH(RIGHT(M299,255),RIGHT('Disaggregation Data'!J$159:$J$310,255),0))),"")</f>
        <v/>
      </c>
      <c r="I299" s="454" t="str">
        <f t="array" ref="I299">IFERROR(IF(INDEX('Disaggregation Records'!$G$59:$G$92,MATCH(LEFT(L299,255),LEFT('Disaggregation Records'!$D$59:$D$92,255),0))=0,"",INDEX('Disaggregation Records'!$G$59:$G$92,MATCH(LEFT(L299,255),LEFT('Disaggregation Records'!$D$59:$D$92,255),0))),"")</f>
        <v/>
      </c>
      <c r="J299" s="465" t="s">
        <v>759</v>
      </c>
      <c r="K299" s="465">
        <f t="shared" si="20"/>
        <v>101</v>
      </c>
      <c r="L299" s="465" t="str">
        <f t="shared" si="21"/>
        <v/>
      </c>
      <c r="M299" s="465" t="str">
        <f t="shared" si="22"/>
        <v/>
      </c>
      <c r="N299" s="465" t="b">
        <f t="shared" si="23"/>
        <v>0</v>
      </c>
      <c r="O299" s="466" t="s">
        <v>1812</v>
      </c>
      <c r="P299" s="202"/>
      <c r="Q299" s="179"/>
    </row>
    <row r="300" spans="1:17" ht="37.5" customHeight="1" x14ac:dyDescent="0.25">
      <c r="A300" s="345">
        <v>14</v>
      </c>
      <c r="B300" s="364" t="str">
        <f>IFERROR(VLOOKUP(A300,'Outcome Indicators - Section C'!$A$10:$S$27,19,FALSE),"")</f>
        <v/>
      </c>
      <c r="C300" s="464" t="str">
        <f t="array" ref="C300">IFERROR(IF(INDEX('Disaggregation Records'!$E$59:$E$92,MATCH(RIGHT(L300,255),RIGHT('Disaggregation Records'!$D$59:$D$92,255),0))=0,"",INDEX('Disaggregation Records'!$E$59:$E$92,MATCH(RIGHT(L300,255),RIGHT('Disaggregation Records'!$D$59:$D$92,255),0))),"")</f>
        <v/>
      </c>
      <c r="D300" s="464" t="str">
        <f t="array" ref="D300">IFERROR(IF(INDEX('Disaggregation Records'!$F$59:$F$92,MATCH(RIGHT(L300,255),RIGHT('Disaggregation Records'!$D$59:$D$92,255),0))=0,"",INDEX('Disaggregation Records'!$F$59:$F$92,MATCH(RIGHT(L300,255),RIGHT('Disaggregation Records'!$D$59:$D$92,255),0))),"")</f>
        <v/>
      </c>
      <c r="E300" s="348" t="str">
        <f t="array" ref="E300">IFERROR(IF(INDEX('Disaggregation Data'!$K$159:$K$310,MATCH(RIGHT(M300,255),RIGHT('Disaggregation Data'!$J$159:$J$310,255),0))=0,"",INDEX('Disaggregation Data'!$K$159:$K$310,MATCH(RIGHT(M300,255),RIGHT('Disaggregation Data'!J$159:$J$310,255),0))),"")</f>
        <v/>
      </c>
      <c r="F300" s="348" t="str">
        <f t="array" ref="F300">IFERROR(IF(INDEX('Disaggregation Data'!$L$159:$L$310,MATCH(RIGHT(M300,255),RIGHT('Disaggregation Data'!$J$159:$J$310,255),0))=0,"",INDEX('Disaggregation Data'!$L$159:$L$310,MATCH(RIGHT(M300,255),RIGHT('Disaggregation Data'!J$159:$J$310,255),0))),"")</f>
        <v/>
      </c>
      <c r="G300" s="348" t="str">
        <f t="array" ref="G300">IFERROR(IF(INDEX('Disaggregation Data'!$M$159:$M$310,MATCH(RIGHT(M300,255),RIGHT('Disaggregation Data'!$J$159:$J$310,255),0))=0,"",INDEX('Disaggregation Data'!$M$159:$M$310,MATCH(RIGHT(M300,255),RIGHT('Disaggregation Data'!J$159:$J$310,255),0))),"")</f>
        <v/>
      </c>
      <c r="H300" s="347" t="str">
        <f t="array" ref="H300">IFERROR(IF(INDEX('Disaggregation Data'!$N$159:$N$310,MATCH(RIGHT(M300,255),RIGHT('Disaggregation Data'!$J$159:$J$310,255),0))=0,"",INDEX('Disaggregation Data'!$N$159:$N$310,MATCH(RIGHT(M300,255),RIGHT('Disaggregation Data'!J$159:$J$310,255),0))),"")</f>
        <v/>
      </c>
      <c r="I300" s="454" t="str">
        <f t="array" ref="I300">IFERROR(IF(INDEX('Disaggregation Records'!$G$59:$G$92,MATCH(LEFT(L300,255),LEFT('Disaggregation Records'!$D$59:$D$92,255),0))=0,"",INDEX('Disaggregation Records'!$G$59:$G$92,MATCH(LEFT(L300,255),LEFT('Disaggregation Records'!$D$59:$D$92,255),0))),"")</f>
        <v/>
      </c>
      <c r="J300" s="465" t="s">
        <v>759</v>
      </c>
      <c r="K300" s="465">
        <f t="shared" si="20"/>
        <v>102</v>
      </c>
      <c r="L300" s="465" t="str">
        <f t="shared" si="21"/>
        <v/>
      </c>
      <c r="M300" s="465" t="str">
        <f t="shared" si="22"/>
        <v/>
      </c>
      <c r="N300" s="465" t="b">
        <f t="shared" si="23"/>
        <v>0</v>
      </c>
      <c r="O300" s="466" t="s">
        <v>1813</v>
      </c>
      <c r="P300" s="202"/>
      <c r="Q300" s="179"/>
    </row>
    <row r="301" spans="1:17" ht="37.5" customHeight="1" x14ac:dyDescent="0.25">
      <c r="A301" s="345">
        <v>14</v>
      </c>
      <c r="B301" s="364" t="str">
        <f>IFERROR(VLOOKUP(A301,'Outcome Indicators - Section C'!$A$10:$S$27,19,FALSE),"")</f>
        <v/>
      </c>
      <c r="C301" s="464" t="str">
        <f t="array" ref="C301">IFERROR(IF(INDEX('Disaggregation Records'!$E$59:$E$92,MATCH(RIGHT(L301,255),RIGHT('Disaggregation Records'!$D$59:$D$92,255),0))=0,"",INDEX('Disaggregation Records'!$E$59:$E$92,MATCH(RIGHT(L301,255),RIGHT('Disaggregation Records'!$D$59:$D$92,255),0))),"")</f>
        <v/>
      </c>
      <c r="D301" s="464" t="str">
        <f t="array" ref="D301">IFERROR(IF(INDEX('Disaggregation Records'!$F$59:$F$92,MATCH(RIGHT(L301,255),RIGHT('Disaggregation Records'!$D$59:$D$92,255),0))=0,"",INDEX('Disaggregation Records'!$F$59:$F$92,MATCH(RIGHT(L301,255),RIGHT('Disaggregation Records'!$D$59:$D$92,255),0))),"")</f>
        <v/>
      </c>
      <c r="E301" s="348" t="str">
        <f t="array" ref="E301">IFERROR(IF(INDEX('Disaggregation Data'!$K$159:$K$310,MATCH(RIGHT(M301,255),RIGHT('Disaggregation Data'!$J$159:$J$310,255),0))=0,"",INDEX('Disaggregation Data'!$K$159:$K$310,MATCH(RIGHT(M301,255),RIGHT('Disaggregation Data'!J$159:$J$310,255),0))),"")</f>
        <v/>
      </c>
      <c r="F301" s="348" t="str">
        <f t="array" ref="F301">IFERROR(IF(INDEX('Disaggregation Data'!$L$159:$L$310,MATCH(RIGHT(M301,255),RIGHT('Disaggregation Data'!$J$159:$J$310,255),0))=0,"",INDEX('Disaggregation Data'!$L$159:$L$310,MATCH(RIGHT(M301,255),RIGHT('Disaggregation Data'!J$159:$J$310,255),0))),"")</f>
        <v/>
      </c>
      <c r="G301" s="348" t="str">
        <f t="array" ref="G301">IFERROR(IF(INDEX('Disaggregation Data'!$M$159:$M$310,MATCH(RIGHT(M301,255),RIGHT('Disaggregation Data'!$J$159:$J$310,255),0))=0,"",INDEX('Disaggregation Data'!$M$159:$M$310,MATCH(RIGHT(M301,255),RIGHT('Disaggregation Data'!J$159:$J$310,255),0))),"")</f>
        <v/>
      </c>
      <c r="H301" s="347" t="str">
        <f t="array" ref="H301">IFERROR(IF(INDEX('Disaggregation Data'!$N$159:$N$310,MATCH(RIGHT(M301,255),RIGHT('Disaggregation Data'!$J$159:$J$310,255),0))=0,"",INDEX('Disaggregation Data'!$N$159:$N$310,MATCH(RIGHT(M301,255),RIGHT('Disaggregation Data'!J$159:$J$310,255),0))),"")</f>
        <v/>
      </c>
      <c r="I301" s="454" t="str">
        <f t="array" ref="I301">IFERROR(IF(INDEX('Disaggregation Records'!$G$59:$G$92,MATCH(LEFT(L301,255),LEFT('Disaggregation Records'!$D$59:$D$92,255),0))=0,"",INDEX('Disaggregation Records'!$G$59:$G$92,MATCH(LEFT(L301,255),LEFT('Disaggregation Records'!$D$59:$D$92,255),0))),"")</f>
        <v/>
      </c>
      <c r="J301" s="465" t="s">
        <v>759</v>
      </c>
      <c r="K301" s="465">
        <f t="shared" si="20"/>
        <v>103</v>
      </c>
      <c r="L301" s="465" t="str">
        <f t="shared" si="21"/>
        <v/>
      </c>
      <c r="M301" s="465" t="str">
        <f t="shared" si="22"/>
        <v/>
      </c>
      <c r="N301" s="465" t="b">
        <f t="shared" si="23"/>
        <v>0</v>
      </c>
      <c r="O301" s="466" t="s">
        <v>1814</v>
      </c>
      <c r="P301" s="202"/>
      <c r="Q301" s="179"/>
    </row>
    <row r="302" spans="1:17" ht="37.5" customHeight="1" x14ac:dyDescent="0.25">
      <c r="A302" s="345">
        <v>14</v>
      </c>
      <c r="B302" s="364" t="str">
        <f>IFERROR(VLOOKUP(A302,'Outcome Indicators - Section C'!$A$10:$S$27,19,FALSE),"")</f>
        <v/>
      </c>
      <c r="C302" s="464" t="str">
        <f t="array" ref="C302">IFERROR(IF(INDEX('Disaggregation Records'!$E$59:$E$92,MATCH(RIGHT(L302,255),RIGHT('Disaggregation Records'!$D$59:$D$92,255),0))=0,"",INDEX('Disaggregation Records'!$E$59:$E$92,MATCH(RIGHT(L302,255),RIGHT('Disaggregation Records'!$D$59:$D$92,255),0))),"")</f>
        <v/>
      </c>
      <c r="D302" s="464" t="str">
        <f t="array" ref="D302">IFERROR(IF(INDEX('Disaggregation Records'!$F$59:$F$92,MATCH(RIGHT(L302,255),RIGHT('Disaggregation Records'!$D$59:$D$92,255),0))=0,"",INDEX('Disaggregation Records'!$F$59:$F$92,MATCH(RIGHT(L302,255),RIGHT('Disaggregation Records'!$D$59:$D$92,255),0))),"")</f>
        <v/>
      </c>
      <c r="E302" s="348" t="str">
        <f t="array" ref="E302">IFERROR(IF(INDEX('Disaggregation Data'!$K$159:$K$310,MATCH(RIGHT(M302,255),RIGHT('Disaggregation Data'!$J$159:$J$310,255),0))=0,"",INDEX('Disaggregation Data'!$K$159:$K$310,MATCH(RIGHT(M302,255),RIGHT('Disaggregation Data'!J$159:$J$310,255),0))),"")</f>
        <v/>
      </c>
      <c r="F302" s="348" t="str">
        <f t="array" ref="F302">IFERROR(IF(INDEX('Disaggregation Data'!$L$159:$L$310,MATCH(RIGHT(M302,255),RIGHT('Disaggregation Data'!$J$159:$J$310,255),0))=0,"",INDEX('Disaggregation Data'!$L$159:$L$310,MATCH(RIGHT(M302,255),RIGHT('Disaggregation Data'!J$159:$J$310,255),0))),"")</f>
        <v/>
      </c>
      <c r="G302" s="348" t="str">
        <f t="array" ref="G302">IFERROR(IF(INDEX('Disaggregation Data'!$M$159:$M$310,MATCH(RIGHT(M302,255),RIGHT('Disaggregation Data'!$J$159:$J$310,255),0))=0,"",INDEX('Disaggregation Data'!$M$159:$M$310,MATCH(RIGHT(M302,255),RIGHT('Disaggregation Data'!J$159:$J$310,255),0))),"")</f>
        <v/>
      </c>
      <c r="H302" s="347" t="str">
        <f t="array" ref="H302">IFERROR(IF(INDEX('Disaggregation Data'!$N$159:$N$310,MATCH(RIGHT(M302,255),RIGHT('Disaggregation Data'!$J$159:$J$310,255),0))=0,"",INDEX('Disaggregation Data'!$N$159:$N$310,MATCH(RIGHT(M302,255),RIGHT('Disaggregation Data'!J$159:$J$310,255),0))),"")</f>
        <v/>
      </c>
      <c r="I302" s="454" t="str">
        <f t="array" ref="I302">IFERROR(IF(INDEX('Disaggregation Records'!$G$59:$G$92,MATCH(LEFT(L302,255),LEFT('Disaggregation Records'!$D$59:$D$92,255),0))=0,"",INDEX('Disaggregation Records'!$G$59:$G$92,MATCH(LEFT(L302,255),LEFT('Disaggregation Records'!$D$59:$D$92,255),0))),"")</f>
        <v/>
      </c>
      <c r="J302" s="465" t="s">
        <v>759</v>
      </c>
      <c r="K302" s="465">
        <f t="shared" si="20"/>
        <v>104</v>
      </c>
      <c r="L302" s="465" t="str">
        <f t="shared" si="21"/>
        <v/>
      </c>
      <c r="M302" s="465" t="str">
        <f t="shared" si="22"/>
        <v/>
      </c>
      <c r="N302" s="465" t="b">
        <f t="shared" si="23"/>
        <v>0</v>
      </c>
      <c r="O302" s="466" t="s">
        <v>1815</v>
      </c>
      <c r="P302" s="202"/>
      <c r="Q302" s="179"/>
    </row>
    <row r="303" spans="1:17" ht="37.5" customHeight="1" x14ac:dyDescent="0.25">
      <c r="A303" s="345">
        <v>14</v>
      </c>
      <c r="B303" s="364" t="str">
        <f>IFERROR(VLOOKUP(A303,'Outcome Indicators - Section C'!$A$10:$S$27,19,FALSE),"")</f>
        <v/>
      </c>
      <c r="C303" s="464" t="str">
        <f t="array" ref="C303">IFERROR(IF(INDEX('Disaggregation Records'!$E$59:$E$92,MATCH(RIGHT(L303,255),RIGHT('Disaggregation Records'!$D$59:$D$92,255),0))=0,"",INDEX('Disaggregation Records'!$E$59:$E$92,MATCH(RIGHT(L303,255),RIGHT('Disaggregation Records'!$D$59:$D$92,255),0))),"")</f>
        <v/>
      </c>
      <c r="D303" s="464" t="str">
        <f t="array" ref="D303">IFERROR(IF(INDEX('Disaggregation Records'!$F$59:$F$92,MATCH(RIGHT(L303,255),RIGHT('Disaggregation Records'!$D$59:$D$92,255),0))=0,"",INDEX('Disaggregation Records'!$F$59:$F$92,MATCH(RIGHT(L303,255),RIGHT('Disaggregation Records'!$D$59:$D$92,255),0))),"")</f>
        <v/>
      </c>
      <c r="E303" s="348" t="str">
        <f t="array" ref="E303">IFERROR(IF(INDEX('Disaggregation Data'!$K$159:$K$310,MATCH(RIGHT(M303,255),RIGHT('Disaggregation Data'!$J$159:$J$310,255),0))=0,"",INDEX('Disaggregation Data'!$K$159:$K$310,MATCH(RIGHT(M303,255),RIGHT('Disaggregation Data'!J$159:$J$310,255),0))),"")</f>
        <v/>
      </c>
      <c r="F303" s="348" t="str">
        <f t="array" ref="F303">IFERROR(IF(INDEX('Disaggregation Data'!$L$159:$L$310,MATCH(RIGHT(M303,255),RIGHT('Disaggregation Data'!$J$159:$J$310,255),0))=0,"",INDEX('Disaggregation Data'!$L$159:$L$310,MATCH(RIGHT(M303,255),RIGHT('Disaggregation Data'!J$159:$J$310,255),0))),"")</f>
        <v/>
      </c>
      <c r="G303" s="348" t="str">
        <f t="array" ref="G303">IFERROR(IF(INDEX('Disaggregation Data'!$M$159:$M$310,MATCH(RIGHT(M303,255),RIGHT('Disaggregation Data'!$J$159:$J$310,255),0))=0,"",INDEX('Disaggregation Data'!$M$159:$M$310,MATCH(RIGHT(M303,255),RIGHT('Disaggregation Data'!J$159:$J$310,255),0))),"")</f>
        <v/>
      </c>
      <c r="H303" s="347" t="str">
        <f t="array" ref="H303">IFERROR(IF(INDEX('Disaggregation Data'!$N$159:$N$310,MATCH(RIGHT(M303,255),RIGHT('Disaggregation Data'!$J$159:$J$310,255),0))=0,"",INDEX('Disaggregation Data'!$N$159:$N$310,MATCH(RIGHT(M303,255),RIGHT('Disaggregation Data'!J$159:$J$310,255),0))),"")</f>
        <v/>
      </c>
      <c r="I303" s="454" t="str">
        <f t="array" ref="I303">IFERROR(IF(INDEX('Disaggregation Records'!$G$59:$G$92,MATCH(LEFT(L303,255),LEFT('Disaggregation Records'!$D$59:$D$92,255),0))=0,"",INDEX('Disaggregation Records'!$G$59:$G$92,MATCH(LEFT(L303,255),LEFT('Disaggregation Records'!$D$59:$D$92,255),0))),"")</f>
        <v/>
      </c>
      <c r="J303" s="465" t="s">
        <v>759</v>
      </c>
      <c r="K303" s="465">
        <f t="shared" si="20"/>
        <v>105</v>
      </c>
      <c r="L303" s="465" t="str">
        <f t="shared" si="21"/>
        <v/>
      </c>
      <c r="M303" s="465" t="str">
        <f t="shared" si="22"/>
        <v/>
      </c>
      <c r="N303" s="465" t="b">
        <f t="shared" si="23"/>
        <v>0</v>
      </c>
      <c r="O303" s="466" t="s">
        <v>1816</v>
      </c>
      <c r="P303" s="202"/>
      <c r="Q303" s="179"/>
    </row>
    <row r="304" spans="1:17" ht="37.5" customHeight="1" x14ac:dyDescent="0.25">
      <c r="A304" s="345">
        <v>14</v>
      </c>
      <c r="B304" s="364" t="str">
        <f>IFERROR(VLOOKUP(A304,'Outcome Indicators - Section C'!$A$10:$S$27,19,FALSE),"")</f>
        <v/>
      </c>
      <c r="C304" s="464" t="str">
        <f t="array" ref="C304">IFERROR(IF(INDEX('Disaggregation Records'!$E$59:$E$92,MATCH(RIGHT(L304,255),RIGHT('Disaggregation Records'!$D$59:$D$92,255),0))=0,"",INDEX('Disaggregation Records'!$E$59:$E$92,MATCH(RIGHT(L304,255),RIGHT('Disaggregation Records'!$D$59:$D$92,255),0))),"")</f>
        <v/>
      </c>
      <c r="D304" s="464" t="str">
        <f t="array" ref="D304">IFERROR(IF(INDEX('Disaggregation Records'!$F$59:$F$92,MATCH(RIGHT(L304,255),RIGHT('Disaggregation Records'!$D$59:$D$92,255),0))=0,"",INDEX('Disaggregation Records'!$F$59:$F$92,MATCH(RIGHT(L304,255),RIGHT('Disaggregation Records'!$D$59:$D$92,255),0))),"")</f>
        <v/>
      </c>
      <c r="E304" s="348" t="str">
        <f t="array" ref="E304">IFERROR(IF(INDEX('Disaggregation Data'!$K$159:$K$310,MATCH(RIGHT(M304,255),RIGHT('Disaggregation Data'!$J$159:$J$310,255),0))=0,"",INDEX('Disaggregation Data'!$K$159:$K$310,MATCH(RIGHT(M304,255),RIGHT('Disaggregation Data'!J$159:$J$310,255),0))),"")</f>
        <v/>
      </c>
      <c r="F304" s="348" t="str">
        <f t="array" ref="F304">IFERROR(IF(INDEX('Disaggregation Data'!$L$159:$L$310,MATCH(RIGHT(M304,255),RIGHT('Disaggregation Data'!$J$159:$J$310,255),0))=0,"",INDEX('Disaggregation Data'!$L$159:$L$310,MATCH(RIGHT(M304,255),RIGHT('Disaggregation Data'!J$159:$J$310,255),0))),"")</f>
        <v/>
      </c>
      <c r="G304" s="348" t="str">
        <f t="array" ref="G304">IFERROR(IF(INDEX('Disaggregation Data'!$M$159:$M$310,MATCH(RIGHT(M304,255),RIGHT('Disaggregation Data'!$J$159:$J$310,255),0))=0,"",INDEX('Disaggregation Data'!$M$159:$M$310,MATCH(RIGHT(M304,255),RIGHT('Disaggregation Data'!J$159:$J$310,255),0))),"")</f>
        <v/>
      </c>
      <c r="H304" s="347" t="str">
        <f t="array" ref="H304">IFERROR(IF(INDEX('Disaggregation Data'!$N$159:$N$310,MATCH(RIGHT(M304,255),RIGHT('Disaggregation Data'!$J$159:$J$310,255),0))=0,"",INDEX('Disaggregation Data'!$N$159:$N$310,MATCH(RIGHT(M304,255),RIGHT('Disaggregation Data'!J$159:$J$310,255),0))),"")</f>
        <v/>
      </c>
      <c r="I304" s="454" t="str">
        <f t="array" ref="I304">IFERROR(IF(INDEX('Disaggregation Records'!$G$59:$G$92,MATCH(LEFT(L304,255),LEFT('Disaggregation Records'!$D$59:$D$92,255),0))=0,"",INDEX('Disaggregation Records'!$G$59:$G$92,MATCH(LEFT(L304,255),LEFT('Disaggregation Records'!$D$59:$D$92,255),0))),"")</f>
        <v/>
      </c>
      <c r="J304" s="465" t="s">
        <v>759</v>
      </c>
      <c r="K304" s="465">
        <f t="shared" si="20"/>
        <v>106</v>
      </c>
      <c r="L304" s="465" t="str">
        <f t="shared" si="21"/>
        <v/>
      </c>
      <c r="M304" s="465" t="str">
        <f t="shared" si="22"/>
        <v/>
      </c>
      <c r="N304" s="465" t="b">
        <f t="shared" si="23"/>
        <v>0</v>
      </c>
      <c r="O304" s="466" t="s">
        <v>1817</v>
      </c>
      <c r="P304" s="202"/>
      <c r="Q304" s="179"/>
    </row>
    <row r="305" spans="1:17" ht="37.5" customHeight="1" x14ac:dyDescent="0.25">
      <c r="A305" s="345">
        <v>14</v>
      </c>
      <c r="B305" s="364" t="str">
        <f>IFERROR(VLOOKUP(A305,'Outcome Indicators - Section C'!$A$10:$S$27,19,FALSE),"")</f>
        <v/>
      </c>
      <c r="C305" s="464" t="str">
        <f t="array" ref="C305">IFERROR(IF(INDEX('Disaggregation Records'!$E$59:$E$92,MATCH(RIGHT(L305,255),RIGHT('Disaggregation Records'!$D$59:$D$92,255),0))=0,"",INDEX('Disaggregation Records'!$E$59:$E$92,MATCH(RIGHT(L305,255),RIGHT('Disaggregation Records'!$D$59:$D$92,255),0))),"")</f>
        <v/>
      </c>
      <c r="D305" s="464" t="str">
        <f t="array" ref="D305">IFERROR(IF(INDEX('Disaggregation Records'!$F$59:$F$92,MATCH(RIGHT(L305,255),RIGHT('Disaggregation Records'!$D$59:$D$92,255),0))=0,"",INDEX('Disaggregation Records'!$F$59:$F$92,MATCH(RIGHT(L305,255),RIGHT('Disaggregation Records'!$D$59:$D$92,255),0))),"")</f>
        <v/>
      </c>
      <c r="E305" s="348" t="str">
        <f t="array" ref="E305">IFERROR(IF(INDEX('Disaggregation Data'!$K$159:$K$310,MATCH(RIGHT(M305,255),RIGHT('Disaggregation Data'!$J$159:$J$310,255),0))=0,"",INDEX('Disaggregation Data'!$K$159:$K$310,MATCH(RIGHT(M305,255),RIGHT('Disaggregation Data'!J$159:$J$310,255),0))),"")</f>
        <v/>
      </c>
      <c r="F305" s="348" t="str">
        <f t="array" ref="F305">IFERROR(IF(INDEX('Disaggregation Data'!$L$159:$L$310,MATCH(RIGHT(M305,255),RIGHT('Disaggregation Data'!$J$159:$J$310,255),0))=0,"",INDEX('Disaggregation Data'!$L$159:$L$310,MATCH(RIGHT(M305,255),RIGHT('Disaggregation Data'!J$159:$J$310,255),0))),"")</f>
        <v/>
      </c>
      <c r="G305" s="348" t="str">
        <f t="array" ref="G305">IFERROR(IF(INDEX('Disaggregation Data'!$M$159:$M$310,MATCH(RIGHT(M305,255),RIGHT('Disaggregation Data'!$J$159:$J$310,255),0))=0,"",INDEX('Disaggregation Data'!$M$159:$M$310,MATCH(RIGHT(M305,255),RIGHT('Disaggregation Data'!J$159:$J$310,255),0))),"")</f>
        <v/>
      </c>
      <c r="H305" s="347" t="str">
        <f t="array" ref="H305">IFERROR(IF(INDEX('Disaggregation Data'!$N$159:$N$310,MATCH(RIGHT(M305,255),RIGHT('Disaggregation Data'!$J$159:$J$310,255),0))=0,"",INDEX('Disaggregation Data'!$N$159:$N$310,MATCH(RIGHT(M305,255),RIGHT('Disaggregation Data'!J$159:$J$310,255),0))),"")</f>
        <v/>
      </c>
      <c r="I305" s="454" t="str">
        <f t="array" ref="I305">IFERROR(IF(INDEX('Disaggregation Records'!$G$59:$G$92,MATCH(LEFT(L305,255),LEFT('Disaggregation Records'!$D$59:$D$92,255),0))=0,"",INDEX('Disaggregation Records'!$G$59:$G$92,MATCH(LEFT(L305,255),LEFT('Disaggregation Records'!$D$59:$D$92,255),0))),"")</f>
        <v/>
      </c>
      <c r="J305" s="465" t="s">
        <v>759</v>
      </c>
      <c r="K305" s="465">
        <f t="shared" si="20"/>
        <v>107</v>
      </c>
      <c r="L305" s="465" t="str">
        <f t="shared" si="21"/>
        <v/>
      </c>
      <c r="M305" s="465" t="str">
        <f t="shared" si="22"/>
        <v/>
      </c>
      <c r="N305" s="465" t="b">
        <f t="shared" si="23"/>
        <v>0</v>
      </c>
      <c r="O305" s="466" t="s">
        <v>1818</v>
      </c>
      <c r="P305" s="202"/>
      <c r="Q305" s="179"/>
    </row>
    <row r="306" spans="1:17" ht="37.5" customHeight="1" x14ac:dyDescent="0.25">
      <c r="A306" s="345">
        <v>14</v>
      </c>
      <c r="B306" s="364" t="str">
        <f>IFERROR(VLOOKUP(A306,'Outcome Indicators - Section C'!$A$10:$S$27,19,FALSE),"")</f>
        <v/>
      </c>
      <c r="C306" s="464" t="str">
        <f t="array" ref="C306">IFERROR(IF(INDEX('Disaggregation Records'!$E$59:$E$92,MATCH(RIGHT(L306,255),RIGHT('Disaggregation Records'!$D$59:$D$92,255),0))=0,"",INDEX('Disaggregation Records'!$E$59:$E$92,MATCH(RIGHT(L306,255),RIGHT('Disaggregation Records'!$D$59:$D$92,255),0))),"")</f>
        <v/>
      </c>
      <c r="D306" s="464" t="str">
        <f t="array" ref="D306">IFERROR(IF(INDEX('Disaggregation Records'!$F$59:$F$92,MATCH(RIGHT(L306,255),RIGHT('Disaggregation Records'!$D$59:$D$92,255),0))=0,"",INDEX('Disaggregation Records'!$F$59:$F$92,MATCH(RIGHT(L306,255),RIGHT('Disaggregation Records'!$D$59:$D$92,255),0))),"")</f>
        <v/>
      </c>
      <c r="E306" s="348" t="str">
        <f t="array" ref="E306">IFERROR(IF(INDEX('Disaggregation Data'!$K$159:$K$310,MATCH(RIGHT(M306,255),RIGHT('Disaggregation Data'!$J$159:$J$310,255),0))=0,"",INDEX('Disaggregation Data'!$K$159:$K$310,MATCH(RIGHT(M306,255),RIGHT('Disaggregation Data'!J$159:$J$310,255),0))),"")</f>
        <v/>
      </c>
      <c r="F306" s="348" t="str">
        <f t="array" ref="F306">IFERROR(IF(INDEX('Disaggregation Data'!$L$159:$L$310,MATCH(RIGHT(M306,255),RIGHT('Disaggregation Data'!$J$159:$J$310,255),0))=0,"",INDEX('Disaggregation Data'!$L$159:$L$310,MATCH(RIGHT(M306,255),RIGHT('Disaggregation Data'!J$159:$J$310,255),0))),"")</f>
        <v/>
      </c>
      <c r="G306" s="348" t="str">
        <f t="array" ref="G306">IFERROR(IF(INDEX('Disaggregation Data'!$M$159:$M$310,MATCH(RIGHT(M306,255),RIGHT('Disaggregation Data'!$J$159:$J$310,255),0))=0,"",INDEX('Disaggregation Data'!$M$159:$M$310,MATCH(RIGHT(M306,255),RIGHT('Disaggregation Data'!J$159:$J$310,255),0))),"")</f>
        <v/>
      </c>
      <c r="H306" s="347" t="str">
        <f t="array" ref="H306">IFERROR(IF(INDEX('Disaggregation Data'!$N$159:$N$310,MATCH(RIGHT(M306,255),RIGHT('Disaggregation Data'!$J$159:$J$310,255),0))=0,"",INDEX('Disaggregation Data'!$N$159:$N$310,MATCH(RIGHT(M306,255),RIGHT('Disaggregation Data'!J$159:$J$310,255),0))),"")</f>
        <v/>
      </c>
      <c r="I306" s="454" t="str">
        <f t="array" ref="I306">IFERROR(IF(INDEX('Disaggregation Records'!$G$59:$G$92,MATCH(LEFT(L306,255),LEFT('Disaggregation Records'!$D$59:$D$92,255),0))=0,"",INDEX('Disaggregation Records'!$G$59:$G$92,MATCH(LEFT(L306,255),LEFT('Disaggregation Records'!$D$59:$D$92,255),0))),"")</f>
        <v/>
      </c>
      <c r="J306" s="465" t="s">
        <v>759</v>
      </c>
      <c r="K306" s="465">
        <f t="shared" si="20"/>
        <v>108</v>
      </c>
      <c r="L306" s="465" t="str">
        <f t="shared" si="21"/>
        <v/>
      </c>
      <c r="M306" s="465" t="str">
        <f t="shared" si="22"/>
        <v/>
      </c>
      <c r="N306" s="465" t="b">
        <f t="shared" si="23"/>
        <v>0</v>
      </c>
      <c r="O306" s="466" t="s">
        <v>1819</v>
      </c>
      <c r="P306" s="202"/>
      <c r="Q306" s="179"/>
    </row>
    <row r="307" spans="1:17" ht="37.5" customHeight="1" x14ac:dyDescent="0.25">
      <c r="A307" s="345">
        <v>14</v>
      </c>
      <c r="B307" s="364" t="str">
        <f>IFERROR(VLOOKUP(A307,'Outcome Indicators - Section C'!$A$10:$S$27,19,FALSE),"")</f>
        <v/>
      </c>
      <c r="C307" s="464" t="str">
        <f t="array" ref="C307">IFERROR(IF(INDEX('Disaggregation Records'!$E$59:$E$92,MATCH(RIGHT(L307,255),RIGHT('Disaggregation Records'!$D$59:$D$92,255),0))=0,"",INDEX('Disaggregation Records'!$E$59:$E$92,MATCH(RIGHT(L307,255),RIGHT('Disaggregation Records'!$D$59:$D$92,255),0))),"")</f>
        <v/>
      </c>
      <c r="D307" s="464" t="str">
        <f t="array" ref="D307">IFERROR(IF(INDEX('Disaggregation Records'!$F$59:$F$92,MATCH(RIGHT(L307,255),RIGHT('Disaggregation Records'!$D$59:$D$92,255),0))=0,"",INDEX('Disaggregation Records'!$F$59:$F$92,MATCH(RIGHT(L307,255),RIGHT('Disaggregation Records'!$D$59:$D$92,255),0))),"")</f>
        <v/>
      </c>
      <c r="E307" s="348" t="str">
        <f t="array" ref="E307">IFERROR(IF(INDEX('Disaggregation Data'!$K$159:$K$310,MATCH(RIGHT(M307,255),RIGHT('Disaggregation Data'!$J$159:$J$310,255),0))=0,"",INDEX('Disaggregation Data'!$K$159:$K$310,MATCH(RIGHT(M307,255),RIGHT('Disaggregation Data'!J$159:$J$310,255),0))),"")</f>
        <v/>
      </c>
      <c r="F307" s="348" t="str">
        <f t="array" ref="F307">IFERROR(IF(INDEX('Disaggregation Data'!$L$159:$L$310,MATCH(RIGHT(M307,255),RIGHT('Disaggregation Data'!$J$159:$J$310,255),0))=0,"",INDEX('Disaggregation Data'!$L$159:$L$310,MATCH(RIGHT(M307,255),RIGHT('Disaggregation Data'!J$159:$J$310,255),0))),"")</f>
        <v/>
      </c>
      <c r="G307" s="348" t="str">
        <f t="array" ref="G307">IFERROR(IF(INDEX('Disaggregation Data'!$M$159:$M$310,MATCH(RIGHT(M307,255),RIGHT('Disaggregation Data'!$J$159:$J$310,255),0))=0,"",INDEX('Disaggregation Data'!$M$159:$M$310,MATCH(RIGHT(M307,255),RIGHT('Disaggregation Data'!J$159:$J$310,255),0))),"")</f>
        <v/>
      </c>
      <c r="H307" s="347" t="str">
        <f t="array" ref="H307">IFERROR(IF(INDEX('Disaggregation Data'!$N$159:$N$310,MATCH(RIGHT(M307,255),RIGHT('Disaggregation Data'!$J$159:$J$310,255),0))=0,"",INDEX('Disaggregation Data'!$N$159:$N$310,MATCH(RIGHT(M307,255),RIGHT('Disaggregation Data'!J$159:$J$310,255),0))),"")</f>
        <v/>
      </c>
      <c r="I307" s="454" t="str">
        <f t="array" ref="I307">IFERROR(IF(INDEX('Disaggregation Records'!$G$59:$G$92,MATCH(LEFT(L307,255),LEFT('Disaggregation Records'!$D$59:$D$92,255),0))=0,"",INDEX('Disaggregation Records'!$G$59:$G$92,MATCH(LEFT(L307,255),LEFT('Disaggregation Records'!$D$59:$D$92,255),0))),"")</f>
        <v/>
      </c>
      <c r="J307" s="465" t="s">
        <v>759</v>
      </c>
      <c r="K307" s="465">
        <f t="shared" si="20"/>
        <v>109</v>
      </c>
      <c r="L307" s="465" t="str">
        <f t="shared" si="21"/>
        <v/>
      </c>
      <c r="M307" s="465" t="str">
        <f t="shared" si="22"/>
        <v/>
      </c>
      <c r="N307" s="465" t="b">
        <f t="shared" si="23"/>
        <v>0</v>
      </c>
      <c r="O307" s="466" t="s">
        <v>1820</v>
      </c>
      <c r="P307" s="202"/>
      <c r="Q307" s="179"/>
    </row>
    <row r="308" spans="1:17" ht="37.5" customHeight="1" x14ac:dyDescent="0.25">
      <c r="A308" s="345">
        <v>15</v>
      </c>
      <c r="B308" s="364" t="str">
        <f>IFERROR(VLOOKUP(A308,'Outcome Indicators - Section C'!$A$10:$S$27,19,FALSE),"")</f>
        <v/>
      </c>
      <c r="C308" s="464" t="str">
        <f t="array" ref="C308">IFERROR(IF(INDEX('Disaggregation Records'!$E$59:$E$92,MATCH(RIGHT(L308,255),RIGHT('Disaggregation Records'!$D$59:$D$92,255),0))=0,"",INDEX('Disaggregation Records'!$E$59:$E$92,MATCH(RIGHT(L308,255),RIGHT('Disaggregation Records'!$D$59:$D$92,255),0))),"")</f>
        <v/>
      </c>
      <c r="D308" s="464" t="str">
        <f t="array" ref="D308">IFERROR(IF(INDEX('Disaggregation Records'!$F$59:$F$92,MATCH(RIGHT(L308,255),RIGHT('Disaggregation Records'!$D$59:$D$92,255),0))=0,"",INDEX('Disaggregation Records'!$F$59:$F$92,MATCH(RIGHT(L308,255),RIGHT('Disaggregation Records'!$D$59:$D$92,255),0))),"")</f>
        <v/>
      </c>
      <c r="E308" s="348" t="str">
        <f t="array" ref="E308">IFERROR(IF(INDEX('Disaggregation Data'!$K$159:$K$310,MATCH(RIGHT(M308,255),RIGHT('Disaggregation Data'!$J$159:$J$310,255),0))=0,"",INDEX('Disaggregation Data'!$K$159:$K$310,MATCH(RIGHT(M308,255),RIGHT('Disaggregation Data'!J$159:$J$310,255),0))),"")</f>
        <v/>
      </c>
      <c r="F308" s="348" t="str">
        <f t="array" ref="F308">IFERROR(IF(INDEX('Disaggregation Data'!$L$159:$L$310,MATCH(RIGHT(M308,255),RIGHT('Disaggregation Data'!$J$159:$J$310,255),0))=0,"",INDEX('Disaggregation Data'!$L$159:$L$310,MATCH(RIGHT(M308,255),RIGHT('Disaggregation Data'!J$159:$J$310,255),0))),"")</f>
        <v/>
      </c>
      <c r="G308" s="348" t="str">
        <f t="array" ref="G308">IFERROR(IF(INDEX('Disaggregation Data'!$M$159:$M$310,MATCH(RIGHT(M308,255),RIGHT('Disaggregation Data'!$J$159:$J$310,255),0))=0,"",INDEX('Disaggregation Data'!$M$159:$M$310,MATCH(RIGHT(M308,255),RIGHT('Disaggregation Data'!J$159:$J$310,255),0))),"")</f>
        <v/>
      </c>
      <c r="H308" s="347" t="str">
        <f t="array" ref="H308">IFERROR(IF(INDEX('Disaggregation Data'!$N$159:$N$310,MATCH(RIGHT(M308,255),RIGHT('Disaggregation Data'!$J$159:$J$310,255),0))=0,"",INDEX('Disaggregation Data'!$N$159:$N$310,MATCH(RIGHT(M308,255),RIGHT('Disaggregation Data'!J$159:$J$310,255),0))),"")</f>
        <v/>
      </c>
      <c r="I308" s="454" t="str">
        <f t="array" ref="I308">IFERROR(IF(INDEX('Disaggregation Records'!$G$59:$G$92,MATCH(LEFT(L308,255),LEFT('Disaggregation Records'!$D$59:$D$92,255),0))=0,"",INDEX('Disaggregation Records'!$G$59:$G$92,MATCH(LEFT(L308,255),LEFT('Disaggregation Records'!$D$59:$D$92,255),0))),"")</f>
        <v/>
      </c>
      <c r="J308" s="465" t="s">
        <v>760</v>
      </c>
      <c r="K308" s="465">
        <f t="shared" si="20"/>
        <v>110</v>
      </c>
      <c r="L308" s="465" t="str">
        <f t="shared" si="21"/>
        <v/>
      </c>
      <c r="M308" s="465" t="str">
        <f t="shared" si="22"/>
        <v/>
      </c>
      <c r="N308" s="465" t="b">
        <f t="shared" si="23"/>
        <v>0</v>
      </c>
      <c r="O308" s="466" t="s">
        <v>1821</v>
      </c>
      <c r="P308" s="202"/>
      <c r="Q308" s="179"/>
    </row>
    <row r="309" spans="1:17" ht="37.5" customHeight="1" x14ac:dyDescent="0.25">
      <c r="A309" s="345">
        <v>15</v>
      </c>
      <c r="B309" s="364" t="str">
        <f>IFERROR(VLOOKUP(A309,'Outcome Indicators - Section C'!$A$10:$S$27,19,FALSE),"")</f>
        <v/>
      </c>
      <c r="C309" s="464" t="str">
        <f t="array" ref="C309">IFERROR(IF(INDEX('Disaggregation Records'!$E$59:$E$92,MATCH(RIGHT(L309,255),RIGHT('Disaggregation Records'!$D$59:$D$92,255),0))=0,"",INDEX('Disaggregation Records'!$E$59:$E$92,MATCH(RIGHT(L309,255),RIGHT('Disaggregation Records'!$D$59:$D$92,255),0))),"")</f>
        <v/>
      </c>
      <c r="D309" s="464" t="str">
        <f t="array" ref="D309">IFERROR(IF(INDEX('Disaggregation Records'!$F$59:$F$92,MATCH(RIGHT(L309,255),RIGHT('Disaggregation Records'!$D$59:$D$92,255),0))=0,"",INDEX('Disaggregation Records'!$F$59:$F$92,MATCH(RIGHT(L309,255),RIGHT('Disaggregation Records'!$D$59:$D$92,255),0))),"")</f>
        <v/>
      </c>
      <c r="E309" s="348" t="str">
        <f t="array" ref="E309">IFERROR(IF(INDEX('Disaggregation Data'!$K$159:$K$310,MATCH(RIGHT(M309,255),RIGHT('Disaggregation Data'!$J$159:$J$310,255),0))=0,"",INDEX('Disaggregation Data'!$K$159:$K$310,MATCH(RIGHT(M309,255),RIGHT('Disaggregation Data'!J$159:$J$310,255),0))),"")</f>
        <v/>
      </c>
      <c r="F309" s="348" t="str">
        <f t="array" ref="F309">IFERROR(IF(INDEX('Disaggregation Data'!$L$159:$L$310,MATCH(RIGHT(M309,255),RIGHT('Disaggregation Data'!$J$159:$J$310,255),0))=0,"",INDEX('Disaggregation Data'!$L$159:$L$310,MATCH(RIGHT(M309,255),RIGHT('Disaggregation Data'!J$159:$J$310,255),0))),"")</f>
        <v/>
      </c>
      <c r="G309" s="348" t="str">
        <f t="array" ref="G309">IFERROR(IF(INDEX('Disaggregation Data'!$M$159:$M$310,MATCH(RIGHT(M309,255),RIGHT('Disaggregation Data'!$J$159:$J$310,255),0))=0,"",INDEX('Disaggregation Data'!$M$159:$M$310,MATCH(RIGHT(M309,255),RIGHT('Disaggregation Data'!J$159:$J$310,255),0))),"")</f>
        <v/>
      </c>
      <c r="H309" s="347" t="str">
        <f t="array" ref="H309">IFERROR(IF(INDEX('Disaggregation Data'!$N$159:$N$310,MATCH(RIGHT(M309,255),RIGHT('Disaggregation Data'!$J$159:$J$310,255),0))=0,"",INDEX('Disaggregation Data'!$N$159:$N$310,MATCH(RIGHT(M309,255),RIGHT('Disaggregation Data'!J$159:$J$310,255),0))),"")</f>
        <v/>
      </c>
      <c r="I309" s="454" t="str">
        <f t="array" ref="I309">IFERROR(IF(INDEX('Disaggregation Records'!$G$59:$G$92,MATCH(LEFT(L309,255),LEFT('Disaggregation Records'!$D$59:$D$92,255),0))=0,"",INDEX('Disaggregation Records'!$G$59:$G$92,MATCH(LEFT(L309,255),LEFT('Disaggregation Records'!$D$59:$D$92,255),0))),"")</f>
        <v/>
      </c>
      <c r="J309" s="465" t="s">
        <v>760</v>
      </c>
      <c r="K309" s="465">
        <f t="shared" si="20"/>
        <v>111</v>
      </c>
      <c r="L309" s="465" t="str">
        <f t="shared" si="21"/>
        <v/>
      </c>
      <c r="M309" s="465" t="str">
        <f t="shared" si="22"/>
        <v/>
      </c>
      <c r="N309" s="465" t="b">
        <f t="shared" si="23"/>
        <v>0</v>
      </c>
      <c r="O309" s="466" t="s">
        <v>1822</v>
      </c>
      <c r="P309" s="202"/>
      <c r="Q309" s="179"/>
    </row>
    <row r="310" spans="1:17" ht="37.5" customHeight="1" x14ac:dyDescent="0.25">
      <c r="A310" s="345">
        <v>15</v>
      </c>
      <c r="B310" s="364" t="str">
        <f>IFERROR(VLOOKUP(A310,'Outcome Indicators - Section C'!$A$10:$S$27,19,FALSE),"")</f>
        <v/>
      </c>
      <c r="C310" s="464" t="str">
        <f t="array" ref="C310">IFERROR(IF(INDEX('Disaggregation Records'!$E$59:$E$92,MATCH(RIGHT(L310,255),RIGHT('Disaggregation Records'!$D$59:$D$92,255),0))=0,"",INDEX('Disaggregation Records'!$E$59:$E$92,MATCH(RIGHT(L310,255),RIGHT('Disaggregation Records'!$D$59:$D$92,255),0))),"")</f>
        <v/>
      </c>
      <c r="D310" s="464" t="str">
        <f t="array" ref="D310">IFERROR(IF(INDEX('Disaggregation Records'!$F$59:$F$92,MATCH(RIGHT(L310,255),RIGHT('Disaggregation Records'!$D$59:$D$92,255),0))=0,"",INDEX('Disaggregation Records'!$F$59:$F$92,MATCH(RIGHT(L310,255),RIGHT('Disaggregation Records'!$D$59:$D$92,255),0))),"")</f>
        <v/>
      </c>
      <c r="E310" s="348" t="str">
        <f t="array" ref="E310">IFERROR(IF(INDEX('Disaggregation Data'!$K$159:$K$310,MATCH(RIGHT(M310,255),RIGHT('Disaggregation Data'!$J$159:$J$310,255),0))=0,"",INDEX('Disaggregation Data'!$K$159:$K$310,MATCH(RIGHT(M310,255),RIGHT('Disaggregation Data'!J$159:$J$310,255),0))),"")</f>
        <v/>
      </c>
      <c r="F310" s="348" t="str">
        <f t="array" ref="F310">IFERROR(IF(INDEX('Disaggregation Data'!$L$159:$L$310,MATCH(RIGHT(M310,255),RIGHT('Disaggregation Data'!$J$159:$J$310,255),0))=0,"",INDEX('Disaggregation Data'!$L$159:$L$310,MATCH(RIGHT(M310,255),RIGHT('Disaggregation Data'!J$159:$J$310,255),0))),"")</f>
        <v/>
      </c>
      <c r="G310" s="348" t="str">
        <f t="array" ref="G310">IFERROR(IF(INDEX('Disaggregation Data'!$M$159:$M$310,MATCH(RIGHT(M310,255),RIGHT('Disaggregation Data'!$J$159:$J$310,255),0))=0,"",INDEX('Disaggregation Data'!$M$159:$M$310,MATCH(RIGHT(M310,255),RIGHT('Disaggregation Data'!J$159:$J$310,255),0))),"")</f>
        <v/>
      </c>
      <c r="H310" s="347" t="str">
        <f t="array" ref="H310">IFERROR(IF(INDEX('Disaggregation Data'!$N$159:$N$310,MATCH(RIGHT(M310,255),RIGHT('Disaggregation Data'!$J$159:$J$310,255),0))=0,"",INDEX('Disaggregation Data'!$N$159:$N$310,MATCH(RIGHT(M310,255),RIGHT('Disaggregation Data'!J$159:$J$310,255),0))),"")</f>
        <v/>
      </c>
      <c r="I310" s="454" t="str">
        <f t="array" ref="I310">IFERROR(IF(INDEX('Disaggregation Records'!$G$59:$G$92,MATCH(LEFT(L310,255),LEFT('Disaggregation Records'!$D$59:$D$92,255),0))=0,"",INDEX('Disaggregation Records'!$G$59:$G$92,MATCH(LEFT(L310,255),LEFT('Disaggregation Records'!$D$59:$D$92,255),0))),"")</f>
        <v/>
      </c>
      <c r="J310" s="465" t="s">
        <v>760</v>
      </c>
      <c r="K310" s="465">
        <f t="shared" si="20"/>
        <v>112</v>
      </c>
      <c r="L310" s="465" t="str">
        <f t="shared" si="21"/>
        <v/>
      </c>
      <c r="M310" s="465" t="str">
        <f t="shared" si="22"/>
        <v/>
      </c>
      <c r="N310" s="465" t="b">
        <f t="shared" si="23"/>
        <v>0</v>
      </c>
      <c r="O310" s="466" t="s">
        <v>1823</v>
      </c>
      <c r="P310" s="202"/>
      <c r="Q310" s="179"/>
    </row>
    <row r="311" spans="1:17" ht="37.5" customHeight="1" x14ac:dyDescent="0.25">
      <c r="A311" s="345">
        <v>15</v>
      </c>
      <c r="B311" s="364" t="str">
        <f>IFERROR(VLOOKUP(A311,'Outcome Indicators - Section C'!$A$10:$S$27,19,FALSE),"")</f>
        <v/>
      </c>
      <c r="C311" s="464" t="str">
        <f t="array" ref="C311">IFERROR(IF(INDEX('Disaggregation Records'!$E$59:$E$92,MATCH(RIGHT(L311,255),RIGHT('Disaggregation Records'!$D$59:$D$92,255),0))=0,"",INDEX('Disaggregation Records'!$E$59:$E$92,MATCH(RIGHT(L311,255),RIGHT('Disaggregation Records'!$D$59:$D$92,255),0))),"")</f>
        <v/>
      </c>
      <c r="D311" s="464" t="str">
        <f t="array" ref="D311">IFERROR(IF(INDEX('Disaggregation Records'!$F$59:$F$92,MATCH(RIGHT(L311,255),RIGHT('Disaggregation Records'!$D$59:$D$92,255),0))=0,"",INDEX('Disaggregation Records'!$F$59:$F$92,MATCH(RIGHT(L311,255),RIGHT('Disaggregation Records'!$D$59:$D$92,255),0))),"")</f>
        <v/>
      </c>
      <c r="E311" s="348" t="str">
        <f t="array" ref="E311">IFERROR(IF(INDEX('Disaggregation Data'!$K$159:$K$310,MATCH(RIGHT(M311,255),RIGHT('Disaggregation Data'!$J$159:$J$310,255),0))=0,"",INDEX('Disaggregation Data'!$K$159:$K$310,MATCH(RIGHT(M311,255),RIGHT('Disaggregation Data'!J$159:$J$310,255),0))),"")</f>
        <v/>
      </c>
      <c r="F311" s="348" t="str">
        <f t="array" ref="F311">IFERROR(IF(INDEX('Disaggregation Data'!$L$159:$L$310,MATCH(RIGHT(M311,255),RIGHT('Disaggregation Data'!$J$159:$J$310,255),0))=0,"",INDEX('Disaggregation Data'!$L$159:$L$310,MATCH(RIGHT(M311,255),RIGHT('Disaggregation Data'!J$159:$J$310,255),0))),"")</f>
        <v/>
      </c>
      <c r="G311" s="348" t="str">
        <f t="array" ref="G311">IFERROR(IF(INDEX('Disaggregation Data'!$M$159:$M$310,MATCH(RIGHT(M311,255),RIGHT('Disaggregation Data'!$J$159:$J$310,255),0))=0,"",INDEX('Disaggregation Data'!$M$159:$M$310,MATCH(RIGHT(M311,255),RIGHT('Disaggregation Data'!J$159:$J$310,255),0))),"")</f>
        <v/>
      </c>
      <c r="H311" s="347" t="str">
        <f t="array" ref="H311">IFERROR(IF(INDEX('Disaggregation Data'!$N$159:$N$310,MATCH(RIGHT(M311,255),RIGHT('Disaggregation Data'!$J$159:$J$310,255),0))=0,"",INDEX('Disaggregation Data'!$N$159:$N$310,MATCH(RIGHT(M311,255),RIGHT('Disaggregation Data'!J$159:$J$310,255),0))),"")</f>
        <v/>
      </c>
      <c r="I311" s="454" t="str">
        <f t="array" ref="I311">IFERROR(IF(INDEX('Disaggregation Records'!$G$59:$G$92,MATCH(LEFT(L311,255),LEFT('Disaggregation Records'!$D$59:$D$92,255),0))=0,"",INDEX('Disaggregation Records'!$G$59:$G$92,MATCH(LEFT(L311,255),LEFT('Disaggregation Records'!$D$59:$D$92,255),0))),"")</f>
        <v/>
      </c>
      <c r="J311" s="465" t="s">
        <v>760</v>
      </c>
      <c r="K311" s="465">
        <f t="shared" si="20"/>
        <v>113</v>
      </c>
      <c r="L311" s="465" t="str">
        <f t="shared" si="21"/>
        <v/>
      </c>
      <c r="M311" s="465" t="str">
        <f t="shared" si="22"/>
        <v/>
      </c>
      <c r="N311" s="465" t="b">
        <f t="shared" si="23"/>
        <v>0</v>
      </c>
      <c r="O311" s="466" t="s">
        <v>1824</v>
      </c>
      <c r="P311" s="202"/>
      <c r="Q311" s="179"/>
    </row>
    <row r="312" spans="1:17" ht="37.5" customHeight="1" x14ac:dyDescent="0.25">
      <c r="A312" s="345">
        <v>15</v>
      </c>
      <c r="B312" s="364" t="str">
        <f>IFERROR(VLOOKUP(A312,'Outcome Indicators - Section C'!$A$10:$S$27,19,FALSE),"")</f>
        <v/>
      </c>
      <c r="C312" s="464" t="str">
        <f t="array" ref="C312">IFERROR(IF(INDEX('Disaggregation Records'!$E$59:$E$92,MATCH(RIGHT(L312,255),RIGHT('Disaggregation Records'!$D$59:$D$92,255),0))=0,"",INDEX('Disaggregation Records'!$E$59:$E$92,MATCH(RIGHT(L312,255),RIGHT('Disaggregation Records'!$D$59:$D$92,255),0))),"")</f>
        <v/>
      </c>
      <c r="D312" s="464" t="str">
        <f t="array" ref="D312">IFERROR(IF(INDEX('Disaggregation Records'!$F$59:$F$92,MATCH(RIGHT(L312,255),RIGHT('Disaggregation Records'!$D$59:$D$92,255),0))=0,"",INDEX('Disaggregation Records'!$F$59:$F$92,MATCH(RIGHT(L312,255),RIGHT('Disaggregation Records'!$D$59:$D$92,255),0))),"")</f>
        <v/>
      </c>
      <c r="E312" s="348" t="str">
        <f t="array" ref="E312">IFERROR(IF(INDEX('Disaggregation Data'!$K$159:$K$310,MATCH(RIGHT(M312,255),RIGHT('Disaggregation Data'!$J$159:$J$310,255),0))=0,"",INDEX('Disaggregation Data'!$K$159:$K$310,MATCH(RIGHT(M312,255),RIGHT('Disaggregation Data'!J$159:$J$310,255),0))),"")</f>
        <v/>
      </c>
      <c r="F312" s="348" t="str">
        <f t="array" ref="F312">IFERROR(IF(INDEX('Disaggregation Data'!$L$159:$L$310,MATCH(RIGHT(M312,255),RIGHT('Disaggregation Data'!$J$159:$J$310,255),0))=0,"",INDEX('Disaggregation Data'!$L$159:$L$310,MATCH(RIGHT(M312,255),RIGHT('Disaggregation Data'!J$159:$J$310,255),0))),"")</f>
        <v/>
      </c>
      <c r="G312" s="348" t="str">
        <f t="array" ref="G312">IFERROR(IF(INDEX('Disaggregation Data'!$M$159:$M$310,MATCH(RIGHT(M312,255),RIGHT('Disaggregation Data'!$J$159:$J$310,255),0))=0,"",INDEX('Disaggregation Data'!$M$159:$M$310,MATCH(RIGHT(M312,255),RIGHT('Disaggregation Data'!J$159:$J$310,255),0))),"")</f>
        <v/>
      </c>
      <c r="H312" s="347" t="str">
        <f t="array" ref="H312">IFERROR(IF(INDEX('Disaggregation Data'!$N$159:$N$310,MATCH(RIGHT(M312,255),RIGHT('Disaggregation Data'!$J$159:$J$310,255),0))=0,"",INDEX('Disaggregation Data'!$N$159:$N$310,MATCH(RIGHT(M312,255),RIGHT('Disaggregation Data'!J$159:$J$310,255),0))),"")</f>
        <v/>
      </c>
      <c r="I312" s="454" t="str">
        <f t="array" ref="I312">IFERROR(IF(INDEX('Disaggregation Records'!$G$59:$G$92,MATCH(LEFT(L312,255),LEFT('Disaggregation Records'!$D$59:$D$92,255),0))=0,"",INDEX('Disaggregation Records'!$G$59:$G$92,MATCH(LEFT(L312,255),LEFT('Disaggregation Records'!$D$59:$D$92,255),0))),"")</f>
        <v/>
      </c>
      <c r="J312" s="465" t="s">
        <v>760</v>
      </c>
      <c r="K312" s="465">
        <f t="shared" si="20"/>
        <v>114</v>
      </c>
      <c r="L312" s="465" t="str">
        <f t="shared" si="21"/>
        <v/>
      </c>
      <c r="M312" s="465" t="str">
        <f t="shared" si="22"/>
        <v/>
      </c>
      <c r="N312" s="465" t="b">
        <f t="shared" si="23"/>
        <v>0</v>
      </c>
      <c r="O312" s="466" t="s">
        <v>1825</v>
      </c>
      <c r="P312" s="202"/>
      <c r="Q312" s="179"/>
    </row>
    <row r="313" spans="1:17" ht="37.5" customHeight="1" x14ac:dyDescent="0.25">
      <c r="A313" s="345">
        <v>15</v>
      </c>
      <c r="B313" s="364" t="str">
        <f>IFERROR(VLOOKUP(A313,'Outcome Indicators - Section C'!$A$10:$S$27,19,FALSE),"")</f>
        <v/>
      </c>
      <c r="C313" s="464" t="str">
        <f t="array" ref="C313">IFERROR(IF(INDEX('Disaggregation Records'!$E$59:$E$92,MATCH(RIGHT(L313,255),RIGHT('Disaggregation Records'!$D$59:$D$92,255),0))=0,"",INDEX('Disaggregation Records'!$E$59:$E$92,MATCH(RIGHT(L313,255),RIGHT('Disaggregation Records'!$D$59:$D$92,255),0))),"")</f>
        <v/>
      </c>
      <c r="D313" s="464" t="str">
        <f t="array" ref="D313">IFERROR(IF(INDEX('Disaggregation Records'!$F$59:$F$92,MATCH(RIGHT(L313,255),RIGHT('Disaggregation Records'!$D$59:$D$92,255),0))=0,"",INDEX('Disaggregation Records'!$F$59:$F$92,MATCH(RIGHT(L313,255),RIGHT('Disaggregation Records'!$D$59:$D$92,255),0))),"")</f>
        <v/>
      </c>
      <c r="E313" s="348" t="str">
        <f t="array" ref="E313">IFERROR(IF(INDEX('Disaggregation Data'!$K$159:$K$310,MATCH(RIGHT(M313,255),RIGHT('Disaggregation Data'!$J$159:$J$310,255),0))=0,"",INDEX('Disaggregation Data'!$K$159:$K$310,MATCH(RIGHT(M313,255),RIGHT('Disaggregation Data'!J$159:$J$310,255),0))),"")</f>
        <v/>
      </c>
      <c r="F313" s="348" t="str">
        <f t="array" ref="F313">IFERROR(IF(INDEX('Disaggregation Data'!$L$159:$L$310,MATCH(RIGHT(M313,255),RIGHT('Disaggregation Data'!$J$159:$J$310,255),0))=0,"",INDEX('Disaggregation Data'!$L$159:$L$310,MATCH(RIGHT(M313,255),RIGHT('Disaggregation Data'!J$159:$J$310,255),0))),"")</f>
        <v/>
      </c>
      <c r="G313" s="348" t="str">
        <f t="array" ref="G313">IFERROR(IF(INDEX('Disaggregation Data'!$M$159:$M$310,MATCH(RIGHT(M313,255),RIGHT('Disaggregation Data'!$J$159:$J$310,255),0))=0,"",INDEX('Disaggregation Data'!$M$159:$M$310,MATCH(RIGHT(M313,255),RIGHT('Disaggregation Data'!J$159:$J$310,255),0))),"")</f>
        <v/>
      </c>
      <c r="H313" s="347" t="str">
        <f t="array" ref="H313">IFERROR(IF(INDEX('Disaggregation Data'!$N$159:$N$310,MATCH(RIGHT(M313,255),RIGHT('Disaggregation Data'!$J$159:$J$310,255),0))=0,"",INDEX('Disaggregation Data'!$N$159:$N$310,MATCH(RIGHT(M313,255),RIGHT('Disaggregation Data'!J$159:$J$310,255),0))),"")</f>
        <v/>
      </c>
      <c r="I313" s="454" t="str">
        <f t="array" ref="I313">IFERROR(IF(INDEX('Disaggregation Records'!$G$59:$G$92,MATCH(LEFT(L313,255),LEFT('Disaggregation Records'!$D$59:$D$92,255),0))=0,"",INDEX('Disaggregation Records'!$G$59:$G$92,MATCH(LEFT(L313,255),LEFT('Disaggregation Records'!$D$59:$D$92,255),0))),"")</f>
        <v/>
      </c>
      <c r="J313" s="465" t="s">
        <v>760</v>
      </c>
      <c r="K313" s="465">
        <f t="shared" si="20"/>
        <v>115</v>
      </c>
      <c r="L313" s="465" t="str">
        <f t="shared" si="21"/>
        <v/>
      </c>
      <c r="M313" s="465" t="str">
        <f t="shared" si="22"/>
        <v/>
      </c>
      <c r="N313" s="465" t="b">
        <f t="shared" si="23"/>
        <v>0</v>
      </c>
      <c r="O313" s="466" t="s">
        <v>1826</v>
      </c>
      <c r="P313" s="202"/>
      <c r="Q313" s="179"/>
    </row>
    <row r="314" spans="1:17" ht="37.5" customHeight="1" x14ac:dyDescent="0.25">
      <c r="A314" s="345">
        <v>15</v>
      </c>
      <c r="B314" s="364" t="str">
        <f>IFERROR(VLOOKUP(A314,'Outcome Indicators - Section C'!$A$10:$S$27,19,FALSE),"")</f>
        <v/>
      </c>
      <c r="C314" s="464" t="str">
        <f t="array" ref="C314">IFERROR(IF(INDEX('Disaggregation Records'!$E$59:$E$92,MATCH(RIGHT(L314,255),RIGHT('Disaggregation Records'!$D$59:$D$92,255),0))=0,"",INDEX('Disaggregation Records'!$E$59:$E$92,MATCH(RIGHT(L314,255),RIGHT('Disaggregation Records'!$D$59:$D$92,255),0))),"")</f>
        <v/>
      </c>
      <c r="D314" s="464" t="str">
        <f t="array" ref="D314">IFERROR(IF(INDEX('Disaggregation Records'!$F$59:$F$92,MATCH(RIGHT(L314,255),RIGHT('Disaggregation Records'!$D$59:$D$92,255),0))=0,"",INDEX('Disaggregation Records'!$F$59:$F$92,MATCH(RIGHT(L314,255),RIGHT('Disaggregation Records'!$D$59:$D$92,255),0))),"")</f>
        <v/>
      </c>
      <c r="E314" s="348" t="str">
        <f t="array" ref="E314">IFERROR(IF(INDEX('Disaggregation Data'!$K$159:$K$310,MATCH(RIGHT(M314,255),RIGHT('Disaggregation Data'!$J$159:$J$310,255),0))=0,"",INDEX('Disaggregation Data'!$K$159:$K$310,MATCH(RIGHT(M314,255),RIGHT('Disaggregation Data'!J$159:$J$310,255),0))),"")</f>
        <v/>
      </c>
      <c r="F314" s="348" t="str">
        <f t="array" ref="F314">IFERROR(IF(INDEX('Disaggregation Data'!$L$159:$L$310,MATCH(RIGHT(M314,255),RIGHT('Disaggregation Data'!$J$159:$J$310,255),0))=0,"",INDEX('Disaggregation Data'!$L$159:$L$310,MATCH(RIGHT(M314,255),RIGHT('Disaggregation Data'!J$159:$J$310,255),0))),"")</f>
        <v/>
      </c>
      <c r="G314" s="348" t="str">
        <f t="array" ref="G314">IFERROR(IF(INDEX('Disaggregation Data'!$M$159:$M$310,MATCH(RIGHT(M314,255),RIGHT('Disaggregation Data'!$J$159:$J$310,255),0))=0,"",INDEX('Disaggregation Data'!$M$159:$M$310,MATCH(RIGHT(M314,255),RIGHT('Disaggregation Data'!J$159:$J$310,255),0))),"")</f>
        <v/>
      </c>
      <c r="H314" s="347" t="str">
        <f t="array" ref="H314">IFERROR(IF(INDEX('Disaggregation Data'!$N$159:$N$310,MATCH(RIGHT(M314,255),RIGHT('Disaggregation Data'!$J$159:$J$310,255),0))=0,"",INDEX('Disaggregation Data'!$N$159:$N$310,MATCH(RIGHT(M314,255),RIGHT('Disaggregation Data'!J$159:$J$310,255),0))),"")</f>
        <v/>
      </c>
      <c r="I314" s="454" t="str">
        <f t="array" ref="I314">IFERROR(IF(INDEX('Disaggregation Records'!$G$59:$G$92,MATCH(LEFT(L314,255),LEFT('Disaggregation Records'!$D$59:$D$92,255),0))=0,"",INDEX('Disaggregation Records'!$G$59:$G$92,MATCH(LEFT(L314,255),LEFT('Disaggregation Records'!$D$59:$D$92,255),0))),"")</f>
        <v/>
      </c>
      <c r="J314" s="465" t="s">
        <v>760</v>
      </c>
      <c r="K314" s="465">
        <f t="shared" si="20"/>
        <v>116</v>
      </c>
      <c r="L314" s="465" t="str">
        <f t="shared" si="21"/>
        <v/>
      </c>
      <c r="M314" s="465" t="str">
        <f t="shared" si="22"/>
        <v/>
      </c>
      <c r="N314" s="465" t="b">
        <f t="shared" si="23"/>
        <v>0</v>
      </c>
      <c r="O314" s="466" t="s">
        <v>1827</v>
      </c>
      <c r="P314" s="202"/>
      <c r="Q314" s="179"/>
    </row>
    <row r="315" spans="1:17" ht="37.5" customHeight="1" x14ac:dyDescent="0.25">
      <c r="A315" s="345">
        <v>15</v>
      </c>
      <c r="B315" s="364" t="str">
        <f>IFERROR(VLOOKUP(A315,'Outcome Indicators - Section C'!$A$10:$S$27,19,FALSE),"")</f>
        <v/>
      </c>
      <c r="C315" s="464" t="str">
        <f t="array" ref="C315">IFERROR(IF(INDEX('Disaggregation Records'!$E$59:$E$92,MATCH(RIGHT(L315,255),RIGHT('Disaggregation Records'!$D$59:$D$92,255),0))=0,"",INDEX('Disaggregation Records'!$E$59:$E$92,MATCH(RIGHT(L315,255),RIGHT('Disaggregation Records'!$D$59:$D$92,255),0))),"")</f>
        <v/>
      </c>
      <c r="D315" s="464" t="str">
        <f t="array" ref="D315">IFERROR(IF(INDEX('Disaggregation Records'!$F$59:$F$92,MATCH(RIGHT(L315,255),RIGHT('Disaggregation Records'!$D$59:$D$92,255),0))=0,"",INDEX('Disaggregation Records'!$F$59:$F$92,MATCH(RIGHT(L315,255),RIGHT('Disaggregation Records'!$D$59:$D$92,255),0))),"")</f>
        <v/>
      </c>
      <c r="E315" s="348" t="str">
        <f t="array" ref="E315">IFERROR(IF(INDEX('Disaggregation Data'!$K$159:$K$310,MATCH(RIGHT(M315,255),RIGHT('Disaggregation Data'!$J$159:$J$310,255),0))=0,"",INDEX('Disaggregation Data'!$K$159:$K$310,MATCH(RIGHT(M315,255),RIGHT('Disaggregation Data'!J$159:$J$310,255),0))),"")</f>
        <v/>
      </c>
      <c r="F315" s="348" t="str">
        <f t="array" ref="F315">IFERROR(IF(INDEX('Disaggregation Data'!$L$159:$L$310,MATCH(RIGHT(M315,255),RIGHT('Disaggregation Data'!$J$159:$J$310,255),0))=0,"",INDEX('Disaggregation Data'!$L$159:$L$310,MATCH(RIGHT(M315,255),RIGHT('Disaggregation Data'!J$159:$J$310,255),0))),"")</f>
        <v/>
      </c>
      <c r="G315" s="348" t="str">
        <f t="array" ref="G315">IFERROR(IF(INDEX('Disaggregation Data'!$M$159:$M$310,MATCH(RIGHT(M315,255),RIGHT('Disaggregation Data'!$J$159:$J$310,255),0))=0,"",INDEX('Disaggregation Data'!$M$159:$M$310,MATCH(RIGHT(M315,255),RIGHT('Disaggregation Data'!J$159:$J$310,255),0))),"")</f>
        <v/>
      </c>
      <c r="H315" s="347" t="str">
        <f t="array" ref="H315">IFERROR(IF(INDEX('Disaggregation Data'!$N$159:$N$310,MATCH(RIGHT(M315,255),RIGHT('Disaggregation Data'!$J$159:$J$310,255),0))=0,"",INDEX('Disaggregation Data'!$N$159:$N$310,MATCH(RIGHT(M315,255),RIGHT('Disaggregation Data'!J$159:$J$310,255),0))),"")</f>
        <v/>
      </c>
      <c r="I315" s="454" t="str">
        <f t="array" ref="I315">IFERROR(IF(INDEX('Disaggregation Records'!$G$59:$G$92,MATCH(LEFT(L315,255),LEFT('Disaggregation Records'!$D$59:$D$92,255),0))=0,"",INDEX('Disaggregation Records'!$G$59:$G$92,MATCH(LEFT(L315,255),LEFT('Disaggregation Records'!$D$59:$D$92,255),0))),"")</f>
        <v/>
      </c>
      <c r="J315" s="465" t="s">
        <v>760</v>
      </c>
      <c r="K315" s="465">
        <f t="shared" si="20"/>
        <v>117</v>
      </c>
      <c r="L315" s="465" t="str">
        <f t="shared" si="21"/>
        <v/>
      </c>
      <c r="M315" s="465" t="str">
        <f t="shared" si="22"/>
        <v/>
      </c>
      <c r="N315" s="465" t="b">
        <f t="shared" si="23"/>
        <v>0</v>
      </c>
      <c r="O315" s="466" t="s">
        <v>1828</v>
      </c>
      <c r="P315" s="202"/>
      <c r="Q315" s="179"/>
    </row>
    <row r="316" spans="1:17" ht="37.5" customHeight="1" x14ac:dyDescent="0.25">
      <c r="A316" s="345">
        <v>15</v>
      </c>
      <c r="B316" s="364" t="str">
        <f>IFERROR(VLOOKUP(A316,'Outcome Indicators - Section C'!$A$10:$S$27,19,FALSE),"")</f>
        <v/>
      </c>
      <c r="C316" s="464" t="str">
        <f t="array" ref="C316">IFERROR(IF(INDEX('Disaggregation Records'!$E$59:$E$92,MATCH(RIGHT(L316,255),RIGHT('Disaggregation Records'!$D$59:$D$92,255),0))=0,"",INDEX('Disaggregation Records'!$E$59:$E$92,MATCH(RIGHT(L316,255),RIGHT('Disaggregation Records'!$D$59:$D$92,255),0))),"")</f>
        <v/>
      </c>
      <c r="D316" s="464" t="str">
        <f t="array" ref="D316">IFERROR(IF(INDEX('Disaggregation Records'!$F$59:$F$92,MATCH(RIGHT(L316,255),RIGHT('Disaggregation Records'!$D$59:$D$92,255),0))=0,"",INDEX('Disaggregation Records'!$F$59:$F$92,MATCH(RIGHT(L316,255),RIGHT('Disaggregation Records'!$D$59:$D$92,255),0))),"")</f>
        <v/>
      </c>
      <c r="E316" s="348" t="str">
        <f t="array" ref="E316">IFERROR(IF(INDEX('Disaggregation Data'!$K$159:$K$310,MATCH(RIGHT(M316,255),RIGHT('Disaggregation Data'!$J$159:$J$310,255),0))=0,"",INDEX('Disaggregation Data'!$K$159:$K$310,MATCH(RIGHT(M316,255),RIGHT('Disaggregation Data'!J$159:$J$310,255),0))),"")</f>
        <v/>
      </c>
      <c r="F316" s="348" t="str">
        <f t="array" ref="F316">IFERROR(IF(INDEX('Disaggregation Data'!$L$159:$L$310,MATCH(RIGHT(M316,255),RIGHT('Disaggregation Data'!$J$159:$J$310,255),0))=0,"",INDEX('Disaggregation Data'!$L$159:$L$310,MATCH(RIGHT(M316,255),RIGHT('Disaggregation Data'!J$159:$J$310,255),0))),"")</f>
        <v/>
      </c>
      <c r="G316" s="348" t="str">
        <f t="array" ref="G316">IFERROR(IF(INDEX('Disaggregation Data'!$M$159:$M$310,MATCH(RIGHT(M316,255),RIGHT('Disaggregation Data'!$J$159:$J$310,255),0))=0,"",INDEX('Disaggregation Data'!$M$159:$M$310,MATCH(RIGHT(M316,255),RIGHT('Disaggregation Data'!J$159:$J$310,255),0))),"")</f>
        <v/>
      </c>
      <c r="H316" s="347" t="str">
        <f t="array" ref="H316">IFERROR(IF(INDEX('Disaggregation Data'!$N$159:$N$310,MATCH(RIGHT(M316,255),RIGHT('Disaggregation Data'!$J$159:$J$310,255),0))=0,"",INDEX('Disaggregation Data'!$N$159:$N$310,MATCH(RIGHT(M316,255),RIGHT('Disaggregation Data'!J$159:$J$310,255),0))),"")</f>
        <v/>
      </c>
      <c r="I316" s="454" t="str">
        <f t="array" ref="I316">IFERROR(IF(INDEX('Disaggregation Records'!$G$59:$G$92,MATCH(LEFT(L316,255),LEFT('Disaggregation Records'!$D$59:$D$92,255),0))=0,"",INDEX('Disaggregation Records'!$G$59:$G$92,MATCH(LEFT(L316,255),LEFT('Disaggregation Records'!$D$59:$D$92,255),0))),"")</f>
        <v/>
      </c>
      <c r="J316" s="465" t="s">
        <v>760</v>
      </c>
      <c r="K316" s="465">
        <f t="shared" si="20"/>
        <v>118</v>
      </c>
      <c r="L316" s="465" t="str">
        <f t="shared" si="21"/>
        <v/>
      </c>
      <c r="M316" s="465" t="str">
        <f t="shared" si="22"/>
        <v/>
      </c>
      <c r="N316" s="465" t="b">
        <f t="shared" si="23"/>
        <v>0</v>
      </c>
      <c r="O316" s="466" t="s">
        <v>1829</v>
      </c>
      <c r="P316" s="202"/>
      <c r="Q316" s="179"/>
    </row>
    <row r="317" spans="1:17" ht="37.5" customHeight="1" x14ac:dyDescent="0.25">
      <c r="A317" s="345">
        <v>15</v>
      </c>
      <c r="B317" s="364" t="str">
        <f>IFERROR(VLOOKUP(A317,'Outcome Indicators - Section C'!$A$10:$S$27,19,FALSE),"")</f>
        <v/>
      </c>
      <c r="C317" s="464" t="str">
        <f t="array" ref="C317">IFERROR(IF(INDEX('Disaggregation Records'!$E$59:$E$92,MATCH(RIGHT(L317,255),RIGHT('Disaggregation Records'!$D$59:$D$92,255),0))=0,"",INDEX('Disaggregation Records'!$E$59:$E$92,MATCH(RIGHT(L317,255),RIGHT('Disaggregation Records'!$D$59:$D$92,255),0))),"")</f>
        <v/>
      </c>
      <c r="D317" s="464" t="str">
        <f t="array" ref="D317">IFERROR(IF(INDEX('Disaggregation Records'!$F$59:$F$92,MATCH(RIGHT(L317,255),RIGHT('Disaggregation Records'!$D$59:$D$92,255),0))=0,"",INDEX('Disaggregation Records'!$F$59:$F$92,MATCH(RIGHT(L317,255),RIGHT('Disaggregation Records'!$D$59:$D$92,255),0))),"")</f>
        <v/>
      </c>
      <c r="E317" s="348" t="str">
        <f t="array" ref="E317">IFERROR(IF(INDEX('Disaggregation Data'!$K$159:$K$310,MATCH(RIGHT(M317,255),RIGHT('Disaggregation Data'!$J$159:$J$310,255),0))=0,"",INDEX('Disaggregation Data'!$K$159:$K$310,MATCH(RIGHT(M317,255),RIGHT('Disaggregation Data'!J$159:$J$310,255),0))),"")</f>
        <v/>
      </c>
      <c r="F317" s="348" t="str">
        <f t="array" ref="F317">IFERROR(IF(INDEX('Disaggregation Data'!$L$159:$L$310,MATCH(RIGHT(M317,255),RIGHT('Disaggregation Data'!$J$159:$J$310,255),0))=0,"",INDEX('Disaggregation Data'!$L$159:$L$310,MATCH(RIGHT(M317,255),RIGHT('Disaggregation Data'!J$159:$J$310,255),0))),"")</f>
        <v/>
      </c>
      <c r="G317" s="348" t="str">
        <f t="array" ref="G317">IFERROR(IF(INDEX('Disaggregation Data'!$M$159:$M$310,MATCH(RIGHT(M317,255),RIGHT('Disaggregation Data'!$J$159:$J$310,255),0))=0,"",INDEX('Disaggregation Data'!$M$159:$M$310,MATCH(RIGHT(M317,255),RIGHT('Disaggregation Data'!J$159:$J$310,255),0))),"")</f>
        <v/>
      </c>
      <c r="H317" s="347" t="str">
        <f t="array" ref="H317">IFERROR(IF(INDEX('Disaggregation Data'!$N$159:$N$310,MATCH(RIGHT(M317,255),RIGHT('Disaggregation Data'!$J$159:$J$310,255),0))=0,"",INDEX('Disaggregation Data'!$N$159:$N$310,MATCH(RIGHT(M317,255),RIGHT('Disaggregation Data'!J$159:$J$310,255),0))),"")</f>
        <v/>
      </c>
      <c r="I317" s="454" t="str">
        <f t="array" ref="I317">IFERROR(IF(INDEX('Disaggregation Records'!$G$59:$G$92,MATCH(LEFT(L317,255),LEFT('Disaggregation Records'!$D$59:$D$92,255),0))=0,"",INDEX('Disaggregation Records'!$G$59:$G$92,MATCH(LEFT(L317,255),LEFT('Disaggregation Records'!$D$59:$D$92,255),0))),"")</f>
        <v/>
      </c>
      <c r="J317" s="465" t="s">
        <v>760</v>
      </c>
      <c r="K317" s="465">
        <f t="shared" si="20"/>
        <v>119</v>
      </c>
      <c r="L317" s="465" t="str">
        <f t="shared" si="21"/>
        <v/>
      </c>
      <c r="M317" s="465" t="str">
        <f t="shared" si="22"/>
        <v/>
      </c>
      <c r="N317" s="465" t="b">
        <f t="shared" si="23"/>
        <v>0</v>
      </c>
      <c r="O317" s="466" t="s">
        <v>1830</v>
      </c>
      <c r="P317" s="202"/>
      <c r="Q317" s="179"/>
    </row>
    <row r="318" spans="1:17" ht="0.75" customHeight="1" thickBot="1" x14ac:dyDescent="0.3">
      <c r="A318" s="66"/>
      <c r="B318" s="67"/>
      <c r="C318" s="67"/>
      <c r="D318" s="67"/>
      <c r="E318" s="67"/>
      <c r="F318" s="67"/>
      <c r="G318" s="67"/>
      <c r="H318" s="67"/>
      <c r="I318" s="67"/>
      <c r="J318" s="67"/>
      <c r="K318" s="67"/>
      <c r="L318" s="67"/>
      <c r="M318" s="67"/>
      <c r="N318" s="67"/>
      <c r="O318" s="67"/>
      <c r="P318" s="172"/>
      <c r="Q318" s="173"/>
    </row>
    <row r="319" spans="1:17" ht="30" hidden="1" customHeight="1" x14ac:dyDescent="0.25">
      <c r="P319" s="136"/>
      <c r="Q319" s="136"/>
    </row>
    <row r="320" spans="1:17" ht="30" hidden="1" customHeight="1" x14ac:dyDescent="0.25">
      <c r="P320" s="136"/>
      <c r="Q320" s="136"/>
    </row>
    <row r="321" spans="1:33" ht="30" hidden="1" customHeight="1" x14ac:dyDescent="0.25">
      <c r="P321" s="136"/>
      <c r="Q321" s="136"/>
    </row>
    <row r="322" spans="1:33" hidden="1" x14ac:dyDescent="0.25">
      <c r="P322" s="136"/>
      <c r="Q322" s="136"/>
    </row>
    <row r="323" spans="1:33" ht="36" customHeight="1" thickBot="1" x14ac:dyDescent="0.3">
      <c r="P323" s="136"/>
      <c r="Q323" s="136"/>
    </row>
    <row r="324" spans="1:33" ht="33" customHeight="1" thickBot="1" x14ac:dyDescent="0.3">
      <c r="A324" s="538" t="s">
        <v>30</v>
      </c>
      <c r="B324" s="539"/>
      <c r="C324" s="539"/>
      <c r="D324" s="539"/>
      <c r="E324" s="539"/>
      <c r="F324" s="539"/>
      <c r="G324" s="539"/>
      <c r="H324" s="539"/>
      <c r="I324" s="539"/>
      <c r="J324" s="539"/>
      <c r="K324" s="539"/>
      <c r="L324" s="539"/>
      <c r="M324" s="539"/>
      <c r="N324" s="539"/>
      <c r="O324" s="539"/>
      <c r="P324" s="539"/>
      <c r="Q324" s="539"/>
      <c r="R324" s="539"/>
      <c r="S324" s="539"/>
      <c r="T324" s="539"/>
      <c r="U324" s="539"/>
      <c r="V324" s="175"/>
      <c r="W324" s="248"/>
      <c r="X324" s="248"/>
      <c r="Y324" s="248"/>
      <c r="Z324" s="248"/>
      <c r="AA324" s="248"/>
      <c r="AB324" s="248"/>
      <c r="AC324" s="248"/>
      <c r="AD324" s="248"/>
      <c r="AE324" s="13"/>
      <c r="AF324" s="136"/>
      <c r="AG324" s="136"/>
    </row>
    <row r="325" spans="1:33" ht="51" customHeight="1" x14ac:dyDescent="0.25">
      <c r="A325" s="417" t="s">
        <v>26</v>
      </c>
      <c r="B325" s="417" t="s">
        <v>126</v>
      </c>
      <c r="C325" s="417" t="s">
        <v>42</v>
      </c>
      <c r="D325" s="417" t="s">
        <v>31</v>
      </c>
      <c r="E325" s="417" t="s">
        <v>2</v>
      </c>
      <c r="F325" s="417" t="s">
        <v>3</v>
      </c>
      <c r="G325" s="417" t="s">
        <v>4</v>
      </c>
      <c r="H325" s="417" t="s">
        <v>33</v>
      </c>
      <c r="I325" s="417"/>
      <c r="J325" s="417" t="s">
        <v>155</v>
      </c>
      <c r="K325" s="417" t="s">
        <v>138</v>
      </c>
      <c r="L325" s="417" t="s">
        <v>139</v>
      </c>
      <c r="M325" s="417" t="s">
        <v>136</v>
      </c>
      <c r="N325" s="417" t="s">
        <v>137</v>
      </c>
      <c r="O325" s="417" t="s">
        <v>156</v>
      </c>
      <c r="P325" s="417"/>
      <c r="Q325" s="417"/>
      <c r="R325" s="417"/>
      <c r="S325" s="417"/>
      <c r="T325" s="417"/>
      <c r="U325" s="417" t="s">
        <v>18</v>
      </c>
      <c r="V325" s="417" t="s">
        <v>9</v>
      </c>
      <c r="W325" s="468"/>
      <c r="X325" s="468" t="s">
        <v>218</v>
      </c>
      <c r="Y325" s="468">
        <v>0</v>
      </c>
      <c r="Z325" s="468" t="s">
        <v>157</v>
      </c>
      <c r="AA325" s="468" t="s">
        <v>60</v>
      </c>
      <c r="AB325" s="468" t="s">
        <v>62</v>
      </c>
      <c r="AC325" s="468" t="s">
        <v>238</v>
      </c>
      <c r="AD325" s="468" t="s">
        <v>62</v>
      </c>
      <c r="AE325" s="219"/>
      <c r="AF325" s="136"/>
      <c r="AG325" s="136"/>
    </row>
    <row r="326" spans="1:33" ht="37.5" hidden="1" customHeight="1" x14ac:dyDescent="0.25">
      <c r="A326" s="345" t="s">
        <v>83</v>
      </c>
      <c r="B326" s="364" t="str">
        <f>IFERROR(VLOOKUP(A326,'Coverage Indicators - Section D'!$A$10:$Y$42,25,FALSE),"")</f>
        <v/>
      </c>
      <c r="C326" s="464" t="str">
        <f t="array" ref="C326">IFERROR(IF(INDEX('Disaggregation Records'!$E$95:$E$183,MATCH(RIGHT(Z326,255),RIGHT('Disaggregation Records'!$D$95:$D$183,255),0))=0,"",INDEX('Disaggregation Records'!$E$95:$E$183,MATCH(RIGHT(Z326,255),RIGHT('Disaggregation Records'!$D$95:$D$183,255),0))),"")</f>
        <v/>
      </c>
      <c r="D326" s="464" t="str">
        <f t="array" ref="D326">IFERROR(IF(INDEX('Disaggregation Records'!$F$95:$F$183,MATCH(RIGHT(Z326,255),RIGHT('Disaggregation Records'!$D$95:$D$183,255),0))=0,"",INDEX('Disaggregation Records'!$F$95:$F$183,MATCH(RIGHT(Z326,255),RIGHT('Disaggregation Records'!$D$95:$D$183,255),0))),"")</f>
        <v/>
      </c>
      <c r="E326" s="366" t="str">
        <f t="array" ref="E326">IFERROR(IF(INDEX('Disaggregation Data'!$K$315:$K$616,MATCH(RIGHT(X326,255),RIGHT('Disaggregation Data'!$J$315:$J$616,255),0))=0,"",INDEX('Disaggregation Data'!$K$315:$K$616,MATCH(RIGHT(X326,255),RIGHT('Disaggregation Data'!J$315:$J$616,255),0))),"")</f>
        <v/>
      </c>
      <c r="F326" s="367" t="str">
        <f t="array" ref="F326">IFERROR(IF(INDEX('Disaggregation Data'!$L$315:$L$616,MATCH(RIGHT(X326,255),RIGHT('Disaggregation Data'!$J$315:$J$616,255),0))=0,"",INDEX('Disaggregation Data'!$L$315:$L$616,MATCH(RIGHT(X326,255),RIGHT('Disaggregation Data'!J$315:$J$616,255),0))),"")</f>
        <v/>
      </c>
      <c r="G326" s="436" t="str">
        <f t="array" ref="G326">IFERROR(IF(INDEX('Disaggregation Data'!$M$315:$M$616,MATCH(RIGHT(X326,255),RIGHT('Disaggregation Data'!$J$315:$J$616,255),0))=0,(E326/F326)*100,INDEX('Disaggregation Data'!$M$315:$M$616,MATCH(RIGHT(X326,255),RIGHT('Disaggregation Data'!J$315:$J$616,255),0))),"")</f>
        <v/>
      </c>
      <c r="H326" s="370" t="str">
        <f t="array" ref="H326">IFERROR(IF(INDEX('Disaggregation Data'!$N$315:$N$616,MATCH(RIGHT(X326,255),RIGHT('Disaggregation Data'!$J$315:$J$616,255),0))=0,"",INDEX('Disaggregation Data'!$N$315:$N$616,MATCH(RIGHT(X326,255),RIGHT('Disaggregation Data'!J$315:$J$616,255),0))),"")</f>
        <v/>
      </c>
      <c r="I326" s="469"/>
      <c r="J326" s="469"/>
      <c r="K326" s="469"/>
      <c r="L326" s="469"/>
      <c r="M326" s="469"/>
      <c r="N326" s="469"/>
      <c r="O326" s="469"/>
      <c r="P326" s="469"/>
      <c r="Q326" s="469"/>
      <c r="R326" s="469"/>
      <c r="S326" s="469"/>
      <c r="T326" s="469"/>
      <c r="U326" s="370" t="str">
        <f t="array" ref="U326">IFERROR(IF(INDEX('Disaggregation Data'!$O$315:$O$616,MATCH(RIGHT(X326,255),RIGHT('Disaggregation Data'!$J$315:$J$616,255),0))=0,"",INDEX('Disaggregation Data'!$O$315:$O$616,MATCH(RIGHT(X326,255),RIGHT('Disaggregation Data'!J$315:$J$616,255),0))),"")</f>
        <v/>
      </c>
      <c r="V326" s="383" t="str">
        <f t="array" ref="V326">IFERROR(IF(INDEX('Disaggregation Data'!$P$315:$P$616,MATCH(RIGHT(X326,255),RIGHT('Disaggregation Data'!$J$315:$J$616,255),0))=0,"",INDEX('Disaggregation Data'!$P$315:$P$616,MATCH(RIGHT(X326,255),RIGHT('Disaggregation Data'!J$315:$J$616,255),0))),"")</f>
        <v/>
      </c>
      <c r="W326" s="470"/>
      <c r="X326" s="470" t="str">
        <f>IF(B326&lt;&gt;"",B326&amp;C326&amp;D326,"")</f>
        <v/>
      </c>
      <c r="Y326" s="470">
        <f>IF(B326=B325,Y325+1,0)</f>
        <v>0</v>
      </c>
      <c r="Z326" s="470" t="str">
        <f>IF(B326&lt;&gt;"",B326&amp;"-"&amp;Y326,"")</f>
        <v/>
      </c>
      <c r="AA326" s="470" t="b">
        <f>IFERROR(IF(B326&lt;&gt;"",TRUE,FALSE),"")</f>
        <v>0</v>
      </c>
      <c r="AB326" s="470" t="s">
        <v>61</v>
      </c>
      <c r="AC326" s="470" t="str">
        <f t="array" ref="AC326">IFERROR(IF(INDEX('Disaggregation Records'!$G$95:$G$183,MATCH(LEFT(Z326,255),LEFT('Disaggregation Records'!$D$95:$D$183,255),0))=0,"",INDEX('Disaggregation Records'!$G$95:$G$183,MATCH(LEFT(Z326,255),LEFT('Disaggregation Records'!$D$95:$D$183,255),0))),"")</f>
        <v/>
      </c>
      <c r="AD326" s="470" t="s">
        <v>61</v>
      </c>
      <c r="AE326" s="219"/>
      <c r="AF326" s="136"/>
      <c r="AG326" s="136"/>
    </row>
    <row r="327" spans="1:33" ht="37.5" customHeight="1" x14ac:dyDescent="0.25">
      <c r="A327" s="345">
        <v>1</v>
      </c>
      <c r="B327" s="364" t="str">
        <f>IFERROR(VLOOKUP(A327,'Coverage Indicators - Section D'!$A$10:$Y$42,25,FALSE),"")</f>
        <v/>
      </c>
      <c r="C327" s="464" t="str">
        <f t="array" ref="C327">IFERROR(IF(INDEX('Disaggregation Records'!$E$95:$E$183,MATCH(RIGHT(Z327,255),RIGHT('Disaggregation Records'!$D$95:$D$183,255),0))=0,"",INDEX('Disaggregation Records'!$E$95:$E$183,MATCH(RIGHT(Z327,255),RIGHT('Disaggregation Records'!$D$95:$D$183,255),0))),"")</f>
        <v/>
      </c>
      <c r="D327" s="464" t="str">
        <f t="array" ref="D327">IFERROR(IF(INDEX('Disaggregation Records'!$F$95:$F$183,MATCH(RIGHT(Z327,255),RIGHT('Disaggregation Records'!$D$95:$D$183,255),0))=0,"",INDEX('Disaggregation Records'!$F$95:$F$183,MATCH(RIGHT(Z327,255),RIGHT('Disaggregation Records'!$D$95:$D$183,255),0))),"")</f>
        <v/>
      </c>
      <c r="E327" s="366" t="str">
        <f t="array" ref="E327">IFERROR(IF(INDEX('Disaggregation Data'!$K$315:$K$616,MATCH(RIGHT(X327,255),RIGHT('Disaggregation Data'!$J$315:$J$616,255),0))=0,"",INDEX('Disaggregation Data'!$K$315:$K$616,MATCH(RIGHT(X327,255),RIGHT('Disaggregation Data'!J$315:$J$616,255),0))),"")</f>
        <v/>
      </c>
      <c r="F327" s="367" t="str">
        <f t="array" ref="F327">IFERROR(IF(INDEX('Disaggregation Data'!$L$315:$L$616,MATCH(RIGHT(X327,255),RIGHT('Disaggregation Data'!$J$315:$J$616,255),0))=0,"",INDEX('Disaggregation Data'!$L$315:$L$616,MATCH(RIGHT(X327,255),RIGHT('Disaggregation Data'!J$315:$J$616,255),0))),"")</f>
        <v/>
      </c>
      <c r="G327" s="436" t="str">
        <f t="array" ref="G327">IFERROR(IF(INDEX('Disaggregation Data'!$M$315:$M$616,MATCH(RIGHT(X327,255),RIGHT('Disaggregation Data'!$J$315:$J$616,255),0))=0,(E327/F327)*100,INDEX('Disaggregation Data'!$M$315:$M$616,MATCH(RIGHT(X327,255),RIGHT('Disaggregation Data'!J$315:$J$616,255),0))),"")</f>
        <v/>
      </c>
      <c r="H327" s="370" t="str">
        <f t="array" ref="H327">IFERROR(IF(INDEX('Disaggregation Data'!$N$315:$N$616,MATCH(RIGHT(X327,255),RIGHT('Disaggregation Data'!$J$315:$J$616,255),0))=0,"",INDEX('Disaggregation Data'!$N$315:$N$616,MATCH(RIGHT(X327,255),RIGHT('Disaggregation Data'!J$315:$J$616,255),0))),"")</f>
        <v/>
      </c>
      <c r="I327" s="469"/>
      <c r="J327" s="469"/>
      <c r="K327" s="469"/>
      <c r="L327" s="469"/>
      <c r="M327" s="469"/>
      <c r="N327" s="469"/>
      <c r="O327" s="469"/>
      <c r="P327" s="469"/>
      <c r="Q327" s="469"/>
      <c r="R327" s="469"/>
      <c r="S327" s="469"/>
      <c r="T327" s="469"/>
      <c r="U327" s="370" t="str">
        <f t="array" ref="U327">IFERROR(IF(INDEX('Disaggregation Data'!$O$315:$O$616,MATCH(RIGHT(X327,255),RIGHT('Disaggregation Data'!$J$315:$J$616,255),0))=0,"",INDEX('Disaggregation Data'!$O$315:$O$616,MATCH(RIGHT(X327,255),RIGHT('Disaggregation Data'!J$315:$J$616,255),0))),"")</f>
        <v/>
      </c>
      <c r="V327" s="383" t="str">
        <f t="array" ref="V327">IFERROR(IF(INDEX('Disaggregation Data'!$P$315:$P$616,MATCH(RIGHT(X327,255),RIGHT('Disaggregation Data'!$J$315:$J$616,255),0))=0,"",INDEX('Disaggregation Data'!$P$315:$P$616,MATCH(RIGHT(X327,255),RIGHT('Disaggregation Data'!J$315:$J$616,255),0))),"")</f>
        <v/>
      </c>
      <c r="W327" s="470"/>
      <c r="X327" s="470" t="str">
        <f t="shared" ref="X327:X390" si="24">IF(B327&lt;&gt;"",B327&amp;C327&amp;D327,"")</f>
        <v/>
      </c>
      <c r="Y327" s="470">
        <f t="shared" ref="Y327:Y390" si="25">IF(B327=B326,Y326+1,0)</f>
        <v>1</v>
      </c>
      <c r="Z327" s="470" t="str">
        <f t="shared" ref="Z327:Z390" si="26">IF(B327&lt;&gt;"",B327&amp;"-"&amp;Y327,"")</f>
        <v/>
      </c>
      <c r="AA327" s="470" t="b">
        <f t="shared" ref="AA327:AA390" si="27">IFERROR(IF(B327&lt;&gt;"",TRUE,FALSE),"")</f>
        <v>0</v>
      </c>
      <c r="AB327" s="470" t="s">
        <v>1831</v>
      </c>
      <c r="AC327" s="470" t="str">
        <f t="array" ref="AC327">IFERROR(IF(INDEX('Disaggregation Records'!$G$95:$G$183,MATCH(LEFT(Z327,255),LEFT('Disaggregation Records'!$D$95:$D$183,255),0))=0,"",INDEX('Disaggregation Records'!$G$95:$G$183,MATCH(LEFT(Z327,255),LEFT('Disaggregation Records'!$D$95:$D$183,255),0))),"")</f>
        <v/>
      </c>
      <c r="AD327" s="470" t="s">
        <v>761</v>
      </c>
      <c r="AE327" s="219"/>
      <c r="AF327" s="136"/>
      <c r="AG327" s="136"/>
    </row>
    <row r="328" spans="1:33" ht="37.5" customHeight="1" x14ac:dyDescent="0.25">
      <c r="A328" s="345">
        <v>1</v>
      </c>
      <c r="B328" s="364" t="str">
        <f>IFERROR(VLOOKUP(A328,'Coverage Indicators - Section D'!$A$10:$Y$42,25,FALSE),"")</f>
        <v/>
      </c>
      <c r="C328" s="464" t="str">
        <f t="array" ref="C328">IFERROR(IF(INDEX('Disaggregation Records'!$E$95:$E$183,MATCH(RIGHT(Z328,255),RIGHT('Disaggregation Records'!$D$95:$D$183,255),0))=0,"",INDEX('Disaggregation Records'!$E$95:$E$183,MATCH(RIGHT(Z328,255),RIGHT('Disaggregation Records'!$D$95:$D$183,255),0))),"")</f>
        <v/>
      </c>
      <c r="D328" s="464" t="str">
        <f t="array" ref="D328">IFERROR(IF(INDEX('Disaggregation Records'!$F$95:$F$183,MATCH(RIGHT(Z328,255),RIGHT('Disaggregation Records'!$D$95:$D$183,255),0))=0,"",INDEX('Disaggregation Records'!$F$95:$F$183,MATCH(RIGHT(Z328,255),RIGHT('Disaggregation Records'!$D$95:$D$183,255),0))),"")</f>
        <v/>
      </c>
      <c r="E328" s="366" t="str">
        <f t="array" ref="E328">IFERROR(IF(INDEX('Disaggregation Data'!$K$315:$K$616,MATCH(RIGHT(X328,255),RIGHT('Disaggregation Data'!$J$315:$J$616,255),0))=0,"",INDEX('Disaggregation Data'!$K$315:$K$616,MATCH(RIGHT(X328,255),RIGHT('Disaggregation Data'!J$315:$J$616,255),0))),"")</f>
        <v/>
      </c>
      <c r="F328" s="367" t="str">
        <f t="array" ref="F328">IFERROR(IF(INDEX('Disaggregation Data'!$L$315:$L$616,MATCH(RIGHT(X328,255),RIGHT('Disaggregation Data'!$J$315:$J$616,255),0))=0,"",INDEX('Disaggregation Data'!$L$315:$L$616,MATCH(RIGHT(X328,255),RIGHT('Disaggregation Data'!J$315:$J$616,255),0))),"")</f>
        <v/>
      </c>
      <c r="G328" s="436" t="str">
        <f t="array" ref="G328">IFERROR(IF(INDEX('Disaggregation Data'!$M$315:$M$616,MATCH(RIGHT(X328,255),RIGHT('Disaggregation Data'!$J$315:$J$616,255),0))=0,(E328/F328)*100,INDEX('Disaggregation Data'!$M$315:$M$616,MATCH(RIGHT(X328,255),RIGHT('Disaggregation Data'!J$315:$J$616,255),0))),"")</f>
        <v/>
      </c>
      <c r="H328" s="370" t="str">
        <f t="array" ref="H328">IFERROR(IF(INDEX('Disaggregation Data'!$N$315:$N$616,MATCH(RIGHT(X328,255),RIGHT('Disaggregation Data'!$J$315:$J$616,255),0))=0,"",INDEX('Disaggregation Data'!$N$315:$N$616,MATCH(RIGHT(X328,255),RIGHT('Disaggregation Data'!J$315:$J$616,255),0))),"")</f>
        <v/>
      </c>
      <c r="I328" s="469"/>
      <c r="J328" s="469"/>
      <c r="K328" s="469"/>
      <c r="L328" s="469"/>
      <c r="M328" s="469"/>
      <c r="N328" s="469"/>
      <c r="O328" s="469"/>
      <c r="P328" s="469"/>
      <c r="Q328" s="469"/>
      <c r="R328" s="469"/>
      <c r="S328" s="469"/>
      <c r="T328" s="469"/>
      <c r="U328" s="370" t="str">
        <f t="array" ref="U328">IFERROR(IF(INDEX('Disaggregation Data'!$O$315:$O$616,MATCH(RIGHT(X328,255),RIGHT('Disaggregation Data'!$J$315:$J$616,255),0))=0,"",INDEX('Disaggregation Data'!$O$315:$O$616,MATCH(RIGHT(X328,255),RIGHT('Disaggregation Data'!J$315:$J$616,255),0))),"")</f>
        <v/>
      </c>
      <c r="V328" s="383" t="str">
        <f t="array" ref="V328">IFERROR(IF(INDEX('Disaggregation Data'!$P$315:$P$616,MATCH(RIGHT(X328,255),RIGHT('Disaggregation Data'!$J$315:$J$616,255),0))=0,"",INDEX('Disaggregation Data'!$P$315:$P$616,MATCH(RIGHT(X328,255),RIGHT('Disaggregation Data'!J$315:$J$616,255),0))),"")</f>
        <v/>
      </c>
      <c r="W328" s="470"/>
      <c r="X328" s="470" t="str">
        <f t="shared" si="24"/>
        <v/>
      </c>
      <c r="Y328" s="470">
        <f t="shared" si="25"/>
        <v>2</v>
      </c>
      <c r="Z328" s="470" t="str">
        <f t="shared" si="26"/>
        <v/>
      </c>
      <c r="AA328" s="470" t="b">
        <f t="shared" si="27"/>
        <v>0</v>
      </c>
      <c r="AB328" s="470" t="s">
        <v>1832</v>
      </c>
      <c r="AC328" s="470" t="str">
        <f t="array" ref="AC328">IFERROR(IF(INDEX('Disaggregation Records'!$G$95:$G$183,MATCH(LEFT(Z328,255),LEFT('Disaggregation Records'!$D$95:$D$183,255),0))=0,"",INDEX('Disaggregation Records'!$G$95:$G$183,MATCH(LEFT(Z328,255),LEFT('Disaggregation Records'!$D$95:$D$183,255),0))),"")</f>
        <v/>
      </c>
      <c r="AD328" s="470" t="s">
        <v>761</v>
      </c>
      <c r="AE328" s="219"/>
      <c r="AF328" s="136"/>
      <c r="AG328" s="136"/>
    </row>
    <row r="329" spans="1:33" ht="37.5" customHeight="1" x14ac:dyDescent="0.25">
      <c r="A329" s="345">
        <v>1</v>
      </c>
      <c r="B329" s="364" t="str">
        <f>IFERROR(VLOOKUP(A329,'Coverage Indicators - Section D'!$A$10:$Y$42,25,FALSE),"")</f>
        <v/>
      </c>
      <c r="C329" s="464" t="str">
        <f t="array" ref="C329">IFERROR(IF(INDEX('Disaggregation Records'!$E$95:$E$183,MATCH(RIGHT(Z329,255),RIGHT('Disaggregation Records'!$D$95:$D$183,255),0))=0,"",INDEX('Disaggregation Records'!$E$95:$E$183,MATCH(RIGHT(Z329,255),RIGHT('Disaggregation Records'!$D$95:$D$183,255),0))),"")</f>
        <v/>
      </c>
      <c r="D329" s="464" t="str">
        <f t="array" ref="D329">IFERROR(IF(INDEX('Disaggregation Records'!$F$95:$F$183,MATCH(RIGHT(Z329,255),RIGHT('Disaggregation Records'!$D$95:$D$183,255),0))=0,"",INDEX('Disaggregation Records'!$F$95:$F$183,MATCH(RIGHT(Z329,255),RIGHT('Disaggregation Records'!$D$95:$D$183,255),0))),"")</f>
        <v/>
      </c>
      <c r="E329" s="366" t="str">
        <f t="array" ref="E329">IFERROR(IF(INDEX('Disaggregation Data'!$K$315:$K$616,MATCH(RIGHT(X329,255),RIGHT('Disaggregation Data'!$J$315:$J$616,255),0))=0,"",INDEX('Disaggregation Data'!$K$315:$K$616,MATCH(RIGHT(X329,255),RIGHT('Disaggregation Data'!J$315:$J$616,255),0))),"")</f>
        <v/>
      </c>
      <c r="F329" s="367" t="str">
        <f t="array" ref="F329">IFERROR(IF(INDEX('Disaggregation Data'!$L$315:$L$616,MATCH(RIGHT(X329,255),RIGHT('Disaggregation Data'!$J$315:$J$616,255),0))=0,"",INDEX('Disaggregation Data'!$L$315:$L$616,MATCH(RIGHT(X329,255),RIGHT('Disaggregation Data'!J$315:$J$616,255),0))),"")</f>
        <v/>
      </c>
      <c r="G329" s="436" t="str">
        <f t="array" ref="G329">IFERROR(IF(INDEX('Disaggregation Data'!$M$315:$M$616,MATCH(RIGHT(X329,255),RIGHT('Disaggregation Data'!$J$315:$J$616,255),0))=0,(E329/F329)*100,INDEX('Disaggregation Data'!$M$315:$M$616,MATCH(RIGHT(X329,255),RIGHT('Disaggregation Data'!J$315:$J$616,255),0))),"")</f>
        <v/>
      </c>
      <c r="H329" s="370" t="str">
        <f t="array" ref="H329">IFERROR(IF(INDEX('Disaggregation Data'!$N$315:$N$616,MATCH(RIGHT(X329,255),RIGHT('Disaggregation Data'!$J$315:$J$616,255),0))=0,"",INDEX('Disaggregation Data'!$N$315:$N$616,MATCH(RIGHT(X329,255),RIGHT('Disaggregation Data'!J$315:$J$616,255),0))),"")</f>
        <v/>
      </c>
      <c r="I329" s="469"/>
      <c r="J329" s="469"/>
      <c r="K329" s="469"/>
      <c r="L329" s="469"/>
      <c r="M329" s="469"/>
      <c r="N329" s="469"/>
      <c r="O329" s="469"/>
      <c r="P329" s="469"/>
      <c r="Q329" s="469"/>
      <c r="R329" s="469"/>
      <c r="S329" s="469"/>
      <c r="T329" s="469"/>
      <c r="U329" s="370" t="str">
        <f t="array" ref="U329">IFERROR(IF(INDEX('Disaggregation Data'!$O$315:$O$616,MATCH(RIGHT(X329,255),RIGHT('Disaggregation Data'!$J$315:$J$616,255),0))=0,"",INDEX('Disaggregation Data'!$O$315:$O$616,MATCH(RIGHT(X329,255),RIGHT('Disaggregation Data'!J$315:$J$616,255),0))),"")</f>
        <v/>
      </c>
      <c r="V329" s="383" t="str">
        <f t="array" ref="V329">IFERROR(IF(INDEX('Disaggregation Data'!$P$315:$P$616,MATCH(RIGHT(X329,255),RIGHT('Disaggregation Data'!$J$315:$J$616,255),0))=0,"",INDEX('Disaggregation Data'!$P$315:$P$616,MATCH(RIGHT(X329,255),RIGHT('Disaggregation Data'!J$315:$J$616,255),0))),"")</f>
        <v/>
      </c>
      <c r="W329" s="470"/>
      <c r="X329" s="470" t="str">
        <f t="shared" si="24"/>
        <v/>
      </c>
      <c r="Y329" s="470">
        <f t="shared" si="25"/>
        <v>3</v>
      </c>
      <c r="Z329" s="470" t="str">
        <f t="shared" si="26"/>
        <v/>
      </c>
      <c r="AA329" s="470" t="b">
        <f t="shared" si="27"/>
        <v>0</v>
      </c>
      <c r="AB329" s="470" t="s">
        <v>1833</v>
      </c>
      <c r="AC329" s="470" t="str">
        <f t="array" ref="AC329">IFERROR(IF(INDEX('Disaggregation Records'!$G$95:$G$183,MATCH(LEFT(Z329,255),LEFT('Disaggregation Records'!$D$95:$D$183,255),0))=0,"",INDEX('Disaggregation Records'!$G$95:$G$183,MATCH(LEFT(Z329,255),LEFT('Disaggregation Records'!$D$95:$D$183,255),0))),"")</f>
        <v/>
      </c>
      <c r="AD329" s="470" t="s">
        <v>761</v>
      </c>
      <c r="AE329" s="219"/>
      <c r="AF329" s="136"/>
      <c r="AG329" s="136"/>
    </row>
    <row r="330" spans="1:33" ht="37.5" customHeight="1" x14ac:dyDescent="0.25">
      <c r="A330" s="345">
        <v>1</v>
      </c>
      <c r="B330" s="364" t="str">
        <f>IFERROR(VLOOKUP(A330,'Coverage Indicators - Section D'!$A$10:$Y$42,25,FALSE),"")</f>
        <v/>
      </c>
      <c r="C330" s="464" t="str">
        <f t="array" ref="C330">IFERROR(IF(INDEX('Disaggregation Records'!$E$95:$E$183,MATCH(RIGHT(Z330,255),RIGHT('Disaggregation Records'!$D$95:$D$183,255),0))=0,"",INDEX('Disaggregation Records'!$E$95:$E$183,MATCH(RIGHT(Z330,255),RIGHT('Disaggregation Records'!$D$95:$D$183,255),0))),"")</f>
        <v/>
      </c>
      <c r="D330" s="464" t="str">
        <f t="array" ref="D330">IFERROR(IF(INDEX('Disaggregation Records'!$F$95:$F$183,MATCH(RIGHT(Z330,255),RIGHT('Disaggregation Records'!$D$95:$D$183,255),0))=0,"",INDEX('Disaggregation Records'!$F$95:$F$183,MATCH(RIGHT(Z330,255),RIGHT('Disaggregation Records'!$D$95:$D$183,255),0))),"")</f>
        <v/>
      </c>
      <c r="E330" s="366" t="str">
        <f t="array" ref="E330">IFERROR(IF(INDEX('Disaggregation Data'!$K$315:$K$616,MATCH(RIGHT(X330,255),RIGHT('Disaggregation Data'!$J$315:$J$616,255),0))=0,"",INDEX('Disaggregation Data'!$K$315:$K$616,MATCH(RIGHT(X330,255),RIGHT('Disaggregation Data'!J$315:$J$616,255),0))),"")</f>
        <v/>
      </c>
      <c r="F330" s="367" t="str">
        <f t="array" ref="F330">IFERROR(IF(INDEX('Disaggregation Data'!$L$315:$L$616,MATCH(RIGHT(X330,255),RIGHT('Disaggregation Data'!$J$315:$J$616,255),0))=0,"",INDEX('Disaggregation Data'!$L$315:$L$616,MATCH(RIGHT(X330,255),RIGHT('Disaggregation Data'!J$315:$J$616,255),0))),"")</f>
        <v/>
      </c>
      <c r="G330" s="436" t="str">
        <f t="array" ref="G330">IFERROR(IF(INDEX('Disaggregation Data'!$M$315:$M$616,MATCH(RIGHT(X330,255),RIGHT('Disaggregation Data'!$J$315:$J$616,255),0))=0,(E330/F330)*100,INDEX('Disaggregation Data'!$M$315:$M$616,MATCH(RIGHT(X330,255),RIGHT('Disaggregation Data'!J$315:$J$616,255),0))),"")</f>
        <v/>
      </c>
      <c r="H330" s="370" t="str">
        <f t="array" ref="H330">IFERROR(IF(INDEX('Disaggregation Data'!$N$315:$N$616,MATCH(RIGHT(X330,255),RIGHT('Disaggregation Data'!$J$315:$J$616,255),0))=0,"",INDEX('Disaggregation Data'!$N$315:$N$616,MATCH(RIGHT(X330,255),RIGHT('Disaggregation Data'!J$315:$J$616,255),0))),"")</f>
        <v/>
      </c>
      <c r="I330" s="469"/>
      <c r="J330" s="469"/>
      <c r="K330" s="469"/>
      <c r="L330" s="469"/>
      <c r="M330" s="469"/>
      <c r="N330" s="469"/>
      <c r="O330" s="469"/>
      <c r="P330" s="469"/>
      <c r="Q330" s="469"/>
      <c r="R330" s="469"/>
      <c r="S330" s="469"/>
      <c r="T330" s="469"/>
      <c r="U330" s="370" t="str">
        <f t="array" ref="U330">IFERROR(IF(INDEX('Disaggregation Data'!$O$315:$O$616,MATCH(RIGHT(X330,255),RIGHT('Disaggregation Data'!$J$315:$J$616,255),0))=0,"",INDEX('Disaggregation Data'!$O$315:$O$616,MATCH(RIGHT(X330,255),RIGHT('Disaggregation Data'!J$315:$J$616,255),0))),"")</f>
        <v/>
      </c>
      <c r="V330" s="383" t="str">
        <f t="array" ref="V330">IFERROR(IF(INDEX('Disaggregation Data'!$P$315:$P$616,MATCH(RIGHT(X330,255),RIGHT('Disaggregation Data'!$J$315:$J$616,255),0))=0,"",INDEX('Disaggregation Data'!$P$315:$P$616,MATCH(RIGHT(X330,255),RIGHT('Disaggregation Data'!J$315:$J$616,255),0))),"")</f>
        <v/>
      </c>
      <c r="W330" s="470"/>
      <c r="X330" s="470" t="str">
        <f t="shared" si="24"/>
        <v/>
      </c>
      <c r="Y330" s="470">
        <f t="shared" si="25"/>
        <v>4</v>
      </c>
      <c r="Z330" s="470" t="str">
        <f t="shared" si="26"/>
        <v/>
      </c>
      <c r="AA330" s="470" t="b">
        <f t="shared" si="27"/>
        <v>0</v>
      </c>
      <c r="AB330" s="470" t="s">
        <v>1834</v>
      </c>
      <c r="AC330" s="470" t="str">
        <f t="array" ref="AC330">IFERROR(IF(INDEX('Disaggregation Records'!$G$95:$G$183,MATCH(LEFT(Z330,255),LEFT('Disaggregation Records'!$D$95:$D$183,255),0))=0,"",INDEX('Disaggregation Records'!$G$95:$G$183,MATCH(LEFT(Z330,255),LEFT('Disaggregation Records'!$D$95:$D$183,255),0))),"")</f>
        <v/>
      </c>
      <c r="AD330" s="470" t="s">
        <v>761</v>
      </c>
      <c r="AE330" s="219"/>
      <c r="AF330" s="136"/>
      <c r="AG330" s="136"/>
    </row>
    <row r="331" spans="1:33" ht="37.5" customHeight="1" x14ac:dyDescent="0.25">
      <c r="A331" s="345">
        <v>1</v>
      </c>
      <c r="B331" s="364" t="str">
        <f>IFERROR(VLOOKUP(A331,'Coverage Indicators - Section D'!$A$10:$Y$42,25,FALSE),"")</f>
        <v/>
      </c>
      <c r="C331" s="464" t="str">
        <f t="array" ref="C331">IFERROR(IF(INDEX('Disaggregation Records'!$E$95:$E$183,MATCH(RIGHT(Z331,255),RIGHT('Disaggregation Records'!$D$95:$D$183,255),0))=0,"",INDEX('Disaggregation Records'!$E$95:$E$183,MATCH(RIGHT(Z331,255),RIGHT('Disaggregation Records'!$D$95:$D$183,255),0))),"")</f>
        <v/>
      </c>
      <c r="D331" s="464" t="str">
        <f t="array" ref="D331">IFERROR(IF(INDEX('Disaggregation Records'!$F$95:$F$183,MATCH(RIGHT(Z331,255),RIGHT('Disaggregation Records'!$D$95:$D$183,255),0))=0,"",INDEX('Disaggregation Records'!$F$95:$F$183,MATCH(RIGHT(Z331,255),RIGHT('Disaggregation Records'!$D$95:$D$183,255),0))),"")</f>
        <v/>
      </c>
      <c r="E331" s="366" t="str">
        <f t="array" ref="E331">IFERROR(IF(INDEX('Disaggregation Data'!$K$315:$K$616,MATCH(RIGHT(X331,255),RIGHT('Disaggregation Data'!$J$315:$J$616,255),0))=0,"",INDEX('Disaggregation Data'!$K$315:$K$616,MATCH(RIGHT(X331,255),RIGHT('Disaggregation Data'!J$315:$J$616,255),0))),"")</f>
        <v/>
      </c>
      <c r="F331" s="367" t="str">
        <f t="array" ref="F331">IFERROR(IF(INDEX('Disaggregation Data'!$L$315:$L$616,MATCH(RIGHT(X331,255),RIGHT('Disaggregation Data'!$J$315:$J$616,255),0))=0,"",INDEX('Disaggregation Data'!$L$315:$L$616,MATCH(RIGHT(X331,255),RIGHT('Disaggregation Data'!J$315:$J$616,255),0))),"")</f>
        <v/>
      </c>
      <c r="G331" s="436" t="str">
        <f t="array" ref="G331">IFERROR(IF(INDEX('Disaggregation Data'!$M$315:$M$616,MATCH(RIGHT(X331,255),RIGHT('Disaggregation Data'!$J$315:$J$616,255),0))=0,(E331/F331)*100,INDEX('Disaggregation Data'!$M$315:$M$616,MATCH(RIGHT(X331,255),RIGHT('Disaggregation Data'!J$315:$J$616,255),0))),"")</f>
        <v/>
      </c>
      <c r="H331" s="370" t="str">
        <f t="array" ref="H331">IFERROR(IF(INDEX('Disaggregation Data'!$N$315:$N$616,MATCH(RIGHT(X331,255),RIGHT('Disaggregation Data'!$J$315:$J$616,255),0))=0,"",INDEX('Disaggregation Data'!$N$315:$N$616,MATCH(RIGHT(X331,255),RIGHT('Disaggregation Data'!J$315:$J$616,255),0))),"")</f>
        <v/>
      </c>
      <c r="I331" s="469"/>
      <c r="J331" s="469"/>
      <c r="K331" s="469"/>
      <c r="L331" s="469"/>
      <c r="M331" s="469"/>
      <c r="N331" s="469"/>
      <c r="O331" s="469"/>
      <c r="P331" s="469"/>
      <c r="Q331" s="469"/>
      <c r="R331" s="469"/>
      <c r="S331" s="469"/>
      <c r="T331" s="469"/>
      <c r="U331" s="370" t="str">
        <f t="array" ref="U331">IFERROR(IF(INDEX('Disaggregation Data'!$O$315:$O$616,MATCH(RIGHT(X331,255),RIGHT('Disaggregation Data'!$J$315:$J$616,255),0))=0,"",INDEX('Disaggregation Data'!$O$315:$O$616,MATCH(RIGHT(X331,255),RIGHT('Disaggregation Data'!J$315:$J$616,255),0))),"")</f>
        <v/>
      </c>
      <c r="V331" s="383" t="str">
        <f t="array" ref="V331">IFERROR(IF(INDEX('Disaggregation Data'!$P$315:$P$616,MATCH(RIGHT(X331,255),RIGHT('Disaggregation Data'!$J$315:$J$616,255),0))=0,"",INDEX('Disaggregation Data'!$P$315:$P$616,MATCH(RIGHT(X331,255),RIGHT('Disaggregation Data'!J$315:$J$616,255),0))),"")</f>
        <v/>
      </c>
      <c r="W331" s="470"/>
      <c r="X331" s="470" t="str">
        <f t="shared" si="24"/>
        <v/>
      </c>
      <c r="Y331" s="470">
        <f t="shared" si="25"/>
        <v>5</v>
      </c>
      <c r="Z331" s="470" t="str">
        <f t="shared" si="26"/>
        <v/>
      </c>
      <c r="AA331" s="470" t="b">
        <f t="shared" si="27"/>
        <v>0</v>
      </c>
      <c r="AB331" s="470" t="s">
        <v>1835</v>
      </c>
      <c r="AC331" s="470" t="str">
        <f t="array" ref="AC331">IFERROR(IF(INDEX('Disaggregation Records'!$G$95:$G$183,MATCH(LEFT(Z331,255),LEFT('Disaggregation Records'!$D$95:$D$183,255),0))=0,"",INDEX('Disaggregation Records'!$G$95:$G$183,MATCH(LEFT(Z331,255),LEFT('Disaggregation Records'!$D$95:$D$183,255),0))),"")</f>
        <v/>
      </c>
      <c r="AD331" s="470" t="s">
        <v>761</v>
      </c>
      <c r="AE331" s="219"/>
      <c r="AF331" s="136"/>
      <c r="AG331" s="136"/>
    </row>
    <row r="332" spans="1:33" ht="37.5" customHeight="1" x14ac:dyDescent="0.25">
      <c r="A332" s="345">
        <v>1</v>
      </c>
      <c r="B332" s="364" t="str">
        <f>IFERROR(VLOOKUP(A332,'Coverage Indicators - Section D'!$A$10:$Y$42,25,FALSE),"")</f>
        <v/>
      </c>
      <c r="C332" s="464" t="str">
        <f t="array" ref="C332">IFERROR(IF(INDEX('Disaggregation Records'!$E$95:$E$183,MATCH(RIGHT(Z332,255),RIGHT('Disaggregation Records'!$D$95:$D$183,255),0))=0,"",INDEX('Disaggregation Records'!$E$95:$E$183,MATCH(RIGHT(Z332,255),RIGHT('Disaggregation Records'!$D$95:$D$183,255),0))),"")</f>
        <v/>
      </c>
      <c r="D332" s="464" t="str">
        <f t="array" ref="D332">IFERROR(IF(INDEX('Disaggregation Records'!$F$95:$F$183,MATCH(RIGHT(Z332,255),RIGHT('Disaggregation Records'!$D$95:$D$183,255),0))=0,"",INDEX('Disaggregation Records'!$F$95:$F$183,MATCH(RIGHT(Z332,255),RIGHT('Disaggregation Records'!$D$95:$D$183,255),0))),"")</f>
        <v/>
      </c>
      <c r="E332" s="366" t="str">
        <f t="array" ref="E332">IFERROR(IF(INDEX('Disaggregation Data'!$K$315:$K$616,MATCH(RIGHT(X332,255),RIGHT('Disaggregation Data'!$J$315:$J$616,255),0))=0,"",INDEX('Disaggregation Data'!$K$315:$K$616,MATCH(RIGHT(X332,255),RIGHT('Disaggregation Data'!J$315:$J$616,255),0))),"")</f>
        <v/>
      </c>
      <c r="F332" s="367" t="str">
        <f t="array" ref="F332">IFERROR(IF(INDEX('Disaggregation Data'!$L$315:$L$616,MATCH(RIGHT(X332,255),RIGHT('Disaggregation Data'!$J$315:$J$616,255),0))=0,"",INDEX('Disaggregation Data'!$L$315:$L$616,MATCH(RIGHT(X332,255),RIGHT('Disaggregation Data'!J$315:$J$616,255),0))),"")</f>
        <v/>
      </c>
      <c r="G332" s="436" t="str">
        <f t="array" ref="G332">IFERROR(IF(INDEX('Disaggregation Data'!$M$315:$M$616,MATCH(RIGHT(X332,255),RIGHT('Disaggregation Data'!$J$315:$J$616,255),0))=0,(E332/F332)*100,INDEX('Disaggregation Data'!$M$315:$M$616,MATCH(RIGHT(X332,255),RIGHT('Disaggregation Data'!J$315:$J$616,255),0))),"")</f>
        <v/>
      </c>
      <c r="H332" s="370" t="str">
        <f t="array" ref="H332">IFERROR(IF(INDEX('Disaggregation Data'!$N$315:$N$616,MATCH(RIGHT(X332,255),RIGHT('Disaggregation Data'!$J$315:$J$616,255),0))=0,"",INDEX('Disaggregation Data'!$N$315:$N$616,MATCH(RIGHT(X332,255),RIGHT('Disaggregation Data'!J$315:$J$616,255),0))),"")</f>
        <v/>
      </c>
      <c r="I332" s="469"/>
      <c r="J332" s="469"/>
      <c r="K332" s="469"/>
      <c r="L332" s="469"/>
      <c r="M332" s="469"/>
      <c r="N332" s="469"/>
      <c r="O332" s="469"/>
      <c r="P332" s="469"/>
      <c r="Q332" s="469"/>
      <c r="R332" s="469"/>
      <c r="S332" s="469"/>
      <c r="T332" s="469"/>
      <c r="U332" s="370" t="str">
        <f t="array" ref="U332">IFERROR(IF(INDEX('Disaggregation Data'!$O$315:$O$616,MATCH(RIGHT(X332,255),RIGHT('Disaggregation Data'!$J$315:$J$616,255),0))=0,"",INDEX('Disaggregation Data'!$O$315:$O$616,MATCH(RIGHT(X332,255),RIGHT('Disaggregation Data'!J$315:$J$616,255),0))),"")</f>
        <v/>
      </c>
      <c r="V332" s="383" t="str">
        <f t="array" ref="V332">IFERROR(IF(INDEX('Disaggregation Data'!$P$315:$P$616,MATCH(RIGHT(X332,255),RIGHT('Disaggregation Data'!$J$315:$J$616,255),0))=0,"",INDEX('Disaggregation Data'!$P$315:$P$616,MATCH(RIGHT(X332,255),RIGHT('Disaggregation Data'!J$315:$J$616,255),0))),"")</f>
        <v/>
      </c>
      <c r="W332" s="470"/>
      <c r="X332" s="470" t="str">
        <f t="shared" si="24"/>
        <v/>
      </c>
      <c r="Y332" s="470">
        <f t="shared" si="25"/>
        <v>6</v>
      </c>
      <c r="Z332" s="470" t="str">
        <f t="shared" si="26"/>
        <v/>
      </c>
      <c r="AA332" s="470" t="b">
        <f t="shared" si="27"/>
        <v>0</v>
      </c>
      <c r="AB332" s="470" t="s">
        <v>1836</v>
      </c>
      <c r="AC332" s="470" t="str">
        <f t="array" ref="AC332">IFERROR(IF(INDEX('Disaggregation Records'!$G$95:$G$183,MATCH(LEFT(Z332,255),LEFT('Disaggregation Records'!$D$95:$D$183,255),0))=0,"",INDEX('Disaggregation Records'!$G$95:$G$183,MATCH(LEFT(Z332,255),LEFT('Disaggregation Records'!$D$95:$D$183,255),0))),"")</f>
        <v/>
      </c>
      <c r="AD332" s="470" t="s">
        <v>761</v>
      </c>
      <c r="AE332" s="219"/>
      <c r="AF332" s="136"/>
      <c r="AG332" s="136"/>
    </row>
    <row r="333" spans="1:33" ht="37.5" customHeight="1" x14ac:dyDescent="0.25">
      <c r="A333" s="345">
        <v>1</v>
      </c>
      <c r="B333" s="364" t="str">
        <f>IFERROR(VLOOKUP(A333,'Coverage Indicators - Section D'!$A$10:$Y$42,25,FALSE),"")</f>
        <v/>
      </c>
      <c r="C333" s="464" t="str">
        <f t="array" ref="C333">IFERROR(IF(INDEX('Disaggregation Records'!$E$95:$E$183,MATCH(RIGHT(Z333,255),RIGHT('Disaggregation Records'!$D$95:$D$183,255),0))=0,"",INDEX('Disaggregation Records'!$E$95:$E$183,MATCH(RIGHT(Z333,255),RIGHT('Disaggregation Records'!$D$95:$D$183,255),0))),"")</f>
        <v/>
      </c>
      <c r="D333" s="464" t="str">
        <f t="array" ref="D333">IFERROR(IF(INDEX('Disaggregation Records'!$F$95:$F$183,MATCH(RIGHT(Z333,255),RIGHT('Disaggregation Records'!$D$95:$D$183,255),0))=0,"",INDEX('Disaggregation Records'!$F$95:$F$183,MATCH(RIGHT(Z333,255),RIGHT('Disaggregation Records'!$D$95:$D$183,255),0))),"")</f>
        <v/>
      </c>
      <c r="E333" s="366" t="str">
        <f t="array" ref="E333">IFERROR(IF(INDEX('Disaggregation Data'!$K$315:$K$616,MATCH(RIGHT(X333,255),RIGHT('Disaggregation Data'!$J$315:$J$616,255),0))=0,"",INDEX('Disaggregation Data'!$K$315:$K$616,MATCH(RIGHT(X333,255),RIGHT('Disaggregation Data'!J$315:$J$616,255),0))),"")</f>
        <v/>
      </c>
      <c r="F333" s="367" t="str">
        <f t="array" ref="F333">IFERROR(IF(INDEX('Disaggregation Data'!$L$315:$L$616,MATCH(RIGHT(X333,255),RIGHT('Disaggregation Data'!$J$315:$J$616,255),0))=0,"",INDEX('Disaggregation Data'!$L$315:$L$616,MATCH(RIGHT(X333,255),RIGHT('Disaggregation Data'!J$315:$J$616,255),0))),"")</f>
        <v/>
      </c>
      <c r="G333" s="436" t="str">
        <f t="array" ref="G333">IFERROR(IF(INDEX('Disaggregation Data'!$M$315:$M$616,MATCH(RIGHT(X333,255),RIGHT('Disaggregation Data'!$J$315:$J$616,255),0))=0,(E333/F333)*100,INDEX('Disaggregation Data'!$M$315:$M$616,MATCH(RIGHT(X333,255),RIGHT('Disaggregation Data'!J$315:$J$616,255),0))),"")</f>
        <v/>
      </c>
      <c r="H333" s="370" t="str">
        <f t="array" ref="H333">IFERROR(IF(INDEX('Disaggregation Data'!$N$315:$N$616,MATCH(RIGHT(X333,255),RIGHT('Disaggregation Data'!$J$315:$J$616,255),0))=0,"",INDEX('Disaggregation Data'!$N$315:$N$616,MATCH(RIGHT(X333,255),RIGHT('Disaggregation Data'!J$315:$J$616,255),0))),"")</f>
        <v/>
      </c>
      <c r="I333" s="469"/>
      <c r="J333" s="469"/>
      <c r="K333" s="469"/>
      <c r="L333" s="469"/>
      <c r="M333" s="469"/>
      <c r="N333" s="469"/>
      <c r="O333" s="469"/>
      <c r="P333" s="469"/>
      <c r="Q333" s="469"/>
      <c r="R333" s="469"/>
      <c r="S333" s="469"/>
      <c r="T333" s="469"/>
      <c r="U333" s="370" t="str">
        <f t="array" ref="U333">IFERROR(IF(INDEX('Disaggregation Data'!$O$315:$O$616,MATCH(RIGHT(X333,255),RIGHT('Disaggregation Data'!$J$315:$J$616,255),0))=0,"",INDEX('Disaggregation Data'!$O$315:$O$616,MATCH(RIGHT(X333,255),RIGHT('Disaggregation Data'!J$315:$J$616,255),0))),"")</f>
        <v/>
      </c>
      <c r="V333" s="383" t="str">
        <f t="array" ref="V333">IFERROR(IF(INDEX('Disaggregation Data'!$P$315:$P$616,MATCH(RIGHT(X333,255),RIGHT('Disaggregation Data'!$J$315:$J$616,255),0))=0,"",INDEX('Disaggregation Data'!$P$315:$P$616,MATCH(RIGHT(X333,255),RIGHT('Disaggregation Data'!J$315:$J$616,255),0))),"")</f>
        <v/>
      </c>
      <c r="W333" s="470"/>
      <c r="X333" s="470" t="str">
        <f t="shared" si="24"/>
        <v/>
      </c>
      <c r="Y333" s="470">
        <f t="shared" si="25"/>
        <v>7</v>
      </c>
      <c r="Z333" s="470" t="str">
        <f t="shared" si="26"/>
        <v/>
      </c>
      <c r="AA333" s="470" t="b">
        <f t="shared" si="27"/>
        <v>0</v>
      </c>
      <c r="AB333" s="470" t="s">
        <v>1837</v>
      </c>
      <c r="AC333" s="470" t="str">
        <f t="array" ref="AC333">IFERROR(IF(INDEX('Disaggregation Records'!$G$95:$G$183,MATCH(LEFT(Z333,255),LEFT('Disaggregation Records'!$D$95:$D$183,255),0))=0,"",INDEX('Disaggregation Records'!$G$95:$G$183,MATCH(LEFT(Z333,255),LEFT('Disaggregation Records'!$D$95:$D$183,255),0))),"")</f>
        <v/>
      </c>
      <c r="AD333" s="470" t="s">
        <v>761</v>
      </c>
      <c r="AE333" s="219"/>
      <c r="AF333" s="136"/>
      <c r="AG333" s="136"/>
    </row>
    <row r="334" spans="1:33" ht="37.5" customHeight="1" x14ac:dyDescent="0.25">
      <c r="A334" s="345">
        <v>1</v>
      </c>
      <c r="B334" s="364" t="str">
        <f>IFERROR(VLOOKUP(A334,'Coverage Indicators - Section D'!$A$10:$Y$42,25,FALSE),"")</f>
        <v/>
      </c>
      <c r="C334" s="464" t="str">
        <f t="array" ref="C334">IFERROR(IF(INDEX('Disaggregation Records'!$E$95:$E$183,MATCH(RIGHT(Z334,255),RIGHT('Disaggregation Records'!$D$95:$D$183,255),0))=0,"",INDEX('Disaggregation Records'!$E$95:$E$183,MATCH(RIGHT(Z334,255),RIGHT('Disaggregation Records'!$D$95:$D$183,255),0))),"")</f>
        <v/>
      </c>
      <c r="D334" s="464" t="str">
        <f t="array" ref="D334">IFERROR(IF(INDEX('Disaggregation Records'!$F$95:$F$183,MATCH(RIGHT(Z334,255),RIGHT('Disaggregation Records'!$D$95:$D$183,255),0))=0,"",INDEX('Disaggregation Records'!$F$95:$F$183,MATCH(RIGHT(Z334,255),RIGHT('Disaggregation Records'!$D$95:$D$183,255),0))),"")</f>
        <v/>
      </c>
      <c r="E334" s="366" t="str">
        <f t="array" ref="E334">IFERROR(IF(INDEX('Disaggregation Data'!$K$315:$K$616,MATCH(RIGHT(X334,255),RIGHT('Disaggregation Data'!$J$315:$J$616,255),0))=0,"",INDEX('Disaggregation Data'!$K$315:$K$616,MATCH(RIGHT(X334,255),RIGHT('Disaggregation Data'!J$315:$J$616,255),0))),"")</f>
        <v/>
      </c>
      <c r="F334" s="367" t="str">
        <f t="array" ref="F334">IFERROR(IF(INDEX('Disaggregation Data'!$L$315:$L$616,MATCH(RIGHT(X334,255),RIGHT('Disaggregation Data'!$J$315:$J$616,255),0))=0,"",INDEX('Disaggregation Data'!$L$315:$L$616,MATCH(RIGHT(X334,255),RIGHT('Disaggregation Data'!J$315:$J$616,255),0))),"")</f>
        <v/>
      </c>
      <c r="G334" s="436" t="str">
        <f t="array" ref="G334">IFERROR(IF(INDEX('Disaggregation Data'!$M$315:$M$616,MATCH(RIGHT(X334,255),RIGHT('Disaggregation Data'!$J$315:$J$616,255),0))=0,(E334/F334)*100,INDEX('Disaggregation Data'!$M$315:$M$616,MATCH(RIGHT(X334,255),RIGHT('Disaggregation Data'!J$315:$J$616,255),0))),"")</f>
        <v/>
      </c>
      <c r="H334" s="370" t="str">
        <f t="array" ref="H334">IFERROR(IF(INDEX('Disaggregation Data'!$N$315:$N$616,MATCH(RIGHT(X334,255),RIGHT('Disaggregation Data'!$J$315:$J$616,255),0))=0,"",INDEX('Disaggregation Data'!$N$315:$N$616,MATCH(RIGHT(X334,255),RIGHT('Disaggregation Data'!J$315:$J$616,255),0))),"")</f>
        <v/>
      </c>
      <c r="I334" s="469"/>
      <c r="J334" s="469"/>
      <c r="K334" s="469"/>
      <c r="L334" s="469"/>
      <c r="M334" s="469"/>
      <c r="N334" s="469"/>
      <c r="O334" s="469"/>
      <c r="P334" s="469"/>
      <c r="Q334" s="469"/>
      <c r="R334" s="469"/>
      <c r="S334" s="469"/>
      <c r="T334" s="469"/>
      <c r="U334" s="370" t="str">
        <f t="array" ref="U334">IFERROR(IF(INDEX('Disaggregation Data'!$O$315:$O$616,MATCH(RIGHT(X334,255),RIGHT('Disaggregation Data'!$J$315:$J$616,255),0))=0,"",INDEX('Disaggregation Data'!$O$315:$O$616,MATCH(RIGHT(X334,255),RIGHT('Disaggregation Data'!J$315:$J$616,255),0))),"")</f>
        <v/>
      </c>
      <c r="V334" s="383" t="str">
        <f t="array" ref="V334">IFERROR(IF(INDEX('Disaggregation Data'!$P$315:$P$616,MATCH(RIGHT(X334,255),RIGHT('Disaggregation Data'!$J$315:$J$616,255),0))=0,"",INDEX('Disaggregation Data'!$P$315:$P$616,MATCH(RIGHT(X334,255),RIGHT('Disaggregation Data'!J$315:$J$616,255),0))),"")</f>
        <v/>
      </c>
      <c r="W334" s="470"/>
      <c r="X334" s="470" t="str">
        <f t="shared" si="24"/>
        <v/>
      </c>
      <c r="Y334" s="470">
        <f t="shared" si="25"/>
        <v>8</v>
      </c>
      <c r="Z334" s="470" t="str">
        <f t="shared" si="26"/>
        <v/>
      </c>
      <c r="AA334" s="470" t="b">
        <f t="shared" si="27"/>
        <v>0</v>
      </c>
      <c r="AB334" s="470" t="s">
        <v>1838</v>
      </c>
      <c r="AC334" s="470" t="str">
        <f t="array" ref="AC334">IFERROR(IF(INDEX('Disaggregation Records'!$G$95:$G$183,MATCH(LEFT(Z334,255),LEFT('Disaggregation Records'!$D$95:$D$183,255),0))=0,"",INDEX('Disaggregation Records'!$G$95:$G$183,MATCH(LEFT(Z334,255),LEFT('Disaggregation Records'!$D$95:$D$183,255),0))),"")</f>
        <v/>
      </c>
      <c r="AD334" s="470" t="s">
        <v>761</v>
      </c>
      <c r="AE334" s="219"/>
      <c r="AF334" s="136"/>
      <c r="AG334" s="136"/>
    </row>
    <row r="335" spans="1:33" ht="37.5" customHeight="1" x14ac:dyDescent="0.25">
      <c r="A335" s="345">
        <v>1</v>
      </c>
      <c r="B335" s="364" t="str">
        <f>IFERROR(VLOOKUP(A335,'Coverage Indicators - Section D'!$A$10:$Y$42,25,FALSE),"")</f>
        <v/>
      </c>
      <c r="C335" s="464" t="str">
        <f t="array" ref="C335">IFERROR(IF(INDEX('Disaggregation Records'!$E$95:$E$183,MATCH(RIGHT(Z335,255),RIGHT('Disaggregation Records'!$D$95:$D$183,255),0))=0,"",INDEX('Disaggregation Records'!$E$95:$E$183,MATCH(RIGHT(Z335,255),RIGHT('Disaggregation Records'!$D$95:$D$183,255),0))),"")</f>
        <v/>
      </c>
      <c r="D335" s="464" t="str">
        <f t="array" ref="D335">IFERROR(IF(INDEX('Disaggregation Records'!$F$95:$F$183,MATCH(RIGHT(Z335,255),RIGHT('Disaggregation Records'!$D$95:$D$183,255),0))=0,"",INDEX('Disaggregation Records'!$F$95:$F$183,MATCH(RIGHT(Z335,255),RIGHT('Disaggregation Records'!$D$95:$D$183,255),0))),"")</f>
        <v/>
      </c>
      <c r="E335" s="366" t="str">
        <f t="array" ref="E335">IFERROR(IF(INDEX('Disaggregation Data'!$K$315:$K$616,MATCH(RIGHT(X335,255),RIGHT('Disaggregation Data'!$J$315:$J$616,255),0))=0,"",INDEX('Disaggregation Data'!$K$315:$K$616,MATCH(RIGHT(X335,255),RIGHT('Disaggregation Data'!J$315:$J$616,255),0))),"")</f>
        <v/>
      </c>
      <c r="F335" s="367" t="str">
        <f t="array" ref="F335">IFERROR(IF(INDEX('Disaggregation Data'!$L$315:$L$616,MATCH(RIGHT(X335,255),RIGHT('Disaggregation Data'!$J$315:$J$616,255),0))=0,"",INDEX('Disaggregation Data'!$L$315:$L$616,MATCH(RIGHT(X335,255),RIGHT('Disaggregation Data'!J$315:$J$616,255),0))),"")</f>
        <v/>
      </c>
      <c r="G335" s="436" t="str">
        <f t="array" ref="G335">IFERROR(IF(INDEX('Disaggregation Data'!$M$315:$M$616,MATCH(RIGHT(X335,255),RIGHT('Disaggregation Data'!$J$315:$J$616,255),0))=0,(E335/F335)*100,INDEX('Disaggregation Data'!$M$315:$M$616,MATCH(RIGHT(X335,255),RIGHT('Disaggregation Data'!J$315:$J$616,255),0))),"")</f>
        <v/>
      </c>
      <c r="H335" s="370" t="str">
        <f t="array" ref="H335">IFERROR(IF(INDEX('Disaggregation Data'!$N$315:$N$616,MATCH(RIGHT(X335,255),RIGHT('Disaggregation Data'!$J$315:$J$616,255),0))=0,"",INDEX('Disaggregation Data'!$N$315:$N$616,MATCH(RIGHT(X335,255),RIGHT('Disaggregation Data'!J$315:$J$616,255),0))),"")</f>
        <v/>
      </c>
      <c r="I335" s="469"/>
      <c r="J335" s="469"/>
      <c r="K335" s="469"/>
      <c r="L335" s="469"/>
      <c r="M335" s="469"/>
      <c r="N335" s="469"/>
      <c r="O335" s="469"/>
      <c r="P335" s="469"/>
      <c r="Q335" s="469"/>
      <c r="R335" s="469"/>
      <c r="S335" s="469"/>
      <c r="T335" s="469"/>
      <c r="U335" s="370" t="str">
        <f t="array" ref="U335">IFERROR(IF(INDEX('Disaggregation Data'!$O$315:$O$616,MATCH(RIGHT(X335,255),RIGHT('Disaggregation Data'!$J$315:$J$616,255),0))=0,"",INDEX('Disaggregation Data'!$O$315:$O$616,MATCH(RIGHT(X335,255),RIGHT('Disaggregation Data'!J$315:$J$616,255),0))),"")</f>
        <v/>
      </c>
      <c r="V335" s="383" t="str">
        <f t="array" ref="V335">IFERROR(IF(INDEX('Disaggregation Data'!$P$315:$P$616,MATCH(RIGHT(X335,255),RIGHT('Disaggregation Data'!$J$315:$J$616,255),0))=0,"",INDEX('Disaggregation Data'!$P$315:$P$616,MATCH(RIGHT(X335,255),RIGHT('Disaggregation Data'!J$315:$J$616,255),0))),"")</f>
        <v/>
      </c>
      <c r="W335" s="470"/>
      <c r="X335" s="470" t="str">
        <f t="shared" si="24"/>
        <v/>
      </c>
      <c r="Y335" s="470">
        <f t="shared" si="25"/>
        <v>9</v>
      </c>
      <c r="Z335" s="470" t="str">
        <f t="shared" si="26"/>
        <v/>
      </c>
      <c r="AA335" s="470" t="b">
        <f t="shared" si="27"/>
        <v>0</v>
      </c>
      <c r="AB335" s="470" t="s">
        <v>1839</v>
      </c>
      <c r="AC335" s="470" t="str">
        <f t="array" ref="AC335">IFERROR(IF(INDEX('Disaggregation Records'!$G$95:$G$183,MATCH(LEFT(Z335,255),LEFT('Disaggregation Records'!$D$95:$D$183,255),0))=0,"",INDEX('Disaggregation Records'!$G$95:$G$183,MATCH(LEFT(Z335,255),LEFT('Disaggregation Records'!$D$95:$D$183,255),0))),"")</f>
        <v/>
      </c>
      <c r="AD335" s="470" t="s">
        <v>761</v>
      </c>
      <c r="AE335" s="219"/>
      <c r="AF335" s="136"/>
      <c r="AG335" s="136"/>
    </row>
    <row r="336" spans="1:33" ht="37.5" customHeight="1" x14ac:dyDescent="0.25">
      <c r="A336" s="345">
        <v>1</v>
      </c>
      <c r="B336" s="364" t="str">
        <f>IFERROR(VLOOKUP(A336,'Coverage Indicators - Section D'!$A$10:$Y$42,25,FALSE),"")</f>
        <v/>
      </c>
      <c r="C336" s="464" t="str">
        <f t="array" ref="C336">IFERROR(IF(INDEX('Disaggregation Records'!$E$95:$E$183,MATCH(RIGHT(Z336,255),RIGHT('Disaggregation Records'!$D$95:$D$183,255),0))=0,"",INDEX('Disaggregation Records'!$E$95:$E$183,MATCH(RIGHT(Z336,255),RIGHT('Disaggregation Records'!$D$95:$D$183,255),0))),"")</f>
        <v/>
      </c>
      <c r="D336" s="464" t="str">
        <f t="array" ref="D336">IFERROR(IF(INDEX('Disaggregation Records'!$F$95:$F$183,MATCH(RIGHT(Z336,255),RIGHT('Disaggregation Records'!$D$95:$D$183,255),0))=0,"",INDEX('Disaggregation Records'!$F$95:$F$183,MATCH(RIGHT(Z336,255),RIGHT('Disaggregation Records'!$D$95:$D$183,255),0))),"")</f>
        <v/>
      </c>
      <c r="E336" s="366" t="str">
        <f t="array" ref="E336">IFERROR(IF(INDEX('Disaggregation Data'!$K$315:$K$616,MATCH(RIGHT(X336,255),RIGHT('Disaggregation Data'!$J$315:$J$616,255),0))=0,"",INDEX('Disaggregation Data'!$K$315:$K$616,MATCH(RIGHT(X336,255),RIGHT('Disaggregation Data'!J$315:$J$616,255),0))),"")</f>
        <v/>
      </c>
      <c r="F336" s="367" t="str">
        <f t="array" ref="F336">IFERROR(IF(INDEX('Disaggregation Data'!$L$315:$L$616,MATCH(RIGHT(X336,255),RIGHT('Disaggregation Data'!$J$315:$J$616,255),0))=0,"",INDEX('Disaggregation Data'!$L$315:$L$616,MATCH(RIGHT(X336,255),RIGHT('Disaggregation Data'!J$315:$J$616,255),0))),"")</f>
        <v/>
      </c>
      <c r="G336" s="436" t="str">
        <f t="array" ref="G336">IFERROR(IF(INDEX('Disaggregation Data'!$M$315:$M$616,MATCH(RIGHT(X336,255),RIGHT('Disaggregation Data'!$J$315:$J$616,255),0))=0,(E336/F336)*100,INDEX('Disaggregation Data'!$M$315:$M$616,MATCH(RIGHT(X336,255),RIGHT('Disaggregation Data'!J$315:$J$616,255),0))),"")</f>
        <v/>
      </c>
      <c r="H336" s="370" t="str">
        <f t="array" ref="H336">IFERROR(IF(INDEX('Disaggregation Data'!$N$315:$N$616,MATCH(RIGHT(X336,255),RIGHT('Disaggregation Data'!$J$315:$J$616,255),0))=0,"",INDEX('Disaggregation Data'!$N$315:$N$616,MATCH(RIGHT(X336,255),RIGHT('Disaggregation Data'!J$315:$J$616,255),0))),"")</f>
        <v/>
      </c>
      <c r="I336" s="469"/>
      <c r="J336" s="469"/>
      <c r="K336" s="469"/>
      <c r="L336" s="469"/>
      <c r="M336" s="469"/>
      <c r="N336" s="469"/>
      <c r="O336" s="469"/>
      <c r="P336" s="469"/>
      <c r="Q336" s="469"/>
      <c r="R336" s="469"/>
      <c r="S336" s="469"/>
      <c r="T336" s="469"/>
      <c r="U336" s="370" t="str">
        <f t="array" ref="U336">IFERROR(IF(INDEX('Disaggregation Data'!$O$315:$O$616,MATCH(RIGHT(X336,255),RIGHT('Disaggregation Data'!$J$315:$J$616,255),0))=0,"",INDEX('Disaggregation Data'!$O$315:$O$616,MATCH(RIGHT(X336,255),RIGHT('Disaggregation Data'!J$315:$J$616,255),0))),"")</f>
        <v/>
      </c>
      <c r="V336" s="383" t="str">
        <f t="array" ref="V336">IFERROR(IF(INDEX('Disaggregation Data'!$P$315:$P$616,MATCH(RIGHT(X336,255),RIGHT('Disaggregation Data'!$J$315:$J$616,255),0))=0,"",INDEX('Disaggregation Data'!$P$315:$P$616,MATCH(RIGHT(X336,255),RIGHT('Disaggregation Data'!J$315:$J$616,255),0))),"")</f>
        <v/>
      </c>
      <c r="W336" s="470"/>
      <c r="X336" s="470" t="str">
        <f t="shared" si="24"/>
        <v/>
      </c>
      <c r="Y336" s="470">
        <f t="shared" si="25"/>
        <v>10</v>
      </c>
      <c r="Z336" s="470" t="str">
        <f t="shared" si="26"/>
        <v/>
      </c>
      <c r="AA336" s="470" t="b">
        <f t="shared" si="27"/>
        <v>0</v>
      </c>
      <c r="AB336" s="470" t="s">
        <v>1840</v>
      </c>
      <c r="AC336" s="470" t="str">
        <f t="array" ref="AC336">IFERROR(IF(INDEX('Disaggregation Records'!$G$95:$G$183,MATCH(LEFT(Z336,255),LEFT('Disaggregation Records'!$D$95:$D$183,255),0))=0,"",INDEX('Disaggregation Records'!$G$95:$G$183,MATCH(LEFT(Z336,255),LEFT('Disaggregation Records'!$D$95:$D$183,255),0))),"")</f>
        <v/>
      </c>
      <c r="AD336" s="470" t="s">
        <v>761</v>
      </c>
      <c r="AE336" s="219"/>
      <c r="AF336" s="136"/>
      <c r="AG336" s="136"/>
    </row>
    <row r="337" spans="1:33" ht="37.5" customHeight="1" x14ac:dyDescent="0.25">
      <c r="A337" s="345">
        <v>2</v>
      </c>
      <c r="B337" s="364" t="str">
        <f>IFERROR(VLOOKUP(A337,'Coverage Indicators - Section D'!$A$10:$Y$42,25,FALSE),"")</f>
        <v/>
      </c>
      <c r="C337" s="464" t="str">
        <f t="array" ref="C337">IFERROR(IF(INDEX('Disaggregation Records'!$E$95:$E$183,MATCH(RIGHT(Z337,255),RIGHT('Disaggregation Records'!$D$95:$D$183,255),0))=0,"",INDEX('Disaggregation Records'!$E$95:$E$183,MATCH(RIGHT(Z337,255),RIGHT('Disaggregation Records'!$D$95:$D$183,255),0))),"")</f>
        <v/>
      </c>
      <c r="D337" s="464" t="str">
        <f t="array" ref="D337">IFERROR(IF(INDEX('Disaggregation Records'!$F$95:$F$183,MATCH(RIGHT(Z337,255),RIGHT('Disaggregation Records'!$D$95:$D$183,255),0))=0,"",INDEX('Disaggregation Records'!$F$95:$F$183,MATCH(RIGHT(Z337,255),RIGHT('Disaggregation Records'!$D$95:$D$183,255),0))),"")</f>
        <v/>
      </c>
      <c r="E337" s="366" t="str">
        <f t="array" ref="E337">IFERROR(IF(INDEX('Disaggregation Data'!$K$315:$K$616,MATCH(RIGHT(X337,255),RIGHT('Disaggregation Data'!$J$315:$J$616,255),0))=0,"",INDEX('Disaggregation Data'!$K$315:$K$616,MATCH(RIGHT(X337,255),RIGHT('Disaggregation Data'!J$315:$J$616,255),0))),"")</f>
        <v/>
      </c>
      <c r="F337" s="367" t="str">
        <f t="array" ref="F337">IFERROR(IF(INDEX('Disaggregation Data'!$L$315:$L$616,MATCH(RIGHT(X337,255),RIGHT('Disaggregation Data'!$J$315:$J$616,255),0))=0,"",INDEX('Disaggregation Data'!$L$315:$L$616,MATCH(RIGHT(X337,255),RIGHT('Disaggregation Data'!J$315:$J$616,255),0))),"")</f>
        <v/>
      </c>
      <c r="G337" s="436" t="str">
        <f t="array" ref="G337">IFERROR(IF(INDEX('Disaggregation Data'!$M$315:$M$616,MATCH(RIGHT(X337,255),RIGHT('Disaggregation Data'!$J$315:$J$616,255),0))=0,(E337/F337)*100,INDEX('Disaggregation Data'!$M$315:$M$616,MATCH(RIGHT(X337,255),RIGHT('Disaggregation Data'!J$315:$J$616,255),0))),"")</f>
        <v/>
      </c>
      <c r="H337" s="370" t="str">
        <f t="array" ref="H337">IFERROR(IF(INDEX('Disaggregation Data'!$N$315:$N$616,MATCH(RIGHT(X337,255),RIGHT('Disaggregation Data'!$J$315:$J$616,255),0))=0,"",INDEX('Disaggregation Data'!$N$315:$N$616,MATCH(RIGHT(X337,255),RIGHT('Disaggregation Data'!J$315:$J$616,255),0))),"")</f>
        <v/>
      </c>
      <c r="I337" s="469"/>
      <c r="J337" s="469"/>
      <c r="K337" s="469"/>
      <c r="L337" s="469"/>
      <c r="M337" s="469"/>
      <c r="N337" s="469"/>
      <c r="O337" s="469"/>
      <c r="P337" s="469"/>
      <c r="Q337" s="469"/>
      <c r="R337" s="469"/>
      <c r="S337" s="469"/>
      <c r="T337" s="469"/>
      <c r="U337" s="370" t="str">
        <f t="array" ref="U337">IFERROR(IF(INDEX('Disaggregation Data'!$O$315:$O$616,MATCH(RIGHT(X337,255),RIGHT('Disaggregation Data'!$J$315:$J$616,255),0))=0,"",INDEX('Disaggregation Data'!$O$315:$O$616,MATCH(RIGHT(X337,255),RIGHT('Disaggregation Data'!J$315:$J$616,255),0))),"")</f>
        <v/>
      </c>
      <c r="V337" s="383" t="str">
        <f t="array" ref="V337">IFERROR(IF(INDEX('Disaggregation Data'!$P$315:$P$616,MATCH(RIGHT(X337,255),RIGHT('Disaggregation Data'!$J$315:$J$616,255),0))=0,"",INDEX('Disaggregation Data'!$P$315:$P$616,MATCH(RIGHT(X337,255),RIGHT('Disaggregation Data'!J$315:$J$616,255),0))),"")</f>
        <v/>
      </c>
      <c r="W337" s="470"/>
      <c r="X337" s="470" t="str">
        <f t="shared" si="24"/>
        <v/>
      </c>
      <c r="Y337" s="470">
        <f t="shared" si="25"/>
        <v>11</v>
      </c>
      <c r="Z337" s="470" t="str">
        <f t="shared" si="26"/>
        <v/>
      </c>
      <c r="AA337" s="470" t="b">
        <f t="shared" si="27"/>
        <v>0</v>
      </c>
      <c r="AB337" s="470" t="s">
        <v>1841</v>
      </c>
      <c r="AC337" s="470" t="str">
        <f t="array" ref="AC337">IFERROR(IF(INDEX('Disaggregation Records'!$G$95:$G$183,MATCH(LEFT(Z337,255),LEFT('Disaggregation Records'!$D$95:$D$183,255),0))=0,"",INDEX('Disaggregation Records'!$G$95:$G$183,MATCH(LEFT(Z337,255),LEFT('Disaggregation Records'!$D$95:$D$183,255),0))),"")</f>
        <v/>
      </c>
      <c r="AD337" s="470" t="s">
        <v>762</v>
      </c>
      <c r="AE337" s="219"/>
      <c r="AF337" s="136"/>
      <c r="AG337" s="136"/>
    </row>
    <row r="338" spans="1:33" ht="37.5" customHeight="1" x14ac:dyDescent="0.25">
      <c r="A338" s="345">
        <v>2</v>
      </c>
      <c r="B338" s="364" t="str">
        <f>IFERROR(VLOOKUP(A338,'Coverage Indicators - Section D'!$A$10:$Y$42,25,FALSE),"")</f>
        <v/>
      </c>
      <c r="C338" s="464" t="str">
        <f t="array" ref="C338">IFERROR(IF(INDEX('Disaggregation Records'!$E$95:$E$183,MATCH(RIGHT(Z338,255),RIGHT('Disaggregation Records'!$D$95:$D$183,255),0))=0,"",INDEX('Disaggregation Records'!$E$95:$E$183,MATCH(RIGHT(Z338,255),RIGHT('Disaggregation Records'!$D$95:$D$183,255),0))),"")</f>
        <v/>
      </c>
      <c r="D338" s="464" t="str">
        <f t="array" ref="D338">IFERROR(IF(INDEX('Disaggregation Records'!$F$95:$F$183,MATCH(RIGHT(Z338,255),RIGHT('Disaggregation Records'!$D$95:$D$183,255),0))=0,"",INDEX('Disaggregation Records'!$F$95:$F$183,MATCH(RIGHT(Z338,255),RIGHT('Disaggregation Records'!$D$95:$D$183,255),0))),"")</f>
        <v/>
      </c>
      <c r="E338" s="366" t="str">
        <f t="array" ref="E338">IFERROR(IF(INDEX('Disaggregation Data'!$K$315:$K$616,MATCH(RIGHT(X338,255),RIGHT('Disaggregation Data'!$J$315:$J$616,255),0))=0,"",INDEX('Disaggregation Data'!$K$315:$K$616,MATCH(RIGHT(X338,255),RIGHT('Disaggregation Data'!J$315:$J$616,255),0))),"")</f>
        <v/>
      </c>
      <c r="F338" s="367" t="str">
        <f t="array" ref="F338">IFERROR(IF(INDEX('Disaggregation Data'!$L$315:$L$616,MATCH(RIGHT(X338,255),RIGHT('Disaggregation Data'!$J$315:$J$616,255),0))=0,"",INDEX('Disaggregation Data'!$L$315:$L$616,MATCH(RIGHT(X338,255),RIGHT('Disaggregation Data'!J$315:$J$616,255),0))),"")</f>
        <v/>
      </c>
      <c r="G338" s="436" t="str">
        <f t="array" ref="G338">IFERROR(IF(INDEX('Disaggregation Data'!$M$315:$M$616,MATCH(RIGHT(X338,255),RIGHT('Disaggregation Data'!$J$315:$J$616,255),0))=0,(E338/F338)*100,INDEX('Disaggregation Data'!$M$315:$M$616,MATCH(RIGHT(X338,255),RIGHT('Disaggregation Data'!J$315:$J$616,255),0))),"")</f>
        <v/>
      </c>
      <c r="H338" s="370" t="str">
        <f t="array" ref="H338">IFERROR(IF(INDEX('Disaggregation Data'!$N$315:$N$616,MATCH(RIGHT(X338,255),RIGHT('Disaggregation Data'!$J$315:$J$616,255),0))=0,"",INDEX('Disaggregation Data'!$N$315:$N$616,MATCH(RIGHT(X338,255),RIGHT('Disaggregation Data'!J$315:$J$616,255),0))),"")</f>
        <v/>
      </c>
      <c r="I338" s="469"/>
      <c r="J338" s="469"/>
      <c r="K338" s="469"/>
      <c r="L338" s="469"/>
      <c r="M338" s="469"/>
      <c r="N338" s="469"/>
      <c r="O338" s="469"/>
      <c r="P338" s="469"/>
      <c r="Q338" s="469"/>
      <c r="R338" s="469"/>
      <c r="S338" s="469"/>
      <c r="T338" s="469"/>
      <c r="U338" s="370" t="str">
        <f t="array" ref="U338">IFERROR(IF(INDEX('Disaggregation Data'!$O$315:$O$616,MATCH(RIGHT(X338,255),RIGHT('Disaggregation Data'!$J$315:$J$616,255),0))=0,"",INDEX('Disaggregation Data'!$O$315:$O$616,MATCH(RIGHT(X338,255),RIGHT('Disaggregation Data'!J$315:$J$616,255),0))),"")</f>
        <v/>
      </c>
      <c r="V338" s="383" t="str">
        <f t="array" ref="V338">IFERROR(IF(INDEX('Disaggregation Data'!$P$315:$P$616,MATCH(RIGHT(X338,255),RIGHT('Disaggregation Data'!$J$315:$J$616,255),0))=0,"",INDEX('Disaggregation Data'!$P$315:$P$616,MATCH(RIGHT(X338,255),RIGHT('Disaggregation Data'!J$315:$J$616,255),0))),"")</f>
        <v/>
      </c>
      <c r="W338" s="470"/>
      <c r="X338" s="470" t="str">
        <f t="shared" si="24"/>
        <v/>
      </c>
      <c r="Y338" s="470">
        <f t="shared" si="25"/>
        <v>12</v>
      </c>
      <c r="Z338" s="470" t="str">
        <f t="shared" si="26"/>
        <v/>
      </c>
      <c r="AA338" s="470" t="b">
        <f t="shared" si="27"/>
        <v>0</v>
      </c>
      <c r="AB338" s="470" t="s">
        <v>1842</v>
      </c>
      <c r="AC338" s="470" t="str">
        <f t="array" ref="AC338">IFERROR(IF(INDEX('Disaggregation Records'!$G$95:$G$183,MATCH(LEFT(Z338,255),LEFT('Disaggregation Records'!$D$95:$D$183,255),0))=0,"",INDEX('Disaggregation Records'!$G$95:$G$183,MATCH(LEFT(Z338,255),LEFT('Disaggregation Records'!$D$95:$D$183,255),0))),"")</f>
        <v/>
      </c>
      <c r="AD338" s="470" t="s">
        <v>762</v>
      </c>
      <c r="AE338" s="219"/>
      <c r="AF338" s="136"/>
      <c r="AG338" s="136"/>
    </row>
    <row r="339" spans="1:33" ht="37.5" customHeight="1" x14ac:dyDescent="0.25">
      <c r="A339" s="345">
        <v>2</v>
      </c>
      <c r="B339" s="364" t="str">
        <f>IFERROR(VLOOKUP(A339,'Coverage Indicators - Section D'!$A$10:$Y$42,25,FALSE),"")</f>
        <v/>
      </c>
      <c r="C339" s="464" t="str">
        <f t="array" ref="C339">IFERROR(IF(INDEX('Disaggregation Records'!$E$95:$E$183,MATCH(RIGHT(Z339,255),RIGHT('Disaggregation Records'!$D$95:$D$183,255),0))=0,"",INDEX('Disaggregation Records'!$E$95:$E$183,MATCH(RIGHT(Z339,255),RIGHT('Disaggregation Records'!$D$95:$D$183,255),0))),"")</f>
        <v/>
      </c>
      <c r="D339" s="464" t="str">
        <f t="array" ref="D339">IFERROR(IF(INDEX('Disaggregation Records'!$F$95:$F$183,MATCH(RIGHT(Z339,255),RIGHT('Disaggregation Records'!$D$95:$D$183,255),0))=0,"",INDEX('Disaggregation Records'!$F$95:$F$183,MATCH(RIGHT(Z339,255),RIGHT('Disaggregation Records'!$D$95:$D$183,255),0))),"")</f>
        <v/>
      </c>
      <c r="E339" s="366" t="str">
        <f t="array" ref="E339">IFERROR(IF(INDEX('Disaggregation Data'!$K$315:$K$616,MATCH(RIGHT(X339,255),RIGHT('Disaggregation Data'!$J$315:$J$616,255),0))=0,"",INDEX('Disaggregation Data'!$K$315:$K$616,MATCH(RIGHT(X339,255),RIGHT('Disaggregation Data'!J$315:$J$616,255),0))),"")</f>
        <v/>
      </c>
      <c r="F339" s="367" t="str">
        <f t="array" ref="F339">IFERROR(IF(INDEX('Disaggregation Data'!$L$315:$L$616,MATCH(RIGHT(X339,255),RIGHT('Disaggregation Data'!$J$315:$J$616,255),0))=0,"",INDEX('Disaggregation Data'!$L$315:$L$616,MATCH(RIGHT(X339,255),RIGHT('Disaggregation Data'!J$315:$J$616,255),0))),"")</f>
        <v/>
      </c>
      <c r="G339" s="436" t="str">
        <f t="array" ref="G339">IFERROR(IF(INDEX('Disaggregation Data'!$M$315:$M$616,MATCH(RIGHT(X339,255),RIGHT('Disaggregation Data'!$J$315:$J$616,255),0))=0,(E339/F339)*100,INDEX('Disaggregation Data'!$M$315:$M$616,MATCH(RIGHT(X339,255),RIGHT('Disaggregation Data'!J$315:$J$616,255),0))),"")</f>
        <v/>
      </c>
      <c r="H339" s="370" t="str">
        <f t="array" ref="H339">IFERROR(IF(INDEX('Disaggregation Data'!$N$315:$N$616,MATCH(RIGHT(X339,255),RIGHT('Disaggregation Data'!$J$315:$J$616,255),0))=0,"",INDEX('Disaggregation Data'!$N$315:$N$616,MATCH(RIGHT(X339,255),RIGHT('Disaggregation Data'!J$315:$J$616,255),0))),"")</f>
        <v/>
      </c>
      <c r="I339" s="469"/>
      <c r="J339" s="469"/>
      <c r="K339" s="469"/>
      <c r="L339" s="469"/>
      <c r="M339" s="469"/>
      <c r="N339" s="469"/>
      <c r="O339" s="469"/>
      <c r="P339" s="469"/>
      <c r="Q339" s="469"/>
      <c r="R339" s="469"/>
      <c r="S339" s="469"/>
      <c r="T339" s="469"/>
      <c r="U339" s="370" t="str">
        <f t="array" ref="U339">IFERROR(IF(INDEX('Disaggregation Data'!$O$315:$O$616,MATCH(RIGHT(X339,255),RIGHT('Disaggregation Data'!$J$315:$J$616,255),0))=0,"",INDEX('Disaggregation Data'!$O$315:$O$616,MATCH(RIGHT(X339,255),RIGHT('Disaggregation Data'!J$315:$J$616,255),0))),"")</f>
        <v/>
      </c>
      <c r="V339" s="383" t="str">
        <f t="array" ref="V339">IFERROR(IF(INDEX('Disaggregation Data'!$P$315:$P$616,MATCH(RIGHT(X339,255),RIGHT('Disaggregation Data'!$J$315:$J$616,255),0))=0,"",INDEX('Disaggregation Data'!$P$315:$P$616,MATCH(RIGHT(X339,255),RIGHT('Disaggregation Data'!J$315:$J$616,255),0))),"")</f>
        <v/>
      </c>
      <c r="W339" s="470"/>
      <c r="X339" s="470" t="str">
        <f t="shared" si="24"/>
        <v/>
      </c>
      <c r="Y339" s="470">
        <f t="shared" si="25"/>
        <v>13</v>
      </c>
      <c r="Z339" s="470" t="str">
        <f t="shared" si="26"/>
        <v/>
      </c>
      <c r="AA339" s="470" t="b">
        <f t="shared" si="27"/>
        <v>0</v>
      </c>
      <c r="AB339" s="470" t="s">
        <v>1843</v>
      </c>
      <c r="AC339" s="470" t="str">
        <f t="array" ref="AC339">IFERROR(IF(INDEX('Disaggregation Records'!$G$95:$G$183,MATCH(LEFT(Z339,255),LEFT('Disaggregation Records'!$D$95:$D$183,255),0))=0,"",INDEX('Disaggregation Records'!$G$95:$G$183,MATCH(LEFT(Z339,255),LEFT('Disaggregation Records'!$D$95:$D$183,255),0))),"")</f>
        <v/>
      </c>
      <c r="AD339" s="470" t="s">
        <v>762</v>
      </c>
      <c r="AE339" s="219"/>
      <c r="AF339" s="136"/>
      <c r="AG339" s="136"/>
    </row>
    <row r="340" spans="1:33" ht="37.5" customHeight="1" x14ac:dyDescent="0.25">
      <c r="A340" s="345">
        <v>2</v>
      </c>
      <c r="B340" s="364" t="str">
        <f>IFERROR(VLOOKUP(A340,'Coverage Indicators - Section D'!$A$10:$Y$42,25,FALSE),"")</f>
        <v/>
      </c>
      <c r="C340" s="464" t="str">
        <f t="array" ref="C340">IFERROR(IF(INDEX('Disaggregation Records'!$E$95:$E$183,MATCH(RIGHT(Z340,255),RIGHT('Disaggregation Records'!$D$95:$D$183,255),0))=0,"",INDEX('Disaggregation Records'!$E$95:$E$183,MATCH(RIGHT(Z340,255),RIGHT('Disaggregation Records'!$D$95:$D$183,255),0))),"")</f>
        <v/>
      </c>
      <c r="D340" s="464" t="str">
        <f t="array" ref="D340">IFERROR(IF(INDEX('Disaggregation Records'!$F$95:$F$183,MATCH(RIGHT(Z340,255),RIGHT('Disaggregation Records'!$D$95:$D$183,255),0))=0,"",INDEX('Disaggregation Records'!$F$95:$F$183,MATCH(RIGHT(Z340,255),RIGHT('Disaggregation Records'!$D$95:$D$183,255),0))),"")</f>
        <v/>
      </c>
      <c r="E340" s="366" t="str">
        <f t="array" ref="E340">IFERROR(IF(INDEX('Disaggregation Data'!$K$315:$K$616,MATCH(RIGHT(X340,255),RIGHT('Disaggregation Data'!$J$315:$J$616,255),0))=0,"",INDEX('Disaggregation Data'!$K$315:$K$616,MATCH(RIGHT(X340,255),RIGHT('Disaggregation Data'!J$315:$J$616,255),0))),"")</f>
        <v/>
      </c>
      <c r="F340" s="367" t="str">
        <f t="array" ref="F340">IFERROR(IF(INDEX('Disaggregation Data'!$L$315:$L$616,MATCH(RIGHT(X340,255),RIGHT('Disaggregation Data'!$J$315:$J$616,255),0))=0,"",INDEX('Disaggregation Data'!$L$315:$L$616,MATCH(RIGHT(X340,255),RIGHT('Disaggregation Data'!J$315:$J$616,255),0))),"")</f>
        <v/>
      </c>
      <c r="G340" s="436" t="str">
        <f t="array" ref="G340">IFERROR(IF(INDEX('Disaggregation Data'!$M$315:$M$616,MATCH(RIGHT(X340,255),RIGHT('Disaggregation Data'!$J$315:$J$616,255),0))=0,(E340/F340)*100,INDEX('Disaggregation Data'!$M$315:$M$616,MATCH(RIGHT(X340,255),RIGHT('Disaggregation Data'!J$315:$J$616,255),0))),"")</f>
        <v/>
      </c>
      <c r="H340" s="370" t="str">
        <f t="array" ref="H340">IFERROR(IF(INDEX('Disaggregation Data'!$N$315:$N$616,MATCH(RIGHT(X340,255),RIGHT('Disaggregation Data'!$J$315:$J$616,255),0))=0,"",INDEX('Disaggregation Data'!$N$315:$N$616,MATCH(RIGHT(X340,255),RIGHT('Disaggregation Data'!J$315:$J$616,255),0))),"")</f>
        <v/>
      </c>
      <c r="I340" s="469"/>
      <c r="J340" s="469"/>
      <c r="K340" s="469"/>
      <c r="L340" s="469"/>
      <c r="M340" s="469"/>
      <c r="N340" s="469"/>
      <c r="O340" s="469"/>
      <c r="P340" s="469"/>
      <c r="Q340" s="469"/>
      <c r="R340" s="469"/>
      <c r="S340" s="469"/>
      <c r="T340" s="469"/>
      <c r="U340" s="370" t="str">
        <f t="array" ref="U340">IFERROR(IF(INDEX('Disaggregation Data'!$O$315:$O$616,MATCH(RIGHT(X340,255),RIGHT('Disaggregation Data'!$J$315:$J$616,255),0))=0,"",INDEX('Disaggregation Data'!$O$315:$O$616,MATCH(RIGHT(X340,255),RIGHT('Disaggregation Data'!J$315:$J$616,255),0))),"")</f>
        <v/>
      </c>
      <c r="V340" s="383" t="str">
        <f t="array" ref="V340">IFERROR(IF(INDEX('Disaggregation Data'!$P$315:$P$616,MATCH(RIGHT(X340,255),RIGHT('Disaggregation Data'!$J$315:$J$616,255),0))=0,"",INDEX('Disaggregation Data'!$P$315:$P$616,MATCH(RIGHT(X340,255),RIGHT('Disaggregation Data'!J$315:$J$616,255),0))),"")</f>
        <v/>
      </c>
      <c r="W340" s="470"/>
      <c r="X340" s="470" t="str">
        <f t="shared" si="24"/>
        <v/>
      </c>
      <c r="Y340" s="470">
        <f t="shared" si="25"/>
        <v>14</v>
      </c>
      <c r="Z340" s="470" t="str">
        <f t="shared" si="26"/>
        <v/>
      </c>
      <c r="AA340" s="470" t="b">
        <f t="shared" si="27"/>
        <v>0</v>
      </c>
      <c r="AB340" s="470" t="s">
        <v>1844</v>
      </c>
      <c r="AC340" s="470" t="str">
        <f t="array" ref="AC340">IFERROR(IF(INDEX('Disaggregation Records'!$G$95:$G$183,MATCH(LEFT(Z340,255),LEFT('Disaggregation Records'!$D$95:$D$183,255),0))=0,"",INDEX('Disaggregation Records'!$G$95:$G$183,MATCH(LEFT(Z340,255),LEFT('Disaggregation Records'!$D$95:$D$183,255),0))),"")</f>
        <v/>
      </c>
      <c r="AD340" s="470" t="s">
        <v>762</v>
      </c>
      <c r="AE340" s="219"/>
      <c r="AF340" s="136"/>
      <c r="AG340" s="136"/>
    </row>
    <row r="341" spans="1:33" ht="37.5" customHeight="1" x14ac:dyDescent="0.25">
      <c r="A341" s="345">
        <v>2</v>
      </c>
      <c r="B341" s="364" t="str">
        <f>IFERROR(VLOOKUP(A341,'Coverage Indicators - Section D'!$A$10:$Y$42,25,FALSE),"")</f>
        <v/>
      </c>
      <c r="C341" s="464" t="str">
        <f t="array" ref="C341">IFERROR(IF(INDEX('Disaggregation Records'!$E$95:$E$183,MATCH(RIGHT(Z341,255),RIGHT('Disaggregation Records'!$D$95:$D$183,255),0))=0,"",INDEX('Disaggregation Records'!$E$95:$E$183,MATCH(RIGHT(Z341,255),RIGHT('Disaggregation Records'!$D$95:$D$183,255),0))),"")</f>
        <v/>
      </c>
      <c r="D341" s="464" t="str">
        <f t="array" ref="D341">IFERROR(IF(INDEX('Disaggregation Records'!$F$95:$F$183,MATCH(RIGHT(Z341,255),RIGHT('Disaggregation Records'!$D$95:$D$183,255),0))=0,"",INDEX('Disaggregation Records'!$F$95:$F$183,MATCH(RIGHT(Z341,255),RIGHT('Disaggregation Records'!$D$95:$D$183,255),0))),"")</f>
        <v/>
      </c>
      <c r="E341" s="366" t="str">
        <f t="array" ref="E341">IFERROR(IF(INDEX('Disaggregation Data'!$K$315:$K$616,MATCH(RIGHT(X341,255),RIGHT('Disaggregation Data'!$J$315:$J$616,255),0))=0,"",INDEX('Disaggregation Data'!$K$315:$K$616,MATCH(RIGHT(X341,255),RIGHT('Disaggregation Data'!J$315:$J$616,255),0))),"")</f>
        <v/>
      </c>
      <c r="F341" s="367" t="str">
        <f t="array" ref="F341">IFERROR(IF(INDEX('Disaggregation Data'!$L$315:$L$616,MATCH(RIGHT(X341,255),RIGHT('Disaggregation Data'!$J$315:$J$616,255),0))=0,"",INDEX('Disaggregation Data'!$L$315:$L$616,MATCH(RIGHT(X341,255),RIGHT('Disaggregation Data'!J$315:$J$616,255),0))),"")</f>
        <v/>
      </c>
      <c r="G341" s="436" t="str">
        <f t="array" ref="G341">IFERROR(IF(INDEX('Disaggregation Data'!$M$315:$M$616,MATCH(RIGHT(X341,255),RIGHT('Disaggregation Data'!$J$315:$J$616,255),0))=0,(E341/F341)*100,INDEX('Disaggregation Data'!$M$315:$M$616,MATCH(RIGHT(X341,255),RIGHT('Disaggregation Data'!J$315:$J$616,255),0))),"")</f>
        <v/>
      </c>
      <c r="H341" s="370" t="str">
        <f t="array" ref="H341">IFERROR(IF(INDEX('Disaggregation Data'!$N$315:$N$616,MATCH(RIGHT(X341,255),RIGHT('Disaggregation Data'!$J$315:$J$616,255),0))=0,"",INDEX('Disaggregation Data'!$N$315:$N$616,MATCH(RIGHT(X341,255),RIGHT('Disaggregation Data'!J$315:$J$616,255),0))),"")</f>
        <v/>
      </c>
      <c r="I341" s="469"/>
      <c r="J341" s="469"/>
      <c r="K341" s="469"/>
      <c r="L341" s="469"/>
      <c r="M341" s="469"/>
      <c r="N341" s="469"/>
      <c r="O341" s="469"/>
      <c r="P341" s="469"/>
      <c r="Q341" s="469"/>
      <c r="R341" s="469"/>
      <c r="S341" s="469"/>
      <c r="T341" s="469"/>
      <c r="U341" s="370" t="str">
        <f t="array" ref="U341">IFERROR(IF(INDEX('Disaggregation Data'!$O$315:$O$616,MATCH(RIGHT(X341,255),RIGHT('Disaggregation Data'!$J$315:$J$616,255),0))=0,"",INDEX('Disaggregation Data'!$O$315:$O$616,MATCH(RIGHT(X341,255),RIGHT('Disaggregation Data'!J$315:$J$616,255),0))),"")</f>
        <v/>
      </c>
      <c r="V341" s="383" t="str">
        <f t="array" ref="V341">IFERROR(IF(INDEX('Disaggregation Data'!$P$315:$P$616,MATCH(RIGHT(X341,255),RIGHT('Disaggregation Data'!$J$315:$J$616,255),0))=0,"",INDEX('Disaggregation Data'!$P$315:$P$616,MATCH(RIGHT(X341,255),RIGHT('Disaggregation Data'!J$315:$J$616,255),0))),"")</f>
        <v/>
      </c>
      <c r="W341" s="470"/>
      <c r="X341" s="470" t="str">
        <f t="shared" si="24"/>
        <v/>
      </c>
      <c r="Y341" s="470">
        <f t="shared" si="25"/>
        <v>15</v>
      </c>
      <c r="Z341" s="470" t="str">
        <f t="shared" si="26"/>
        <v/>
      </c>
      <c r="AA341" s="470" t="b">
        <f t="shared" si="27"/>
        <v>0</v>
      </c>
      <c r="AB341" s="470" t="s">
        <v>1845</v>
      </c>
      <c r="AC341" s="470" t="str">
        <f t="array" ref="AC341">IFERROR(IF(INDEX('Disaggregation Records'!$G$95:$G$183,MATCH(LEFT(Z341,255),LEFT('Disaggregation Records'!$D$95:$D$183,255),0))=0,"",INDEX('Disaggregation Records'!$G$95:$G$183,MATCH(LEFT(Z341,255),LEFT('Disaggregation Records'!$D$95:$D$183,255),0))),"")</f>
        <v/>
      </c>
      <c r="AD341" s="470" t="s">
        <v>762</v>
      </c>
      <c r="AE341" s="219"/>
      <c r="AF341" s="136"/>
      <c r="AG341" s="136"/>
    </row>
    <row r="342" spans="1:33" ht="37.5" customHeight="1" x14ac:dyDescent="0.25">
      <c r="A342" s="345">
        <v>2</v>
      </c>
      <c r="B342" s="364" t="str">
        <f>IFERROR(VLOOKUP(A342,'Coverage Indicators - Section D'!$A$10:$Y$42,25,FALSE),"")</f>
        <v/>
      </c>
      <c r="C342" s="464" t="str">
        <f t="array" ref="C342">IFERROR(IF(INDEX('Disaggregation Records'!$E$95:$E$183,MATCH(RIGHT(Z342,255),RIGHT('Disaggregation Records'!$D$95:$D$183,255),0))=0,"",INDEX('Disaggregation Records'!$E$95:$E$183,MATCH(RIGHT(Z342,255),RIGHT('Disaggregation Records'!$D$95:$D$183,255),0))),"")</f>
        <v/>
      </c>
      <c r="D342" s="464" t="str">
        <f t="array" ref="D342">IFERROR(IF(INDEX('Disaggregation Records'!$F$95:$F$183,MATCH(RIGHT(Z342,255),RIGHT('Disaggregation Records'!$D$95:$D$183,255),0))=0,"",INDEX('Disaggregation Records'!$F$95:$F$183,MATCH(RIGHT(Z342,255),RIGHT('Disaggregation Records'!$D$95:$D$183,255),0))),"")</f>
        <v/>
      </c>
      <c r="E342" s="366" t="str">
        <f t="array" ref="E342">IFERROR(IF(INDEX('Disaggregation Data'!$K$315:$K$616,MATCH(RIGHT(X342,255),RIGHT('Disaggregation Data'!$J$315:$J$616,255),0))=0,"",INDEX('Disaggregation Data'!$K$315:$K$616,MATCH(RIGHT(X342,255),RIGHT('Disaggregation Data'!J$315:$J$616,255),0))),"")</f>
        <v/>
      </c>
      <c r="F342" s="367" t="str">
        <f t="array" ref="F342">IFERROR(IF(INDEX('Disaggregation Data'!$L$315:$L$616,MATCH(RIGHT(X342,255),RIGHT('Disaggregation Data'!$J$315:$J$616,255),0))=0,"",INDEX('Disaggregation Data'!$L$315:$L$616,MATCH(RIGHT(X342,255),RIGHT('Disaggregation Data'!J$315:$J$616,255),0))),"")</f>
        <v/>
      </c>
      <c r="G342" s="436" t="str">
        <f t="array" ref="G342">IFERROR(IF(INDEX('Disaggregation Data'!$M$315:$M$616,MATCH(RIGHT(X342,255),RIGHT('Disaggregation Data'!$J$315:$J$616,255),0))=0,(E342/F342)*100,INDEX('Disaggregation Data'!$M$315:$M$616,MATCH(RIGHT(X342,255),RIGHT('Disaggregation Data'!J$315:$J$616,255),0))),"")</f>
        <v/>
      </c>
      <c r="H342" s="370" t="str">
        <f t="array" ref="H342">IFERROR(IF(INDEX('Disaggregation Data'!$N$315:$N$616,MATCH(RIGHT(X342,255),RIGHT('Disaggregation Data'!$J$315:$J$616,255),0))=0,"",INDEX('Disaggregation Data'!$N$315:$N$616,MATCH(RIGHT(X342,255),RIGHT('Disaggregation Data'!J$315:$J$616,255),0))),"")</f>
        <v/>
      </c>
      <c r="I342" s="469"/>
      <c r="J342" s="469"/>
      <c r="K342" s="469"/>
      <c r="L342" s="469"/>
      <c r="M342" s="469"/>
      <c r="N342" s="469"/>
      <c r="O342" s="469"/>
      <c r="P342" s="469"/>
      <c r="Q342" s="469"/>
      <c r="R342" s="469"/>
      <c r="S342" s="469"/>
      <c r="T342" s="469"/>
      <c r="U342" s="370" t="str">
        <f t="array" ref="U342">IFERROR(IF(INDEX('Disaggregation Data'!$O$315:$O$616,MATCH(RIGHT(X342,255),RIGHT('Disaggregation Data'!$J$315:$J$616,255),0))=0,"",INDEX('Disaggregation Data'!$O$315:$O$616,MATCH(RIGHT(X342,255),RIGHT('Disaggregation Data'!J$315:$J$616,255),0))),"")</f>
        <v/>
      </c>
      <c r="V342" s="383" t="str">
        <f t="array" ref="V342">IFERROR(IF(INDEX('Disaggregation Data'!$P$315:$P$616,MATCH(RIGHT(X342,255),RIGHT('Disaggregation Data'!$J$315:$J$616,255),0))=0,"",INDEX('Disaggregation Data'!$P$315:$P$616,MATCH(RIGHT(X342,255),RIGHT('Disaggregation Data'!J$315:$J$616,255),0))),"")</f>
        <v/>
      </c>
      <c r="W342" s="470"/>
      <c r="X342" s="470" t="str">
        <f t="shared" si="24"/>
        <v/>
      </c>
      <c r="Y342" s="470">
        <f t="shared" si="25"/>
        <v>16</v>
      </c>
      <c r="Z342" s="470" t="str">
        <f t="shared" si="26"/>
        <v/>
      </c>
      <c r="AA342" s="470" t="b">
        <f t="shared" si="27"/>
        <v>0</v>
      </c>
      <c r="AB342" s="470" t="s">
        <v>1846</v>
      </c>
      <c r="AC342" s="470" t="str">
        <f t="array" ref="AC342">IFERROR(IF(INDEX('Disaggregation Records'!$G$95:$G$183,MATCH(LEFT(Z342,255),LEFT('Disaggregation Records'!$D$95:$D$183,255),0))=0,"",INDEX('Disaggregation Records'!$G$95:$G$183,MATCH(LEFT(Z342,255),LEFT('Disaggregation Records'!$D$95:$D$183,255),0))),"")</f>
        <v/>
      </c>
      <c r="AD342" s="470" t="s">
        <v>762</v>
      </c>
      <c r="AE342" s="219"/>
      <c r="AF342" s="136"/>
      <c r="AG342" s="136"/>
    </row>
    <row r="343" spans="1:33" ht="37.5" customHeight="1" x14ac:dyDescent="0.25">
      <c r="A343" s="345">
        <v>2</v>
      </c>
      <c r="B343" s="364" t="str">
        <f>IFERROR(VLOOKUP(A343,'Coverage Indicators - Section D'!$A$10:$Y$42,25,FALSE),"")</f>
        <v/>
      </c>
      <c r="C343" s="464" t="str">
        <f t="array" ref="C343">IFERROR(IF(INDEX('Disaggregation Records'!$E$95:$E$183,MATCH(RIGHT(Z343,255),RIGHT('Disaggregation Records'!$D$95:$D$183,255),0))=0,"",INDEX('Disaggregation Records'!$E$95:$E$183,MATCH(RIGHT(Z343,255),RIGHT('Disaggregation Records'!$D$95:$D$183,255),0))),"")</f>
        <v/>
      </c>
      <c r="D343" s="464" t="str">
        <f t="array" ref="D343">IFERROR(IF(INDEX('Disaggregation Records'!$F$95:$F$183,MATCH(RIGHT(Z343,255),RIGHT('Disaggregation Records'!$D$95:$D$183,255),0))=0,"",INDEX('Disaggregation Records'!$F$95:$F$183,MATCH(RIGHT(Z343,255),RIGHT('Disaggregation Records'!$D$95:$D$183,255),0))),"")</f>
        <v/>
      </c>
      <c r="E343" s="366" t="str">
        <f t="array" ref="E343">IFERROR(IF(INDEX('Disaggregation Data'!$K$315:$K$616,MATCH(RIGHT(X343,255),RIGHT('Disaggregation Data'!$J$315:$J$616,255),0))=0,"",INDEX('Disaggregation Data'!$K$315:$K$616,MATCH(RIGHT(X343,255),RIGHT('Disaggregation Data'!J$315:$J$616,255),0))),"")</f>
        <v/>
      </c>
      <c r="F343" s="367" t="str">
        <f t="array" ref="F343">IFERROR(IF(INDEX('Disaggregation Data'!$L$315:$L$616,MATCH(RIGHT(X343,255),RIGHT('Disaggregation Data'!$J$315:$J$616,255),0))=0,"",INDEX('Disaggregation Data'!$L$315:$L$616,MATCH(RIGHT(X343,255),RIGHT('Disaggregation Data'!J$315:$J$616,255),0))),"")</f>
        <v/>
      </c>
      <c r="G343" s="436" t="str">
        <f t="array" ref="G343">IFERROR(IF(INDEX('Disaggregation Data'!$M$315:$M$616,MATCH(RIGHT(X343,255),RIGHT('Disaggregation Data'!$J$315:$J$616,255),0))=0,(E343/F343)*100,INDEX('Disaggregation Data'!$M$315:$M$616,MATCH(RIGHT(X343,255),RIGHT('Disaggregation Data'!J$315:$J$616,255),0))),"")</f>
        <v/>
      </c>
      <c r="H343" s="370" t="str">
        <f t="array" ref="H343">IFERROR(IF(INDEX('Disaggregation Data'!$N$315:$N$616,MATCH(RIGHT(X343,255),RIGHT('Disaggregation Data'!$J$315:$J$616,255),0))=0,"",INDEX('Disaggregation Data'!$N$315:$N$616,MATCH(RIGHT(X343,255),RIGHT('Disaggregation Data'!J$315:$J$616,255),0))),"")</f>
        <v/>
      </c>
      <c r="I343" s="469"/>
      <c r="J343" s="469"/>
      <c r="K343" s="469"/>
      <c r="L343" s="469"/>
      <c r="M343" s="469"/>
      <c r="N343" s="469"/>
      <c r="O343" s="469"/>
      <c r="P343" s="469"/>
      <c r="Q343" s="469"/>
      <c r="R343" s="469"/>
      <c r="S343" s="469"/>
      <c r="T343" s="469"/>
      <c r="U343" s="370" t="str">
        <f t="array" ref="U343">IFERROR(IF(INDEX('Disaggregation Data'!$O$315:$O$616,MATCH(RIGHT(X343,255),RIGHT('Disaggregation Data'!$J$315:$J$616,255),0))=0,"",INDEX('Disaggregation Data'!$O$315:$O$616,MATCH(RIGHT(X343,255),RIGHT('Disaggregation Data'!J$315:$J$616,255),0))),"")</f>
        <v/>
      </c>
      <c r="V343" s="383" t="str">
        <f t="array" ref="V343">IFERROR(IF(INDEX('Disaggregation Data'!$P$315:$P$616,MATCH(RIGHT(X343,255),RIGHT('Disaggregation Data'!$J$315:$J$616,255),0))=0,"",INDEX('Disaggregation Data'!$P$315:$P$616,MATCH(RIGHT(X343,255),RIGHT('Disaggregation Data'!J$315:$J$616,255),0))),"")</f>
        <v/>
      </c>
      <c r="W343" s="470"/>
      <c r="X343" s="470" t="str">
        <f t="shared" si="24"/>
        <v/>
      </c>
      <c r="Y343" s="470">
        <f t="shared" si="25"/>
        <v>17</v>
      </c>
      <c r="Z343" s="470" t="str">
        <f t="shared" si="26"/>
        <v/>
      </c>
      <c r="AA343" s="470" t="b">
        <f t="shared" si="27"/>
        <v>0</v>
      </c>
      <c r="AB343" s="470" t="s">
        <v>1847</v>
      </c>
      <c r="AC343" s="470" t="str">
        <f t="array" ref="AC343">IFERROR(IF(INDEX('Disaggregation Records'!$G$95:$G$183,MATCH(LEFT(Z343,255),LEFT('Disaggregation Records'!$D$95:$D$183,255),0))=0,"",INDEX('Disaggregation Records'!$G$95:$G$183,MATCH(LEFT(Z343,255),LEFT('Disaggregation Records'!$D$95:$D$183,255),0))),"")</f>
        <v/>
      </c>
      <c r="AD343" s="470" t="s">
        <v>762</v>
      </c>
      <c r="AE343" s="219"/>
      <c r="AF343" s="136"/>
      <c r="AG343" s="136"/>
    </row>
    <row r="344" spans="1:33" ht="37.5" customHeight="1" x14ac:dyDescent="0.25">
      <c r="A344" s="345">
        <v>2</v>
      </c>
      <c r="B344" s="364" t="str">
        <f>IFERROR(VLOOKUP(A344,'Coverage Indicators - Section D'!$A$10:$Y$42,25,FALSE),"")</f>
        <v/>
      </c>
      <c r="C344" s="464" t="str">
        <f t="array" ref="C344">IFERROR(IF(INDEX('Disaggregation Records'!$E$95:$E$183,MATCH(RIGHT(Z344,255),RIGHT('Disaggregation Records'!$D$95:$D$183,255),0))=0,"",INDEX('Disaggregation Records'!$E$95:$E$183,MATCH(RIGHT(Z344,255),RIGHT('Disaggregation Records'!$D$95:$D$183,255),0))),"")</f>
        <v/>
      </c>
      <c r="D344" s="464" t="str">
        <f t="array" ref="D344">IFERROR(IF(INDEX('Disaggregation Records'!$F$95:$F$183,MATCH(RIGHT(Z344,255),RIGHT('Disaggregation Records'!$D$95:$D$183,255),0))=0,"",INDEX('Disaggregation Records'!$F$95:$F$183,MATCH(RIGHT(Z344,255),RIGHT('Disaggregation Records'!$D$95:$D$183,255),0))),"")</f>
        <v/>
      </c>
      <c r="E344" s="366" t="str">
        <f t="array" ref="E344">IFERROR(IF(INDEX('Disaggregation Data'!$K$315:$K$616,MATCH(RIGHT(X344,255),RIGHT('Disaggregation Data'!$J$315:$J$616,255),0))=0,"",INDEX('Disaggregation Data'!$K$315:$K$616,MATCH(RIGHT(X344,255),RIGHT('Disaggregation Data'!J$315:$J$616,255),0))),"")</f>
        <v/>
      </c>
      <c r="F344" s="367" t="str">
        <f t="array" ref="F344">IFERROR(IF(INDEX('Disaggregation Data'!$L$315:$L$616,MATCH(RIGHT(X344,255),RIGHT('Disaggregation Data'!$J$315:$J$616,255),0))=0,"",INDEX('Disaggregation Data'!$L$315:$L$616,MATCH(RIGHT(X344,255),RIGHT('Disaggregation Data'!J$315:$J$616,255),0))),"")</f>
        <v/>
      </c>
      <c r="G344" s="436" t="str">
        <f t="array" ref="G344">IFERROR(IF(INDEX('Disaggregation Data'!$M$315:$M$616,MATCH(RIGHT(X344,255),RIGHT('Disaggregation Data'!$J$315:$J$616,255),0))=0,(E344/F344)*100,INDEX('Disaggregation Data'!$M$315:$M$616,MATCH(RIGHT(X344,255),RIGHT('Disaggregation Data'!J$315:$J$616,255),0))),"")</f>
        <v/>
      </c>
      <c r="H344" s="370" t="str">
        <f t="array" ref="H344">IFERROR(IF(INDEX('Disaggregation Data'!$N$315:$N$616,MATCH(RIGHT(X344,255),RIGHT('Disaggregation Data'!$J$315:$J$616,255),0))=0,"",INDEX('Disaggregation Data'!$N$315:$N$616,MATCH(RIGHT(X344,255),RIGHT('Disaggregation Data'!J$315:$J$616,255),0))),"")</f>
        <v/>
      </c>
      <c r="I344" s="469"/>
      <c r="J344" s="469"/>
      <c r="K344" s="469"/>
      <c r="L344" s="469"/>
      <c r="M344" s="469"/>
      <c r="N344" s="469"/>
      <c r="O344" s="469"/>
      <c r="P344" s="469"/>
      <c r="Q344" s="469"/>
      <c r="R344" s="469"/>
      <c r="S344" s="469"/>
      <c r="T344" s="469"/>
      <c r="U344" s="370" t="str">
        <f t="array" ref="U344">IFERROR(IF(INDEX('Disaggregation Data'!$O$315:$O$616,MATCH(RIGHT(X344,255),RIGHT('Disaggregation Data'!$J$315:$J$616,255),0))=0,"",INDEX('Disaggregation Data'!$O$315:$O$616,MATCH(RIGHT(X344,255),RIGHT('Disaggregation Data'!J$315:$J$616,255),0))),"")</f>
        <v/>
      </c>
      <c r="V344" s="383" t="str">
        <f t="array" ref="V344">IFERROR(IF(INDEX('Disaggregation Data'!$P$315:$P$616,MATCH(RIGHT(X344,255),RIGHT('Disaggregation Data'!$J$315:$J$616,255),0))=0,"",INDEX('Disaggregation Data'!$P$315:$P$616,MATCH(RIGHT(X344,255),RIGHT('Disaggregation Data'!J$315:$J$616,255),0))),"")</f>
        <v/>
      </c>
      <c r="W344" s="470"/>
      <c r="X344" s="470" t="str">
        <f t="shared" si="24"/>
        <v/>
      </c>
      <c r="Y344" s="470">
        <f t="shared" si="25"/>
        <v>18</v>
      </c>
      <c r="Z344" s="470" t="str">
        <f t="shared" si="26"/>
        <v/>
      </c>
      <c r="AA344" s="470" t="b">
        <f t="shared" si="27"/>
        <v>0</v>
      </c>
      <c r="AB344" s="470" t="s">
        <v>1848</v>
      </c>
      <c r="AC344" s="470" t="str">
        <f t="array" ref="AC344">IFERROR(IF(INDEX('Disaggregation Records'!$G$95:$G$183,MATCH(LEFT(Z344,255),LEFT('Disaggregation Records'!$D$95:$D$183,255),0))=0,"",INDEX('Disaggregation Records'!$G$95:$G$183,MATCH(LEFT(Z344,255),LEFT('Disaggregation Records'!$D$95:$D$183,255),0))),"")</f>
        <v/>
      </c>
      <c r="AD344" s="470" t="s">
        <v>762</v>
      </c>
      <c r="AE344" s="219"/>
      <c r="AF344" s="136"/>
      <c r="AG344" s="136"/>
    </row>
    <row r="345" spans="1:33" ht="37.5" customHeight="1" x14ac:dyDescent="0.25">
      <c r="A345" s="345">
        <v>2</v>
      </c>
      <c r="B345" s="364" t="str">
        <f>IFERROR(VLOOKUP(A345,'Coverage Indicators - Section D'!$A$10:$Y$42,25,FALSE),"")</f>
        <v/>
      </c>
      <c r="C345" s="464" t="str">
        <f t="array" ref="C345">IFERROR(IF(INDEX('Disaggregation Records'!$E$95:$E$183,MATCH(RIGHT(Z345,255),RIGHT('Disaggregation Records'!$D$95:$D$183,255),0))=0,"",INDEX('Disaggregation Records'!$E$95:$E$183,MATCH(RIGHT(Z345,255),RIGHT('Disaggregation Records'!$D$95:$D$183,255),0))),"")</f>
        <v/>
      </c>
      <c r="D345" s="464" t="str">
        <f t="array" ref="D345">IFERROR(IF(INDEX('Disaggregation Records'!$F$95:$F$183,MATCH(RIGHT(Z345,255),RIGHT('Disaggregation Records'!$D$95:$D$183,255),0))=0,"",INDEX('Disaggregation Records'!$F$95:$F$183,MATCH(RIGHT(Z345,255),RIGHT('Disaggregation Records'!$D$95:$D$183,255),0))),"")</f>
        <v/>
      </c>
      <c r="E345" s="366" t="str">
        <f t="array" ref="E345">IFERROR(IF(INDEX('Disaggregation Data'!$K$315:$K$616,MATCH(RIGHT(X345,255),RIGHT('Disaggregation Data'!$J$315:$J$616,255),0))=0,"",INDEX('Disaggregation Data'!$K$315:$K$616,MATCH(RIGHT(X345,255),RIGHT('Disaggregation Data'!J$315:$J$616,255),0))),"")</f>
        <v/>
      </c>
      <c r="F345" s="367" t="str">
        <f t="array" ref="F345">IFERROR(IF(INDEX('Disaggregation Data'!$L$315:$L$616,MATCH(RIGHT(X345,255),RIGHT('Disaggregation Data'!$J$315:$J$616,255),0))=0,"",INDEX('Disaggregation Data'!$L$315:$L$616,MATCH(RIGHT(X345,255),RIGHT('Disaggregation Data'!J$315:$J$616,255),0))),"")</f>
        <v/>
      </c>
      <c r="G345" s="436" t="str">
        <f t="array" ref="G345">IFERROR(IF(INDEX('Disaggregation Data'!$M$315:$M$616,MATCH(RIGHT(X345,255),RIGHT('Disaggregation Data'!$J$315:$J$616,255),0))=0,(E345/F345)*100,INDEX('Disaggregation Data'!$M$315:$M$616,MATCH(RIGHT(X345,255),RIGHT('Disaggregation Data'!J$315:$J$616,255),0))),"")</f>
        <v/>
      </c>
      <c r="H345" s="370" t="str">
        <f t="array" ref="H345">IFERROR(IF(INDEX('Disaggregation Data'!$N$315:$N$616,MATCH(RIGHT(X345,255),RIGHT('Disaggregation Data'!$J$315:$J$616,255),0))=0,"",INDEX('Disaggregation Data'!$N$315:$N$616,MATCH(RIGHT(X345,255),RIGHT('Disaggregation Data'!J$315:$J$616,255),0))),"")</f>
        <v/>
      </c>
      <c r="I345" s="469"/>
      <c r="J345" s="469"/>
      <c r="K345" s="469"/>
      <c r="L345" s="469"/>
      <c r="M345" s="469"/>
      <c r="N345" s="469"/>
      <c r="O345" s="469"/>
      <c r="P345" s="469"/>
      <c r="Q345" s="469"/>
      <c r="R345" s="469"/>
      <c r="S345" s="469"/>
      <c r="T345" s="469"/>
      <c r="U345" s="370" t="str">
        <f t="array" ref="U345">IFERROR(IF(INDEX('Disaggregation Data'!$O$315:$O$616,MATCH(RIGHT(X345,255),RIGHT('Disaggregation Data'!$J$315:$J$616,255),0))=0,"",INDEX('Disaggregation Data'!$O$315:$O$616,MATCH(RIGHT(X345,255),RIGHT('Disaggregation Data'!J$315:$J$616,255),0))),"")</f>
        <v/>
      </c>
      <c r="V345" s="383" t="str">
        <f t="array" ref="V345">IFERROR(IF(INDEX('Disaggregation Data'!$P$315:$P$616,MATCH(RIGHT(X345,255),RIGHT('Disaggregation Data'!$J$315:$J$616,255),0))=0,"",INDEX('Disaggregation Data'!$P$315:$P$616,MATCH(RIGHT(X345,255),RIGHT('Disaggregation Data'!J$315:$J$616,255),0))),"")</f>
        <v/>
      </c>
      <c r="W345" s="470"/>
      <c r="X345" s="470" t="str">
        <f t="shared" si="24"/>
        <v/>
      </c>
      <c r="Y345" s="470">
        <f t="shared" si="25"/>
        <v>19</v>
      </c>
      <c r="Z345" s="470" t="str">
        <f t="shared" si="26"/>
        <v/>
      </c>
      <c r="AA345" s="470" t="b">
        <f t="shared" si="27"/>
        <v>0</v>
      </c>
      <c r="AB345" s="470" t="s">
        <v>1849</v>
      </c>
      <c r="AC345" s="470" t="str">
        <f t="array" ref="AC345">IFERROR(IF(INDEX('Disaggregation Records'!$G$95:$G$183,MATCH(LEFT(Z345,255),LEFT('Disaggregation Records'!$D$95:$D$183,255),0))=0,"",INDEX('Disaggregation Records'!$G$95:$G$183,MATCH(LEFT(Z345,255),LEFT('Disaggregation Records'!$D$95:$D$183,255),0))),"")</f>
        <v/>
      </c>
      <c r="AD345" s="470" t="s">
        <v>762</v>
      </c>
      <c r="AE345" s="219"/>
      <c r="AF345" s="136"/>
      <c r="AG345" s="136"/>
    </row>
    <row r="346" spans="1:33" ht="37.5" customHeight="1" x14ac:dyDescent="0.25">
      <c r="A346" s="345">
        <v>2</v>
      </c>
      <c r="B346" s="364" t="str">
        <f>IFERROR(VLOOKUP(A346,'Coverage Indicators - Section D'!$A$10:$Y$42,25,FALSE),"")</f>
        <v/>
      </c>
      <c r="C346" s="464" t="str">
        <f t="array" ref="C346">IFERROR(IF(INDEX('Disaggregation Records'!$E$95:$E$183,MATCH(RIGHT(Z346,255),RIGHT('Disaggregation Records'!$D$95:$D$183,255),0))=0,"",INDEX('Disaggregation Records'!$E$95:$E$183,MATCH(RIGHT(Z346,255),RIGHT('Disaggregation Records'!$D$95:$D$183,255),0))),"")</f>
        <v/>
      </c>
      <c r="D346" s="464" t="str">
        <f t="array" ref="D346">IFERROR(IF(INDEX('Disaggregation Records'!$F$95:$F$183,MATCH(RIGHT(Z346,255),RIGHT('Disaggregation Records'!$D$95:$D$183,255),0))=0,"",INDEX('Disaggregation Records'!$F$95:$F$183,MATCH(RIGHT(Z346,255),RIGHT('Disaggregation Records'!$D$95:$D$183,255),0))),"")</f>
        <v/>
      </c>
      <c r="E346" s="366" t="str">
        <f t="array" ref="E346">IFERROR(IF(INDEX('Disaggregation Data'!$K$315:$K$616,MATCH(RIGHT(X346,255),RIGHT('Disaggregation Data'!$J$315:$J$616,255),0))=0,"",INDEX('Disaggregation Data'!$K$315:$K$616,MATCH(RIGHT(X346,255),RIGHT('Disaggregation Data'!J$315:$J$616,255),0))),"")</f>
        <v/>
      </c>
      <c r="F346" s="367" t="str">
        <f t="array" ref="F346">IFERROR(IF(INDEX('Disaggregation Data'!$L$315:$L$616,MATCH(RIGHT(X346,255),RIGHT('Disaggregation Data'!$J$315:$J$616,255),0))=0,"",INDEX('Disaggregation Data'!$L$315:$L$616,MATCH(RIGHT(X346,255),RIGHT('Disaggregation Data'!J$315:$J$616,255),0))),"")</f>
        <v/>
      </c>
      <c r="G346" s="436" t="str">
        <f t="array" ref="G346">IFERROR(IF(INDEX('Disaggregation Data'!$M$315:$M$616,MATCH(RIGHT(X346,255),RIGHT('Disaggregation Data'!$J$315:$J$616,255),0))=0,(E346/F346)*100,INDEX('Disaggregation Data'!$M$315:$M$616,MATCH(RIGHT(X346,255),RIGHT('Disaggregation Data'!J$315:$J$616,255),0))),"")</f>
        <v/>
      </c>
      <c r="H346" s="370" t="str">
        <f t="array" ref="H346">IFERROR(IF(INDEX('Disaggregation Data'!$N$315:$N$616,MATCH(RIGHT(X346,255),RIGHT('Disaggregation Data'!$J$315:$J$616,255),0))=0,"",INDEX('Disaggregation Data'!$N$315:$N$616,MATCH(RIGHT(X346,255),RIGHT('Disaggregation Data'!J$315:$J$616,255),0))),"")</f>
        <v/>
      </c>
      <c r="I346" s="469"/>
      <c r="J346" s="469"/>
      <c r="K346" s="469"/>
      <c r="L346" s="469"/>
      <c r="M346" s="469"/>
      <c r="N346" s="469"/>
      <c r="O346" s="469"/>
      <c r="P346" s="469"/>
      <c r="Q346" s="469"/>
      <c r="R346" s="469"/>
      <c r="S346" s="469"/>
      <c r="T346" s="469"/>
      <c r="U346" s="370" t="str">
        <f t="array" ref="U346">IFERROR(IF(INDEX('Disaggregation Data'!$O$315:$O$616,MATCH(RIGHT(X346,255),RIGHT('Disaggregation Data'!$J$315:$J$616,255),0))=0,"",INDEX('Disaggregation Data'!$O$315:$O$616,MATCH(RIGHT(X346,255),RIGHT('Disaggregation Data'!J$315:$J$616,255),0))),"")</f>
        <v/>
      </c>
      <c r="V346" s="383" t="str">
        <f t="array" ref="V346">IFERROR(IF(INDEX('Disaggregation Data'!$P$315:$P$616,MATCH(RIGHT(X346,255),RIGHT('Disaggregation Data'!$J$315:$J$616,255),0))=0,"",INDEX('Disaggregation Data'!$P$315:$P$616,MATCH(RIGHT(X346,255),RIGHT('Disaggregation Data'!J$315:$J$616,255),0))),"")</f>
        <v/>
      </c>
      <c r="W346" s="470"/>
      <c r="X346" s="470" t="str">
        <f t="shared" si="24"/>
        <v/>
      </c>
      <c r="Y346" s="470">
        <f t="shared" si="25"/>
        <v>20</v>
      </c>
      <c r="Z346" s="470" t="str">
        <f t="shared" si="26"/>
        <v/>
      </c>
      <c r="AA346" s="470" t="b">
        <f t="shared" si="27"/>
        <v>0</v>
      </c>
      <c r="AB346" s="470" t="s">
        <v>1850</v>
      </c>
      <c r="AC346" s="470" t="str">
        <f t="array" ref="AC346">IFERROR(IF(INDEX('Disaggregation Records'!$G$95:$G$183,MATCH(LEFT(Z346,255),LEFT('Disaggregation Records'!$D$95:$D$183,255),0))=0,"",INDEX('Disaggregation Records'!$G$95:$G$183,MATCH(LEFT(Z346,255),LEFT('Disaggregation Records'!$D$95:$D$183,255),0))),"")</f>
        <v/>
      </c>
      <c r="AD346" s="470" t="s">
        <v>762</v>
      </c>
      <c r="AE346" s="219"/>
      <c r="AF346" s="136"/>
      <c r="AG346" s="136"/>
    </row>
    <row r="347" spans="1:33" ht="37.5" customHeight="1" x14ac:dyDescent="0.25">
      <c r="A347" s="345">
        <v>3</v>
      </c>
      <c r="B347" s="364" t="str">
        <f>IFERROR(VLOOKUP(A347,'Coverage Indicators - Section D'!$A$10:$Y$42,25,FALSE),"")</f>
        <v/>
      </c>
      <c r="C347" s="464" t="str">
        <f t="array" ref="C347">IFERROR(IF(INDEX('Disaggregation Records'!$E$95:$E$183,MATCH(RIGHT(Z347,255),RIGHT('Disaggregation Records'!$D$95:$D$183,255),0))=0,"",INDEX('Disaggregation Records'!$E$95:$E$183,MATCH(RIGHT(Z347,255),RIGHT('Disaggregation Records'!$D$95:$D$183,255),0))),"")</f>
        <v/>
      </c>
      <c r="D347" s="464" t="str">
        <f t="array" ref="D347">IFERROR(IF(INDEX('Disaggregation Records'!$F$95:$F$183,MATCH(RIGHT(Z347,255),RIGHT('Disaggregation Records'!$D$95:$D$183,255),0))=0,"",INDEX('Disaggregation Records'!$F$95:$F$183,MATCH(RIGHT(Z347,255),RIGHT('Disaggregation Records'!$D$95:$D$183,255),0))),"")</f>
        <v/>
      </c>
      <c r="E347" s="366" t="str">
        <f t="array" ref="E347">IFERROR(IF(INDEX('Disaggregation Data'!$K$315:$K$616,MATCH(RIGHT(X347,255),RIGHT('Disaggregation Data'!$J$315:$J$616,255),0))=0,"",INDEX('Disaggregation Data'!$K$315:$K$616,MATCH(RIGHT(X347,255),RIGHT('Disaggregation Data'!J$315:$J$616,255),0))),"")</f>
        <v/>
      </c>
      <c r="F347" s="367" t="str">
        <f t="array" ref="F347">IFERROR(IF(INDEX('Disaggregation Data'!$L$315:$L$616,MATCH(RIGHT(X347,255),RIGHT('Disaggregation Data'!$J$315:$J$616,255),0))=0,"",INDEX('Disaggregation Data'!$L$315:$L$616,MATCH(RIGHT(X347,255),RIGHT('Disaggregation Data'!J$315:$J$616,255),0))),"")</f>
        <v/>
      </c>
      <c r="G347" s="436" t="str">
        <f t="array" ref="G347">IFERROR(IF(INDEX('Disaggregation Data'!$M$315:$M$616,MATCH(RIGHT(X347,255),RIGHT('Disaggregation Data'!$J$315:$J$616,255),0))=0,(E347/F347)*100,INDEX('Disaggregation Data'!$M$315:$M$616,MATCH(RIGHT(X347,255),RIGHT('Disaggregation Data'!J$315:$J$616,255),0))),"")</f>
        <v/>
      </c>
      <c r="H347" s="370" t="str">
        <f t="array" ref="H347">IFERROR(IF(INDEX('Disaggregation Data'!$N$315:$N$616,MATCH(RIGHT(X347,255),RIGHT('Disaggregation Data'!$J$315:$J$616,255),0))=0,"",INDEX('Disaggregation Data'!$N$315:$N$616,MATCH(RIGHT(X347,255),RIGHT('Disaggregation Data'!J$315:$J$616,255),0))),"")</f>
        <v/>
      </c>
      <c r="I347" s="469"/>
      <c r="J347" s="469"/>
      <c r="K347" s="469"/>
      <c r="L347" s="469"/>
      <c r="M347" s="469"/>
      <c r="N347" s="469"/>
      <c r="O347" s="469"/>
      <c r="P347" s="469"/>
      <c r="Q347" s="469"/>
      <c r="R347" s="469"/>
      <c r="S347" s="469"/>
      <c r="T347" s="469"/>
      <c r="U347" s="370" t="str">
        <f t="array" ref="U347">IFERROR(IF(INDEX('Disaggregation Data'!$O$315:$O$616,MATCH(RIGHT(X347,255),RIGHT('Disaggregation Data'!$J$315:$J$616,255),0))=0,"",INDEX('Disaggregation Data'!$O$315:$O$616,MATCH(RIGHT(X347,255),RIGHT('Disaggregation Data'!J$315:$J$616,255),0))),"")</f>
        <v/>
      </c>
      <c r="V347" s="383" t="str">
        <f t="array" ref="V347">IFERROR(IF(INDEX('Disaggregation Data'!$P$315:$P$616,MATCH(RIGHT(X347,255),RIGHT('Disaggregation Data'!$J$315:$J$616,255),0))=0,"",INDEX('Disaggregation Data'!$P$315:$P$616,MATCH(RIGHT(X347,255),RIGHT('Disaggregation Data'!J$315:$J$616,255),0))),"")</f>
        <v/>
      </c>
      <c r="W347" s="470"/>
      <c r="X347" s="470" t="str">
        <f t="shared" si="24"/>
        <v/>
      </c>
      <c r="Y347" s="470">
        <f t="shared" si="25"/>
        <v>21</v>
      </c>
      <c r="Z347" s="470" t="str">
        <f t="shared" si="26"/>
        <v/>
      </c>
      <c r="AA347" s="470" t="b">
        <f t="shared" si="27"/>
        <v>0</v>
      </c>
      <c r="AB347" s="470" t="s">
        <v>1851</v>
      </c>
      <c r="AC347" s="470" t="str">
        <f t="array" ref="AC347">IFERROR(IF(INDEX('Disaggregation Records'!$G$95:$G$183,MATCH(LEFT(Z347,255),LEFT('Disaggregation Records'!$D$95:$D$183,255),0))=0,"",INDEX('Disaggregation Records'!$G$95:$G$183,MATCH(LEFT(Z347,255),LEFT('Disaggregation Records'!$D$95:$D$183,255),0))),"")</f>
        <v/>
      </c>
      <c r="AD347" s="470" t="s">
        <v>763</v>
      </c>
      <c r="AE347" s="219"/>
      <c r="AF347" s="136"/>
      <c r="AG347" s="136"/>
    </row>
    <row r="348" spans="1:33" ht="37.5" customHeight="1" x14ac:dyDescent="0.25">
      <c r="A348" s="345">
        <v>3</v>
      </c>
      <c r="B348" s="364" t="str">
        <f>IFERROR(VLOOKUP(A348,'Coverage Indicators - Section D'!$A$10:$Y$42,25,FALSE),"")</f>
        <v/>
      </c>
      <c r="C348" s="464" t="str">
        <f t="array" ref="C348">IFERROR(IF(INDEX('Disaggregation Records'!$E$95:$E$183,MATCH(RIGHT(Z348,255),RIGHT('Disaggregation Records'!$D$95:$D$183,255),0))=0,"",INDEX('Disaggregation Records'!$E$95:$E$183,MATCH(RIGHT(Z348,255),RIGHT('Disaggregation Records'!$D$95:$D$183,255),0))),"")</f>
        <v/>
      </c>
      <c r="D348" s="464" t="str">
        <f t="array" ref="D348">IFERROR(IF(INDEX('Disaggregation Records'!$F$95:$F$183,MATCH(RIGHT(Z348,255),RIGHT('Disaggregation Records'!$D$95:$D$183,255),0))=0,"",INDEX('Disaggregation Records'!$F$95:$F$183,MATCH(RIGHT(Z348,255),RIGHT('Disaggregation Records'!$D$95:$D$183,255),0))),"")</f>
        <v/>
      </c>
      <c r="E348" s="366" t="str">
        <f t="array" ref="E348">IFERROR(IF(INDEX('Disaggregation Data'!$K$315:$K$616,MATCH(RIGHT(X348,255),RIGHT('Disaggregation Data'!$J$315:$J$616,255),0))=0,"",INDEX('Disaggregation Data'!$K$315:$K$616,MATCH(RIGHT(X348,255),RIGHT('Disaggregation Data'!J$315:$J$616,255),0))),"")</f>
        <v/>
      </c>
      <c r="F348" s="367" t="str">
        <f t="array" ref="F348">IFERROR(IF(INDEX('Disaggregation Data'!$L$315:$L$616,MATCH(RIGHT(X348,255),RIGHT('Disaggregation Data'!$J$315:$J$616,255),0))=0,"",INDEX('Disaggregation Data'!$L$315:$L$616,MATCH(RIGHT(X348,255),RIGHT('Disaggregation Data'!J$315:$J$616,255),0))),"")</f>
        <v/>
      </c>
      <c r="G348" s="436" t="str">
        <f t="array" ref="G348">IFERROR(IF(INDEX('Disaggregation Data'!$M$315:$M$616,MATCH(RIGHT(X348,255),RIGHT('Disaggregation Data'!$J$315:$J$616,255),0))=0,(E348/F348)*100,INDEX('Disaggregation Data'!$M$315:$M$616,MATCH(RIGHT(X348,255),RIGHT('Disaggregation Data'!J$315:$J$616,255),0))),"")</f>
        <v/>
      </c>
      <c r="H348" s="370" t="str">
        <f t="array" ref="H348">IFERROR(IF(INDEX('Disaggregation Data'!$N$315:$N$616,MATCH(RIGHT(X348,255),RIGHT('Disaggregation Data'!$J$315:$J$616,255),0))=0,"",INDEX('Disaggregation Data'!$N$315:$N$616,MATCH(RIGHT(X348,255),RIGHT('Disaggregation Data'!J$315:$J$616,255),0))),"")</f>
        <v/>
      </c>
      <c r="I348" s="469"/>
      <c r="J348" s="469"/>
      <c r="K348" s="469"/>
      <c r="L348" s="469"/>
      <c r="M348" s="469"/>
      <c r="N348" s="469"/>
      <c r="O348" s="469"/>
      <c r="P348" s="469"/>
      <c r="Q348" s="469"/>
      <c r="R348" s="469"/>
      <c r="S348" s="469"/>
      <c r="T348" s="469"/>
      <c r="U348" s="370" t="str">
        <f t="array" ref="U348">IFERROR(IF(INDEX('Disaggregation Data'!$O$315:$O$616,MATCH(RIGHT(X348,255),RIGHT('Disaggregation Data'!$J$315:$J$616,255),0))=0,"",INDEX('Disaggregation Data'!$O$315:$O$616,MATCH(RIGHT(X348,255),RIGHT('Disaggregation Data'!J$315:$J$616,255),0))),"")</f>
        <v/>
      </c>
      <c r="V348" s="383" t="str">
        <f t="array" ref="V348">IFERROR(IF(INDEX('Disaggregation Data'!$P$315:$P$616,MATCH(RIGHT(X348,255),RIGHT('Disaggregation Data'!$J$315:$J$616,255),0))=0,"",INDEX('Disaggregation Data'!$P$315:$P$616,MATCH(RIGHT(X348,255),RIGHT('Disaggregation Data'!J$315:$J$616,255),0))),"")</f>
        <v/>
      </c>
      <c r="W348" s="470"/>
      <c r="X348" s="470" t="str">
        <f t="shared" si="24"/>
        <v/>
      </c>
      <c r="Y348" s="470">
        <f t="shared" si="25"/>
        <v>22</v>
      </c>
      <c r="Z348" s="470" t="str">
        <f t="shared" si="26"/>
        <v/>
      </c>
      <c r="AA348" s="470" t="b">
        <f t="shared" si="27"/>
        <v>0</v>
      </c>
      <c r="AB348" s="470" t="s">
        <v>1852</v>
      </c>
      <c r="AC348" s="470" t="str">
        <f t="array" ref="AC348">IFERROR(IF(INDEX('Disaggregation Records'!$G$95:$G$183,MATCH(LEFT(Z348,255),LEFT('Disaggregation Records'!$D$95:$D$183,255),0))=0,"",INDEX('Disaggregation Records'!$G$95:$G$183,MATCH(LEFT(Z348,255),LEFT('Disaggregation Records'!$D$95:$D$183,255),0))),"")</f>
        <v/>
      </c>
      <c r="AD348" s="470" t="s">
        <v>763</v>
      </c>
      <c r="AE348" s="219"/>
      <c r="AF348" s="136"/>
      <c r="AG348" s="136"/>
    </row>
    <row r="349" spans="1:33" ht="37.5" customHeight="1" x14ac:dyDescent="0.25">
      <c r="A349" s="345">
        <v>3</v>
      </c>
      <c r="B349" s="364" t="str">
        <f>IFERROR(VLOOKUP(A349,'Coverage Indicators - Section D'!$A$10:$Y$42,25,FALSE),"")</f>
        <v/>
      </c>
      <c r="C349" s="464" t="str">
        <f t="array" ref="C349">IFERROR(IF(INDEX('Disaggregation Records'!$E$95:$E$183,MATCH(RIGHT(Z349,255),RIGHT('Disaggregation Records'!$D$95:$D$183,255),0))=0,"",INDEX('Disaggregation Records'!$E$95:$E$183,MATCH(RIGHT(Z349,255),RIGHT('Disaggregation Records'!$D$95:$D$183,255),0))),"")</f>
        <v/>
      </c>
      <c r="D349" s="464" t="str">
        <f t="array" ref="D349">IFERROR(IF(INDEX('Disaggregation Records'!$F$95:$F$183,MATCH(RIGHT(Z349,255),RIGHT('Disaggregation Records'!$D$95:$D$183,255),0))=0,"",INDEX('Disaggregation Records'!$F$95:$F$183,MATCH(RIGHT(Z349,255),RIGHT('Disaggregation Records'!$D$95:$D$183,255),0))),"")</f>
        <v/>
      </c>
      <c r="E349" s="366" t="str">
        <f t="array" ref="E349">IFERROR(IF(INDEX('Disaggregation Data'!$K$315:$K$616,MATCH(RIGHT(X349,255),RIGHT('Disaggregation Data'!$J$315:$J$616,255),0))=0,"",INDEX('Disaggregation Data'!$K$315:$K$616,MATCH(RIGHT(X349,255),RIGHT('Disaggregation Data'!J$315:$J$616,255),0))),"")</f>
        <v/>
      </c>
      <c r="F349" s="367" t="str">
        <f t="array" ref="F349">IFERROR(IF(INDEX('Disaggregation Data'!$L$315:$L$616,MATCH(RIGHT(X349,255),RIGHT('Disaggregation Data'!$J$315:$J$616,255),0))=0,"",INDEX('Disaggregation Data'!$L$315:$L$616,MATCH(RIGHT(X349,255),RIGHT('Disaggregation Data'!J$315:$J$616,255),0))),"")</f>
        <v/>
      </c>
      <c r="G349" s="436" t="str">
        <f t="array" ref="G349">IFERROR(IF(INDEX('Disaggregation Data'!$M$315:$M$616,MATCH(RIGHT(X349,255),RIGHT('Disaggregation Data'!$J$315:$J$616,255),0))=0,(E349/F349)*100,INDEX('Disaggregation Data'!$M$315:$M$616,MATCH(RIGHT(X349,255),RIGHT('Disaggregation Data'!J$315:$J$616,255),0))),"")</f>
        <v/>
      </c>
      <c r="H349" s="370" t="str">
        <f t="array" ref="H349">IFERROR(IF(INDEX('Disaggregation Data'!$N$315:$N$616,MATCH(RIGHT(X349,255),RIGHT('Disaggregation Data'!$J$315:$J$616,255),0))=0,"",INDEX('Disaggregation Data'!$N$315:$N$616,MATCH(RIGHT(X349,255),RIGHT('Disaggregation Data'!J$315:$J$616,255),0))),"")</f>
        <v/>
      </c>
      <c r="I349" s="469"/>
      <c r="J349" s="469"/>
      <c r="K349" s="469"/>
      <c r="L349" s="469"/>
      <c r="M349" s="469"/>
      <c r="N349" s="469"/>
      <c r="O349" s="469"/>
      <c r="P349" s="469"/>
      <c r="Q349" s="469"/>
      <c r="R349" s="469"/>
      <c r="S349" s="469"/>
      <c r="T349" s="469"/>
      <c r="U349" s="370" t="str">
        <f t="array" ref="U349">IFERROR(IF(INDEX('Disaggregation Data'!$O$315:$O$616,MATCH(RIGHT(X349,255),RIGHT('Disaggregation Data'!$J$315:$J$616,255),0))=0,"",INDEX('Disaggregation Data'!$O$315:$O$616,MATCH(RIGHT(X349,255),RIGHT('Disaggregation Data'!J$315:$J$616,255),0))),"")</f>
        <v/>
      </c>
      <c r="V349" s="383" t="str">
        <f t="array" ref="V349">IFERROR(IF(INDEX('Disaggregation Data'!$P$315:$P$616,MATCH(RIGHT(X349,255),RIGHT('Disaggregation Data'!$J$315:$J$616,255),0))=0,"",INDEX('Disaggregation Data'!$P$315:$P$616,MATCH(RIGHT(X349,255),RIGHT('Disaggregation Data'!J$315:$J$616,255),0))),"")</f>
        <v/>
      </c>
      <c r="W349" s="470"/>
      <c r="X349" s="470" t="str">
        <f t="shared" si="24"/>
        <v/>
      </c>
      <c r="Y349" s="470">
        <f t="shared" si="25"/>
        <v>23</v>
      </c>
      <c r="Z349" s="470" t="str">
        <f t="shared" si="26"/>
        <v/>
      </c>
      <c r="AA349" s="470" t="b">
        <f t="shared" si="27"/>
        <v>0</v>
      </c>
      <c r="AB349" s="470" t="s">
        <v>1853</v>
      </c>
      <c r="AC349" s="470" t="str">
        <f t="array" ref="AC349">IFERROR(IF(INDEX('Disaggregation Records'!$G$95:$G$183,MATCH(LEFT(Z349,255),LEFT('Disaggregation Records'!$D$95:$D$183,255),0))=0,"",INDEX('Disaggregation Records'!$G$95:$G$183,MATCH(LEFT(Z349,255),LEFT('Disaggregation Records'!$D$95:$D$183,255),0))),"")</f>
        <v/>
      </c>
      <c r="AD349" s="470" t="s">
        <v>763</v>
      </c>
      <c r="AE349" s="219"/>
      <c r="AF349" s="136"/>
      <c r="AG349" s="136"/>
    </row>
    <row r="350" spans="1:33" ht="37.5" customHeight="1" x14ac:dyDescent="0.25">
      <c r="A350" s="345">
        <v>3</v>
      </c>
      <c r="B350" s="364" t="str">
        <f>IFERROR(VLOOKUP(A350,'Coverage Indicators - Section D'!$A$10:$Y$42,25,FALSE),"")</f>
        <v/>
      </c>
      <c r="C350" s="464" t="str">
        <f t="array" ref="C350">IFERROR(IF(INDEX('Disaggregation Records'!$E$95:$E$183,MATCH(RIGHT(Z350,255),RIGHT('Disaggregation Records'!$D$95:$D$183,255),0))=0,"",INDEX('Disaggregation Records'!$E$95:$E$183,MATCH(RIGHT(Z350,255),RIGHT('Disaggregation Records'!$D$95:$D$183,255),0))),"")</f>
        <v/>
      </c>
      <c r="D350" s="464" t="str">
        <f t="array" ref="D350">IFERROR(IF(INDEX('Disaggregation Records'!$F$95:$F$183,MATCH(RIGHT(Z350,255),RIGHT('Disaggregation Records'!$D$95:$D$183,255),0))=0,"",INDEX('Disaggregation Records'!$F$95:$F$183,MATCH(RIGHT(Z350,255),RIGHT('Disaggregation Records'!$D$95:$D$183,255),0))),"")</f>
        <v/>
      </c>
      <c r="E350" s="366" t="str">
        <f t="array" ref="E350">IFERROR(IF(INDEX('Disaggregation Data'!$K$315:$K$616,MATCH(RIGHT(X350,255),RIGHT('Disaggregation Data'!$J$315:$J$616,255),0))=0,"",INDEX('Disaggregation Data'!$K$315:$K$616,MATCH(RIGHT(X350,255),RIGHT('Disaggregation Data'!J$315:$J$616,255),0))),"")</f>
        <v/>
      </c>
      <c r="F350" s="367" t="str">
        <f t="array" ref="F350">IFERROR(IF(INDEX('Disaggregation Data'!$L$315:$L$616,MATCH(RIGHT(X350,255),RIGHT('Disaggregation Data'!$J$315:$J$616,255),0))=0,"",INDEX('Disaggregation Data'!$L$315:$L$616,MATCH(RIGHT(X350,255),RIGHT('Disaggregation Data'!J$315:$J$616,255),0))),"")</f>
        <v/>
      </c>
      <c r="G350" s="436" t="str">
        <f t="array" ref="G350">IFERROR(IF(INDEX('Disaggregation Data'!$M$315:$M$616,MATCH(RIGHT(X350,255),RIGHT('Disaggregation Data'!$J$315:$J$616,255),0))=0,(E350/F350)*100,INDEX('Disaggregation Data'!$M$315:$M$616,MATCH(RIGHT(X350,255),RIGHT('Disaggregation Data'!J$315:$J$616,255),0))),"")</f>
        <v/>
      </c>
      <c r="H350" s="370" t="str">
        <f t="array" ref="H350">IFERROR(IF(INDEX('Disaggregation Data'!$N$315:$N$616,MATCH(RIGHT(X350,255),RIGHT('Disaggregation Data'!$J$315:$J$616,255),0))=0,"",INDEX('Disaggregation Data'!$N$315:$N$616,MATCH(RIGHT(X350,255),RIGHT('Disaggregation Data'!J$315:$J$616,255),0))),"")</f>
        <v/>
      </c>
      <c r="I350" s="469"/>
      <c r="J350" s="469"/>
      <c r="K350" s="469"/>
      <c r="L350" s="469"/>
      <c r="M350" s="469"/>
      <c r="N350" s="469"/>
      <c r="O350" s="469"/>
      <c r="P350" s="469"/>
      <c r="Q350" s="469"/>
      <c r="R350" s="469"/>
      <c r="S350" s="469"/>
      <c r="T350" s="469"/>
      <c r="U350" s="370" t="str">
        <f t="array" ref="U350">IFERROR(IF(INDEX('Disaggregation Data'!$O$315:$O$616,MATCH(RIGHT(X350,255),RIGHT('Disaggregation Data'!$J$315:$J$616,255),0))=0,"",INDEX('Disaggregation Data'!$O$315:$O$616,MATCH(RIGHT(X350,255),RIGHT('Disaggregation Data'!J$315:$J$616,255),0))),"")</f>
        <v/>
      </c>
      <c r="V350" s="383" t="str">
        <f t="array" ref="V350">IFERROR(IF(INDEX('Disaggregation Data'!$P$315:$P$616,MATCH(RIGHT(X350,255),RIGHT('Disaggregation Data'!$J$315:$J$616,255),0))=0,"",INDEX('Disaggregation Data'!$P$315:$P$616,MATCH(RIGHT(X350,255),RIGHT('Disaggregation Data'!J$315:$J$616,255),0))),"")</f>
        <v/>
      </c>
      <c r="W350" s="470"/>
      <c r="X350" s="470" t="str">
        <f t="shared" si="24"/>
        <v/>
      </c>
      <c r="Y350" s="470">
        <f t="shared" si="25"/>
        <v>24</v>
      </c>
      <c r="Z350" s="470" t="str">
        <f t="shared" si="26"/>
        <v/>
      </c>
      <c r="AA350" s="470" t="b">
        <f t="shared" si="27"/>
        <v>0</v>
      </c>
      <c r="AB350" s="470" t="s">
        <v>1854</v>
      </c>
      <c r="AC350" s="470" t="str">
        <f t="array" ref="AC350">IFERROR(IF(INDEX('Disaggregation Records'!$G$95:$G$183,MATCH(LEFT(Z350,255),LEFT('Disaggregation Records'!$D$95:$D$183,255),0))=0,"",INDEX('Disaggregation Records'!$G$95:$G$183,MATCH(LEFT(Z350,255),LEFT('Disaggregation Records'!$D$95:$D$183,255),0))),"")</f>
        <v/>
      </c>
      <c r="AD350" s="470" t="s">
        <v>763</v>
      </c>
      <c r="AE350" s="219"/>
      <c r="AF350" s="136"/>
      <c r="AG350" s="136"/>
    </row>
    <row r="351" spans="1:33" ht="37.5" customHeight="1" x14ac:dyDescent="0.25">
      <c r="A351" s="345">
        <v>3</v>
      </c>
      <c r="B351" s="364" t="str">
        <f>IFERROR(VLOOKUP(A351,'Coverage Indicators - Section D'!$A$10:$Y$42,25,FALSE),"")</f>
        <v/>
      </c>
      <c r="C351" s="464" t="str">
        <f t="array" ref="C351">IFERROR(IF(INDEX('Disaggregation Records'!$E$95:$E$183,MATCH(RIGHT(Z351,255),RIGHT('Disaggregation Records'!$D$95:$D$183,255),0))=0,"",INDEX('Disaggregation Records'!$E$95:$E$183,MATCH(RIGHT(Z351,255),RIGHT('Disaggregation Records'!$D$95:$D$183,255),0))),"")</f>
        <v/>
      </c>
      <c r="D351" s="464" t="str">
        <f t="array" ref="D351">IFERROR(IF(INDEX('Disaggregation Records'!$F$95:$F$183,MATCH(RIGHT(Z351,255),RIGHT('Disaggregation Records'!$D$95:$D$183,255),0))=0,"",INDEX('Disaggregation Records'!$F$95:$F$183,MATCH(RIGHT(Z351,255),RIGHT('Disaggregation Records'!$D$95:$D$183,255),0))),"")</f>
        <v/>
      </c>
      <c r="E351" s="366" t="str">
        <f t="array" ref="E351">IFERROR(IF(INDEX('Disaggregation Data'!$K$315:$K$616,MATCH(RIGHT(X351,255),RIGHT('Disaggregation Data'!$J$315:$J$616,255),0))=0,"",INDEX('Disaggregation Data'!$K$315:$K$616,MATCH(RIGHT(X351,255),RIGHT('Disaggregation Data'!J$315:$J$616,255),0))),"")</f>
        <v/>
      </c>
      <c r="F351" s="367" t="str">
        <f t="array" ref="F351">IFERROR(IF(INDEX('Disaggregation Data'!$L$315:$L$616,MATCH(RIGHT(X351,255),RIGHT('Disaggregation Data'!$J$315:$J$616,255),0))=0,"",INDEX('Disaggregation Data'!$L$315:$L$616,MATCH(RIGHT(X351,255),RIGHT('Disaggregation Data'!J$315:$J$616,255),0))),"")</f>
        <v/>
      </c>
      <c r="G351" s="436" t="str">
        <f t="array" ref="G351">IFERROR(IF(INDEX('Disaggregation Data'!$M$315:$M$616,MATCH(RIGHT(X351,255),RIGHT('Disaggregation Data'!$J$315:$J$616,255),0))=0,(E351/F351)*100,INDEX('Disaggregation Data'!$M$315:$M$616,MATCH(RIGHT(X351,255),RIGHT('Disaggregation Data'!J$315:$J$616,255),0))),"")</f>
        <v/>
      </c>
      <c r="H351" s="370" t="str">
        <f t="array" ref="H351">IFERROR(IF(INDEX('Disaggregation Data'!$N$315:$N$616,MATCH(RIGHT(X351,255),RIGHT('Disaggregation Data'!$J$315:$J$616,255),0))=0,"",INDEX('Disaggregation Data'!$N$315:$N$616,MATCH(RIGHT(X351,255),RIGHT('Disaggregation Data'!J$315:$J$616,255),0))),"")</f>
        <v/>
      </c>
      <c r="I351" s="469"/>
      <c r="J351" s="469"/>
      <c r="K351" s="469"/>
      <c r="L351" s="469"/>
      <c r="M351" s="469"/>
      <c r="N351" s="469"/>
      <c r="O351" s="469"/>
      <c r="P351" s="469"/>
      <c r="Q351" s="469"/>
      <c r="R351" s="469"/>
      <c r="S351" s="469"/>
      <c r="T351" s="469"/>
      <c r="U351" s="370" t="str">
        <f t="array" ref="U351">IFERROR(IF(INDEX('Disaggregation Data'!$O$315:$O$616,MATCH(RIGHT(X351,255),RIGHT('Disaggregation Data'!$J$315:$J$616,255),0))=0,"",INDEX('Disaggregation Data'!$O$315:$O$616,MATCH(RIGHT(X351,255),RIGHT('Disaggregation Data'!J$315:$J$616,255),0))),"")</f>
        <v/>
      </c>
      <c r="V351" s="383" t="str">
        <f t="array" ref="V351">IFERROR(IF(INDEX('Disaggregation Data'!$P$315:$P$616,MATCH(RIGHT(X351,255),RIGHT('Disaggregation Data'!$J$315:$J$616,255),0))=0,"",INDEX('Disaggregation Data'!$P$315:$P$616,MATCH(RIGHT(X351,255),RIGHT('Disaggregation Data'!J$315:$J$616,255),0))),"")</f>
        <v/>
      </c>
      <c r="W351" s="470"/>
      <c r="X351" s="470" t="str">
        <f t="shared" si="24"/>
        <v/>
      </c>
      <c r="Y351" s="470">
        <f t="shared" si="25"/>
        <v>25</v>
      </c>
      <c r="Z351" s="470" t="str">
        <f t="shared" si="26"/>
        <v/>
      </c>
      <c r="AA351" s="470" t="b">
        <f t="shared" si="27"/>
        <v>0</v>
      </c>
      <c r="AB351" s="470" t="s">
        <v>1855</v>
      </c>
      <c r="AC351" s="470" t="str">
        <f t="array" ref="AC351">IFERROR(IF(INDEX('Disaggregation Records'!$G$95:$G$183,MATCH(LEFT(Z351,255),LEFT('Disaggregation Records'!$D$95:$D$183,255),0))=0,"",INDEX('Disaggregation Records'!$G$95:$G$183,MATCH(LEFT(Z351,255),LEFT('Disaggregation Records'!$D$95:$D$183,255),0))),"")</f>
        <v/>
      </c>
      <c r="AD351" s="470" t="s">
        <v>763</v>
      </c>
      <c r="AE351" s="219"/>
      <c r="AF351" s="136"/>
      <c r="AG351" s="136"/>
    </row>
    <row r="352" spans="1:33" ht="37.5" customHeight="1" x14ac:dyDescent="0.25">
      <c r="A352" s="345">
        <v>3</v>
      </c>
      <c r="B352" s="364" t="str">
        <f>IFERROR(VLOOKUP(A352,'Coverage Indicators - Section D'!$A$10:$Y$42,25,FALSE),"")</f>
        <v/>
      </c>
      <c r="C352" s="464" t="str">
        <f t="array" ref="C352">IFERROR(IF(INDEX('Disaggregation Records'!$E$95:$E$183,MATCH(RIGHT(Z352,255),RIGHT('Disaggregation Records'!$D$95:$D$183,255),0))=0,"",INDEX('Disaggregation Records'!$E$95:$E$183,MATCH(RIGHT(Z352,255),RIGHT('Disaggregation Records'!$D$95:$D$183,255),0))),"")</f>
        <v/>
      </c>
      <c r="D352" s="464" t="str">
        <f t="array" ref="D352">IFERROR(IF(INDEX('Disaggregation Records'!$F$95:$F$183,MATCH(RIGHT(Z352,255),RIGHT('Disaggregation Records'!$D$95:$D$183,255),0))=0,"",INDEX('Disaggregation Records'!$F$95:$F$183,MATCH(RIGHT(Z352,255),RIGHT('Disaggregation Records'!$D$95:$D$183,255),0))),"")</f>
        <v/>
      </c>
      <c r="E352" s="366" t="str">
        <f t="array" ref="E352">IFERROR(IF(INDEX('Disaggregation Data'!$K$315:$K$616,MATCH(RIGHT(X352,255),RIGHT('Disaggregation Data'!$J$315:$J$616,255),0))=0,"",INDEX('Disaggregation Data'!$K$315:$K$616,MATCH(RIGHT(X352,255),RIGHT('Disaggregation Data'!J$315:$J$616,255),0))),"")</f>
        <v/>
      </c>
      <c r="F352" s="367" t="str">
        <f t="array" ref="F352">IFERROR(IF(INDEX('Disaggregation Data'!$L$315:$L$616,MATCH(RIGHT(X352,255),RIGHT('Disaggregation Data'!$J$315:$J$616,255),0))=0,"",INDEX('Disaggregation Data'!$L$315:$L$616,MATCH(RIGHT(X352,255),RIGHT('Disaggregation Data'!J$315:$J$616,255),0))),"")</f>
        <v/>
      </c>
      <c r="G352" s="436" t="str">
        <f t="array" ref="G352">IFERROR(IF(INDEX('Disaggregation Data'!$M$315:$M$616,MATCH(RIGHT(X352,255),RIGHT('Disaggregation Data'!$J$315:$J$616,255),0))=0,(E352/F352)*100,INDEX('Disaggregation Data'!$M$315:$M$616,MATCH(RIGHT(X352,255),RIGHT('Disaggregation Data'!J$315:$J$616,255),0))),"")</f>
        <v/>
      </c>
      <c r="H352" s="370" t="str">
        <f t="array" ref="H352">IFERROR(IF(INDEX('Disaggregation Data'!$N$315:$N$616,MATCH(RIGHT(X352,255),RIGHT('Disaggregation Data'!$J$315:$J$616,255),0))=0,"",INDEX('Disaggregation Data'!$N$315:$N$616,MATCH(RIGHT(X352,255),RIGHT('Disaggregation Data'!J$315:$J$616,255),0))),"")</f>
        <v/>
      </c>
      <c r="I352" s="469"/>
      <c r="J352" s="469"/>
      <c r="K352" s="469"/>
      <c r="L352" s="469"/>
      <c r="M352" s="469"/>
      <c r="N352" s="469"/>
      <c r="O352" s="469"/>
      <c r="P352" s="469"/>
      <c r="Q352" s="469"/>
      <c r="R352" s="469"/>
      <c r="S352" s="469"/>
      <c r="T352" s="469"/>
      <c r="U352" s="370" t="str">
        <f t="array" ref="U352">IFERROR(IF(INDEX('Disaggregation Data'!$O$315:$O$616,MATCH(RIGHT(X352,255),RIGHT('Disaggregation Data'!$J$315:$J$616,255),0))=0,"",INDEX('Disaggregation Data'!$O$315:$O$616,MATCH(RIGHT(X352,255),RIGHT('Disaggregation Data'!J$315:$J$616,255),0))),"")</f>
        <v/>
      </c>
      <c r="V352" s="383" t="str">
        <f t="array" ref="V352">IFERROR(IF(INDEX('Disaggregation Data'!$P$315:$P$616,MATCH(RIGHT(X352,255),RIGHT('Disaggregation Data'!$J$315:$J$616,255),0))=0,"",INDEX('Disaggregation Data'!$P$315:$P$616,MATCH(RIGHT(X352,255),RIGHT('Disaggregation Data'!J$315:$J$616,255),0))),"")</f>
        <v/>
      </c>
      <c r="W352" s="470"/>
      <c r="X352" s="470" t="str">
        <f t="shared" si="24"/>
        <v/>
      </c>
      <c r="Y352" s="470">
        <f t="shared" si="25"/>
        <v>26</v>
      </c>
      <c r="Z352" s="470" t="str">
        <f t="shared" si="26"/>
        <v/>
      </c>
      <c r="AA352" s="470" t="b">
        <f t="shared" si="27"/>
        <v>0</v>
      </c>
      <c r="AB352" s="470" t="s">
        <v>1856</v>
      </c>
      <c r="AC352" s="470" t="str">
        <f t="array" ref="AC352">IFERROR(IF(INDEX('Disaggregation Records'!$G$95:$G$183,MATCH(LEFT(Z352,255),LEFT('Disaggregation Records'!$D$95:$D$183,255),0))=0,"",INDEX('Disaggregation Records'!$G$95:$G$183,MATCH(LEFT(Z352,255),LEFT('Disaggregation Records'!$D$95:$D$183,255),0))),"")</f>
        <v/>
      </c>
      <c r="AD352" s="470" t="s">
        <v>763</v>
      </c>
      <c r="AE352" s="219"/>
      <c r="AF352" s="136"/>
      <c r="AG352" s="136"/>
    </row>
    <row r="353" spans="1:33" ht="37.5" customHeight="1" x14ac:dyDescent="0.25">
      <c r="A353" s="345">
        <v>3</v>
      </c>
      <c r="B353" s="364" t="str">
        <f>IFERROR(VLOOKUP(A353,'Coverage Indicators - Section D'!$A$10:$Y$42,25,FALSE),"")</f>
        <v/>
      </c>
      <c r="C353" s="464" t="str">
        <f t="array" ref="C353">IFERROR(IF(INDEX('Disaggregation Records'!$E$95:$E$183,MATCH(RIGHT(Z353,255),RIGHT('Disaggregation Records'!$D$95:$D$183,255),0))=0,"",INDEX('Disaggregation Records'!$E$95:$E$183,MATCH(RIGHT(Z353,255),RIGHT('Disaggregation Records'!$D$95:$D$183,255),0))),"")</f>
        <v/>
      </c>
      <c r="D353" s="464" t="str">
        <f t="array" ref="D353">IFERROR(IF(INDEX('Disaggregation Records'!$F$95:$F$183,MATCH(RIGHT(Z353,255),RIGHT('Disaggregation Records'!$D$95:$D$183,255),0))=0,"",INDEX('Disaggregation Records'!$F$95:$F$183,MATCH(RIGHT(Z353,255),RIGHT('Disaggregation Records'!$D$95:$D$183,255),0))),"")</f>
        <v/>
      </c>
      <c r="E353" s="366" t="str">
        <f t="array" ref="E353">IFERROR(IF(INDEX('Disaggregation Data'!$K$315:$K$616,MATCH(RIGHT(X353,255),RIGHT('Disaggregation Data'!$J$315:$J$616,255),0))=0,"",INDEX('Disaggregation Data'!$K$315:$K$616,MATCH(RIGHT(X353,255),RIGHT('Disaggregation Data'!J$315:$J$616,255),0))),"")</f>
        <v/>
      </c>
      <c r="F353" s="367" t="str">
        <f t="array" ref="F353">IFERROR(IF(INDEX('Disaggregation Data'!$L$315:$L$616,MATCH(RIGHT(X353,255),RIGHT('Disaggregation Data'!$J$315:$J$616,255),0))=0,"",INDEX('Disaggregation Data'!$L$315:$L$616,MATCH(RIGHT(X353,255),RIGHT('Disaggregation Data'!J$315:$J$616,255),0))),"")</f>
        <v/>
      </c>
      <c r="G353" s="436" t="str">
        <f t="array" ref="G353">IFERROR(IF(INDEX('Disaggregation Data'!$M$315:$M$616,MATCH(RIGHT(X353,255),RIGHT('Disaggregation Data'!$J$315:$J$616,255),0))=0,(E353/F353)*100,INDEX('Disaggregation Data'!$M$315:$M$616,MATCH(RIGHT(X353,255),RIGHT('Disaggregation Data'!J$315:$J$616,255),0))),"")</f>
        <v/>
      </c>
      <c r="H353" s="370" t="str">
        <f t="array" ref="H353">IFERROR(IF(INDEX('Disaggregation Data'!$N$315:$N$616,MATCH(RIGHT(X353,255),RIGHT('Disaggregation Data'!$J$315:$J$616,255),0))=0,"",INDEX('Disaggregation Data'!$N$315:$N$616,MATCH(RIGHT(X353,255),RIGHT('Disaggregation Data'!J$315:$J$616,255),0))),"")</f>
        <v/>
      </c>
      <c r="I353" s="469"/>
      <c r="J353" s="469"/>
      <c r="K353" s="469"/>
      <c r="L353" s="469"/>
      <c r="M353" s="469"/>
      <c r="N353" s="469"/>
      <c r="O353" s="469"/>
      <c r="P353" s="469"/>
      <c r="Q353" s="469"/>
      <c r="R353" s="469"/>
      <c r="S353" s="469"/>
      <c r="T353" s="469"/>
      <c r="U353" s="370" t="str">
        <f t="array" ref="U353">IFERROR(IF(INDEX('Disaggregation Data'!$O$315:$O$616,MATCH(RIGHT(X353,255),RIGHT('Disaggregation Data'!$J$315:$J$616,255),0))=0,"",INDEX('Disaggregation Data'!$O$315:$O$616,MATCH(RIGHT(X353,255),RIGHT('Disaggregation Data'!J$315:$J$616,255),0))),"")</f>
        <v/>
      </c>
      <c r="V353" s="383" t="str">
        <f t="array" ref="V353">IFERROR(IF(INDEX('Disaggregation Data'!$P$315:$P$616,MATCH(RIGHT(X353,255),RIGHT('Disaggregation Data'!$J$315:$J$616,255),0))=0,"",INDEX('Disaggregation Data'!$P$315:$P$616,MATCH(RIGHT(X353,255),RIGHT('Disaggregation Data'!J$315:$J$616,255),0))),"")</f>
        <v/>
      </c>
      <c r="W353" s="470"/>
      <c r="X353" s="470" t="str">
        <f t="shared" si="24"/>
        <v/>
      </c>
      <c r="Y353" s="470">
        <f t="shared" si="25"/>
        <v>27</v>
      </c>
      <c r="Z353" s="470" t="str">
        <f t="shared" si="26"/>
        <v/>
      </c>
      <c r="AA353" s="470" t="b">
        <f t="shared" si="27"/>
        <v>0</v>
      </c>
      <c r="AB353" s="470" t="s">
        <v>1857</v>
      </c>
      <c r="AC353" s="470" t="str">
        <f t="array" ref="AC353">IFERROR(IF(INDEX('Disaggregation Records'!$G$95:$G$183,MATCH(LEFT(Z353,255),LEFT('Disaggregation Records'!$D$95:$D$183,255),0))=0,"",INDEX('Disaggregation Records'!$G$95:$G$183,MATCH(LEFT(Z353,255),LEFT('Disaggregation Records'!$D$95:$D$183,255),0))),"")</f>
        <v/>
      </c>
      <c r="AD353" s="470" t="s">
        <v>763</v>
      </c>
      <c r="AE353" s="219"/>
      <c r="AF353" s="136"/>
      <c r="AG353" s="136"/>
    </row>
    <row r="354" spans="1:33" ht="37.5" customHeight="1" x14ac:dyDescent="0.25">
      <c r="A354" s="345">
        <v>3</v>
      </c>
      <c r="B354" s="364" t="str">
        <f>IFERROR(VLOOKUP(A354,'Coverage Indicators - Section D'!$A$10:$Y$42,25,FALSE),"")</f>
        <v/>
      </c>
      <c r="C354" s="464" t="str">
        <f t="array" ref="C354">IFERROR(IF(INDEX('Disaggregation Records'!$E$95:$E$183,MATCH(RIGHT(Z354,255),RIGHT('Disaggregation Records'!$D$95:$D$183,255),0))=0,"",INDEX('Disaggregation Records'!$E$95:$E$183,MATCH(RIGHT(Z354,255),RIGHT('Disaggregation Records'!$D$95:$D$183,255),0))),"")</f>
        <v/>
      </c>
      <c r="D354" s="464" t="str">
        <f t="array" ref="D354">IFERROR(IF(INDEX('Disaggregation Records'!$F$95:$F$183,MATCH(RIGHT(Z354,255),RIGHT('Disaggregation Records'!$D$95:$D$183,255),0))=0,"",INDEX('Disaggregation Records'!$F$95:$F$183,MATCH(RIGHT(Z354,255),RIGHT('Disaggregation Records'!$D$95:$D$183,255),0))),"")</f>
        <v/>
      </c>
      <c r="E354" s="366" t="str">
        <f t="array" ref="E354">IFERROR(IF(INDEX('Disaggregation Data'!$K$315:$K$616,MATCH(RIGHT(X354,255),RIGHT('Disaggregation Data'!$J$315:$J$616,255),0))=0,"",INDEX('Disaggregation Data'!$K$315:$K$616,MATCH(RIGHT(X354,255),RIGHT('Disaggregation Data'!J$315:$J$616,255),0))),"")</f>
        <v/>
      </c>
      <c r="F354" s="367" t="str">
        <f t="array" ref="F354">IFERROR(IF(INDEX('Disaggregation Data'!$L$315:$L$616,MATCH(RIGHT(X354,255),RIGHT('Disaggregation Data'!$J$315:$J$616,255),0))=0,"",INDEX('Disaggregation Data'!$L$315:$L$616,MATCH(RIGHT(X354,255),RIGHT('Disaggregation Data'!J$315:$J$616,255),0))),"")</f>
        <v/>
      </c>
      <c r="G354" s="436" t="str">
        <f t="array" ref="G354">IFERROR(IF(INDEX('Disaggregation Data'!$M$315:$M$616,MATCH(RIGHT(X354,255),RIGHT('Disaggregation Data'!$J$315:$J$616,255),0))=0,(E354/F354)*100,INDEX('Disaggregation Data'!$M$315:$M$616,MATCH(RIGHT(X354,255),RIGHT('Disaggregation Data'!J$315:$J$616,255),0))),"")</f>
        <v/>
      </c>
      <c r="H354" s="370" t="str">
        <f t="array" ref="H354">IFERROR(IF(INDEX('Disaggregation Data'!$N$315:$N$616,MATCH(RIGHT(X354,255),RIGHT('Disaggregation Data'!$J$315:$J$616,255),0))=0,"",INDEX('Disaggregation Data'!$N$315:$N$616,MATCH(RIGHT(X354,255),RIGHT('Disaggregation Data'!J$315:$J$616,255),0))),"")</f>
        <v/>
      </c>
      <c r="I354" s="469"/>
      <c r="J354" s="469"/>
      <c r="K354" s="469"/>
      <c r="L354" s="469"/>
      <c r="M354" s="469"/>
      <c r="N354" s="469"/>
      <c r="O354" s="469"/>
      <c r="P354" s="469"/>
      <c r="Q354" s="469"/>
      <c r="R354" s="469"/>
      <c r="S354" s="469"/>
      <c r="T354" s="469"/>
      <c r="U354" s="370" t="str">
        <f t="array" ref="U354">IFERROR(IF(INDEX('Disaggregation Data'!$O$315:$O$616,MATCH(RIGHT(X354,255),RIGHT('Disaggregation Data'!$J$315:$J$616,255),0))=0,"",INDEX('Disaggregation Data'!$O$315:$O$616,MATCH(RIGHT(X354,255),RIGHT('Disaggregation Data'!J$315:$J$616,255),0))),"")</f>
        <v/>
      </c>
      <c r="V354" s="383" t="str">
        <f t="array" ref="V354">IFERROR(IF(INDEX('Disaggregation Data'!$P$315:$P$616,MATCH(RIGHT(X354,255),RIGHT('Disaggregation Data'!$J$315:$J$616,255),0))=0,"",INDEX('Disaggregation Data'!$P$315:$P$616,MATCH(RIGHT(X354,255),RIGHT('Disaggregation Data'!J$315:$J$616,255),0))),"")</f>
        <v/>
      </c>
      <c r="W354" s="470"/>
      <c r="X354" s="470" t="str">
        <f t="shared" si="24"/>
        <v/>
      </c>
      <c r="Y354" s="470">
        <f t="shared" si="25"/>
        <v>28</v>
      </c>
      <c r="Z354" s="470" t="str">
        <f t="shared" si="26"/>
        <v/>
      </c>
      <c r="AA354" s="470" t="b">
        <f t="shared" si="27"/>
        <v>0</v>
      </c>
      <c r="AB354" s="470" t="s">
        <v>1858</v>
      </c>
      <c r="AC354" s="470" t="str">
        <f t="array" ref="AC354">IFERROR(IF(INDEX('Disaggregation Records'!$G$95:$G$183,MATCH(LEFT(Z354,255),LEFT('Disaggregation Records'!$D$95:$D$183,255),0))=0,"",INDEX('Disaggregation Records'!$G$95:$G$183,MATCH(LEFT(Z354,255),LEFT('Disaggregation Records'!$D$95:$D$183,255),0))),"")</f>
        <v/>
      </c>
      <c r="AD354" s="470" t="s">
        <v>763</v>
      </c>
      <c r="AE354" s="219"/>
      <c r="AF354" s="136"/>
      <c r="AG354" s="136"/>
    </row>
    <row r="355" spans="1:33" ht="37.5" customHeight="1" x14ac:dyDescent="0.25">
      <c r="A355" s="345">
        <v>3</v>
      </c>
      <c r="B355" s="364" t="str">
        <f>IFERROR(VLOOKUP(A355,'Coverage Indicators - Section D'!$A$10:$Y$42,25,FALSE),"")</f>
        <v/>
      </c>
      <c r="C355" s="464" t="str">
        <f t="array" ref="C355">IFERROR(IF(INDEX('Disaggregation Records'!$E$95:$E$183,MATCH(RIGHT(Z355,255),RIGHT('Disaggregation Records'!$D$95:$D$183,255),0))=0,"",INDEX('Disaggregation Records'!$E$95:$E$183,MATCH(RIGHT(Z355,255),RIGHT('Disaggregation Records'!$D$95:$D$183,255),0))),"")</f>
        <v/>
      </c>
      <c r="D355" s="464" t="str">
        <f t="array" ref="D355">IFERROR(IF(INDEX('Disaggregation Records'!$F$95:$F$183,MATCH(RIGHT(Z355,255),RIGHT('Disaggregation Records'!$D$95:$D$183,255),0))=0,"",INDEX('Disaggregation Records'!$F$95:$F$183,MATCH(RIGHT(Z355,255),RIGHT('Disaggregation Records'!$D$95:$D$183,255),0))),"")</f>
        <v/>
      </c>
      <c r="E355" s="366" t="str">
        <f t="array" ref="E355">IFERROR(IF(INDEX('Disaggregation Data'!$K$315:$K$616,MATCH(RIGHT(X355,255),RIGHT('Disaggregation Data'!$J$315:$J$616,255),0))=0,"",INDEX('Disaggregation Data'!$K$315:$K$616,MATCH(RIGHT(X355,255),RIGHT('Disaggregation Data'!J$315:$J$616,255),0))),"")</f>
        <v/>
      </c>
      <c r="F355" s="367" t="str">
        <f t="array" ref="F355">IFERROR(IF(INDEX('Disaggregation Data'!$L$315:$L$616,MATCH(RIGHT(X355,255),RIGHT('Disaggregation Data'!$J$315:$J$616,255),0))=0,"",INDEX('Disaggregation Data'!$L$315:$L$616,MATCH(RIGHT(X355,255),RIGHT('Disaggregation Data'!J$315:$J$616,255),0))),"")</f>
        <v/>
      </c>
      <c r="G355" s="436" t="str">
        <f t="array" ref="G355">IFERROR(IF(INDEX('Disaggregation Data'!$M$315:$M$616,MATCH(RIGHT(X355,255),RIGHT('Disaggregation Data'!$J$315:$J$616,255),0))=0,(E355/F355)*100,INDEX('Disaggregation Data'!$M$315:$M$616,MATCH(RIGHT(X355,255),RIGHT('Disaggregation Data'!J$315:$J$616,255),0))),"")</f>
        <v/>
      </c>
      <c r="H355" s="370" t="str">
        <f t="array" ref="H355">IFERROR(IF(INDEX('Disaggregation Data'!$N$315:$N$616,MATCH(RIGHT(X355,255),RIGHT('Disaggregation Data'!$J$315:$J$616,255),0))=0,"",INDEX('Disaggregation Data'!$N$315:$N$616,MATCH(RIGHT(X355,255),RIGHT('Disaggregation Data'!J$315:$J$616,255),0))),"")</f>
        <v/>
      </c>
      <c r="I355" s="469"/>
      <c r="J355" s="469"/>
      <c r="K355" s="469"/>
      <c r="L355" s="469"/>
      <c r="M355" s="469"/>
      <c r="N355" s="469"/>
      <c r="O355" s="469"/>
      <c r="P355" s="469"/>
      <c r="Q355" s="469"/>
      <c r="R355" s="469"/>
      <c r="S355" s="469"/>
      <c r="T355" s="469"/>
      <c r="U355" s="370" t="str">
        <f t="array" ref="U355">IFERROR(IF(INDEX('Disaggregation Data'!$O$315:$O$616,MATCH(RIGHT(X355,255),RIGHT('Disaggregation Data'!$J$315:$J$616,255),0))=0,"",INDEX('Disaggregation Data'!$O$315:$O$616,MATCH(RIGHT(X355,255),RIGHT('Disaggregation Data'!J$315:$J$616,255),0))),"")</f>
        <v/>
      </c>
      <c r="V355" s="383" t="str">
        <f t="array" ref="V355">IFERROR(IF(INDEX('Disaggregation Data'!$P$315:$P$616,MATCH(RIGHT(X355,255),RIGHT('Disaggregation Data'!$J$315:$J$616,255),0))=0,"",INDEX('Disaggregation Data'!$P$315:$P$616,MATCH(RIGHT(X355,255),RIGHT('Disaggregation Data'!J$315:$J$616,255),0))),"")</f>
        <v/>
      </c>
      <c r="W355" s="470"/>
      <c r="X355" s="470" t="str">
        <f t="shared" si="24"/>
        <v/>
      </c>
      <c r="Y355" s="470">
        <f t="shared" si="25"/>
        <v>29</v>
      </c>
      <c r="Z355" s="470" t="str">
        <f t="shared" si="26"/>
        <v/>
      </c>
      <c r="AA355" s="470" t="b">
        <f t="shared" si="27"/>
        <v>0</v>
      </c>
      <c r="AB355" s="470" t="s">
        <v>1859</v>
      </c>
      <c r="AC355" s="470" t="str">
        <f t="array" ref="AC355">IFERROR(IF(INDEX('Disaggregation Records'!$G$95:$G$183,MATCH(LEFT(Z355,255),LEFT('Disaggregation Records'!$D$95:$D$183,255),0))=0,"",INDEX('Disaggregation Records'!$G$95:$G$183,MATCH(LEFT(Z355,255),LEFT('Disaggregation Records'!$D$95:$D$183,255),0))),"")</f>
        <v/>
      </c>
      <c r="AD355" s="470" t="s">
        <v>763</v>
      </c>
      <c r="AE355" s="219"/>
      <c r="AF355" s="136"/>
      <c r="AG355" s="136"/>
    </row>
    <row r="356" spans="1:33" ht="37.5" customHeight="1" x14ac:dyDescent="0.25">
      <c r="A356" s="345">
        <v>3</v>
      </c>
      <c r="B356" s="364" t="str">
        <f>IFERROR(VLOOKUP(A356,'Coverage Indicators - Section D'!$A$10:$Y$42,25,FALSE),"")</f>
        <v/>
      </c>
      <c r="C356" s="464" t="str">
        <f t="array" ref="C356">IFERROR(IF(INDEX('Disaggregation Records'!$E$95:$E$183,MATCH(RIGHT(Z356,255),RIGHT('Disaggregation Records'!$D$95:$D$183,255),0))=0,"",INDEX('Disaggregation Records'!$E$95:$E$183,MATCH(RIGHT(Z356,255),RIGHT('Disaggregation Records'!$D$95:$D$183,255),0))),"")</f>
        <v/>
      </c>
      <c r="D356" s="464" t="str">
        <f t="array" ref="D356">IFERROR(IF(INDEX('Disaggregation Records'!$F$95:$F$183,MATCH(RIGHT(Z356,255),RIGHT('Disaggregation Records'!$D$95:$D$183,255),0))=0,"",INDEX('Disaggregation Records'!$F$95:$F$183,MATCH(RIGHT(Z356,255),RIGHT('Disaggregation Records'!$D$95:$D$183,255),0))),"")</f>
        <v/>
      </c>
      <c r="E356" s="366" t="str">
        <f t="array" ref="E356">IFERROR(IF(INDEX('Disaggregation Data'!$K$315:$K$616,MATCH(RIGHT(X356,255),RIGHT('Disaggregation Data'!$J$315:$J$616,255),0))=0,"",INDEX('Disaggregation Data'!$K$315:$K$616,MATCH(RIGHT(X356,255),RIGHT('Disaggregation Data'!J$315:$J$616,255),0))),"")</f>
        <v/>
      </c>
      <c r="F356" s="367" t="str">
        <f t="array" ref="F356">IFERROR(IF(INDEX('Disaggregation Data'!$L$315:$L$616,MATCH(RIGHT(X356,255),RIGHT('Disaggregation Data'!$J$315:$J$616,255),0))=0,"",INDEX('Disaggregation Data'!$L$315:$L$616,MATCH(RIGHT(X356,255),RIGHT('Disaggregation Data'!J$315:$J$616,255),0))),"")</f>
        <v/>
      </c>
      <c r="G356" s="436" t="str">
        <f t="array" ref="G356">IFERROR(IF(INDEX('Disaggregation Data'!$M$315:$M$616,MATCH(RIGHT(X356,255),RIGHT('Disaggregation Data'!$J$315:$J$616,255),0))=0,(E356/F356)*100,INDEX('Disaggregation Data'!$M$315:$M$616,MATCH(RIGHT(X356,255),RIGHT('Disaggregation Data'!J$315:$J$616,255),0))),"")</f>
        <v/>
      </c>
      <c r="H356" s="370" t="str">
        <f t="array" ref="H356">IFERROR(IF(INDEX('Disaggregation Data'!$N$315:$N$616,MATCH(RIGHT(X356,255),RIGHT('Disaggregation Data'!$J$315:$J$616,255),0))=0,"",INDEX('Disaggregation Data'!$N$315:$N$616,MATCH(RIGHT(X356,255),RIGHT('Disaggregation Data'!J$315:$J$616,255),0))),"")</f>
        <v/>
      </c>
      <c r="I356" s="469"/>
      <c r="J356" s="469"/>
      <c r="K356" s="469"/>
      <c r="L356" s="469"/>
      <c r="M356" s="469"/>
      <c r="N356" s="469"/>
      <c r="O356" s="469"/>
      <c r="P356" s="469"/>
      <c r="Q356" s="469"/>
      <c r="R356" s="469"/>
      <c r="S356" s="469"/>
      <c r="T356" s="469"/>
      <c r="U356" s="370" t="str">
        <f t="array" ref="U356">IFERROR(IF(INDEX('Disaggregation Data'!$O$315:$O$616,MATCH(RIGHT(X356,255),RIGHT('Disaggregation Data'!$J$315:$J$616,255),0))=0,"",INDEX('Disaggregation Data'!$O$315:$O$616,MATCH(RIGHT(X356,255),RIGHT('Disaggregation Data'!J$315:$J$616,255),0))),"")</f>
        <v/>
      </c>
      <c r="V356" s="383" t="str">
        <f t="array" ref="V356">IFERROR(IF(INDEX('Disaggregation Data'!$P$315:$P$616,MATCH(RIGHT(X356,255),RIGHT('Disaggregation Data'!$J$315:$J$616,255),0))=0,"",INDEX('Disaggregation Data'!$P$315:$P$616,MATCH(RIGHT(X356,255),RIGHT('Disaggregation Data'!J$315:$J$616,255),0))),"")</f>
        <v/>
      </c>
      <c r="W356" s="470"/>
      <c r="X356" s="470" t="str">
        <f t="shared" si="24"/>
        <v/>
      </c>
      <c r="Y356" s="470">
        <f t="shared" si="25"/>
        <v>30</v>
      </c>
      <c r="Z356" s="470" t="str">
        <f t="shared" si="26"/>
        <v/>
      </c>
      <c r="AA356" s="470" t="b">
        <f t="shared" si="27"/>
        <v>0</v>
      </c>
      <c r="AB356" s="470" t="s">
        <v>1860</v>
      </c>
      <c r="AC356" s="470" t="str">
        <f t="array" ref="AC356">IFERROR(IF(INDEX('Disaggregation Records'!$G$95:$G$183,MATCH(LEFT(Z356,255),LEFT('Disaggregation Records'!$D$95:$D$183,255),0))=0,"",INDEX('Disaggregation Records'!$G$95:$G$183,MATCH(LEFT(Z356,255),LEFT('Disaggregation Records'!$D$95:$D$183,255),0))),"")</f>
        <v/>
      </c>
      <c r="AD356" s="470" t="s">
        <v>763</v>
      </c>
      <c r="AE356" s="219"/>
      <c r="AF356" s="136"/>
      <c r="AG356" s="136"/>
    </row>
    <row r="357" spans="1:33" ht="37.5" customHeight="1" x14ac:dyDescent="0.25">
      <c r="A357" s="345">
        <v>4</v>
      </c>
      <c r="B357" s="364" t="str">
        <f>IFERROR(VLOOKUP(A357,'Coverage Indicators - Section D'!$A$10:$Y$42,25,FALSE),"")</f>
        <v/>
      </c>
      <c r="C357" s="464" t="str">
        <f t="array" ref="C357">IFERROR(IF(INDEX('Disaggregation Records'!$E$95:$E$183,MATCH(RIGHT(Z357,255),RIGHT('Disaggregation Records'!$D$95:$D$183,255),0))=0,"",INDEX('Disaggregation Records'!$E$95:$E$183,MATCH(RIGHT(Z357,255),RIGHT('Disaggregation Records'!$D$95:$D$183,255),0))),"")</f>
        <v/>
      </c>
      <c r="D357" s="464" t="str">
        <f t="array" ref="D357">IFERROR(IF(INDEX('Disaggregation Records'!$F$95:$F$183,MATCH(RIGHT(Z357,255),RIGHT('Disaggregation Records'!$D$95:$D$183,255),0))=0,"",INDEX('Disaggregation Records'!$F$95:$F$183,MATCH(RIGHT(Z357,255),RIGHT('Disaggregation Records'!$D$95:$D$183,255),0))),"")</f>
        <v/>
      </c>
      <c r="E357" s="366" t="str">
        <f t="array" ref="E357">IFERROR(IF(INDEX('Disaggregation Data'!$K$315:$K$616,MATCH(RIGHT(X357,255),RIGHT('Disaggregation Data'!$J$315:$J$616,255),0))=0,"",INDEX('Disaggregation Data'!$K$315:$K$616,MATCH(RIGHT(X357,255),RIGHT('Disaggregation Data'!J$315:$J$616,255),0))),"")</f>
        <v/>
      </c>
      <c r="F357" s="367" t="str">
        <f t="array" ref="F357">IFERROR(IF(INDEX('Disaggregation Data'!$L$315:$L$616,MATCH(RIGHT(X357,255),RIGHT('Disaggregation Data'!$J$315:$J$616,255),0))=0,"",INDEX('Disaggregation Data'!$L$315:$L$616,MATCH(RIGHT(X357,255),RIGHT('Disaggregation Data'!J$315:$J$616,255),0))),"")</f>
        <v/>
      </c>
      <c r="G357" s="436" t="str">
        <f t="array" ref="G357">IFERROR(IF(INDEX('Disaggregation Data'!$M$315:$M$616,MATCH(RIGHT(X357,255),RIGHT('Disaggregation Data'!$J$315:$J$616,255),0))=0,(E357/F357)*100,INDEX('Disaggregation Data'!$M$315:$M$616,MATCH(RIGHT(X357,255),RIGHT('Disaggregation Data'!J$315:$J$616,255),0))),"")</f>
        <v/>
      </c>
      <c r="H357" s="370" t="str">
        <f t="array" ref="H357">IFERROR(IF(INDEX('Disaggregation Data'!$N$315:$N$616,MATCH(RIGHT(X357,255),RIGHT('Disaggregation Data'!$J$315:$J$616,255),0))=0,"",INDEX('Disaggregation Data'!$N$315:$N$616,MATCH(RIGHT(X357,255),RIGHT('Disaggregation Data'!J$315:$J$616,255),0))),"")</f>
        <v/>
      </c>
      <c r="I357" s="469"/>
      <c r="J357" s="469"/>
      <c r="K357" s="469"/>
      <c r="L357" s="469"/>
      <c r="M357" s="469"/>
      <c r="N357" s="469"/>
      <c r="O357" s="469"/>
      <c r="P357" s="469"/>
      <c r="Q357" s="469"/>
      <c r="R357" s="469"/>
      <c r="S357" s="469"/>
      <c r="T357" s="469"/>
      <c r="U357" s="370" t="str">
        <f t="array" ref="U357">IFERROR(IF(INDEX('Disaggregation Data'!$O$315:$O$616,MATCH(RIGHT(X357,255),RIGHT('Disaggregation Data'!$J$315:$J$616,255),0))=0,"",INDEX('Disaggregation Data'!$O$315:$O$616,MATCH(RIGHT(X357,255),RIGHT('Disaggregation Data'!J$315:$J$616,255),0))),"")</f>
        <v/>
      </c>
      <c r="V357" s="383" t="str">
        <f t="array" ref="V357">IFERROR(IF(INDEX('Disaggregation Data'!$P$315:$P$616,MATCH(RIGHT(X357,255),RIGHT('Disaggregation Data'!$J$315:$J$616,255),0))=0,"",INDEX('Disaggregation Data'!$P$315:$P$616,MATCH(RIGHT(X357,255),RIGHT('Disaggregation Data'!J$315:$J$616,255),0))),"")</f>
        <v/>
      </c>
      <c r="W357" s="470"/>
      <c r="X357" s="470" t="str">
        <f t="shared" si="24"/>
        <v/>
      </c>
      <c r="Y357" s="470">
        <f t="shared" si="25"/>
        <v>31</v>
      </c>
      <c r="Z357" s="470" t="str">
        <f t="shared" si="26"/>
        <v/>
      </c>
      <c r="AA357" s="470" t="b">
        <f t="shared" si="27"/>
        <v>0</v>
      </c>
      <c r="AB357" s="470" t="s">
        <v>1861</v>
      </c>
      <c r="AC357" s="470" t="str">
        <f t="array" ref="AC357">IFERROR(IF(INDEX('Disaggregation Records'!$G$95:$G$183,MATCH(LEFT(Z357,255),LEFT('Disaggregation Records'!$D$95:$D$183,255),0))=0,"",INDEX('Disaggregation Records'!$G$95:$G$183,MATCH(LEFT(Z357,255),LEFT('Disaggregation Records'!$D$95:$D$183,255),0))),"")</f>
        <v/>
      </c>
      <c r="AD357" s="470" t="s">
        <v>764</v>
      </c>
      <c r="AE357" s="219"/>
      <c r="AF357" s="136"/>
      <c r="AG357" s="136"/>
    </row>
    <row r="358" spans="1:33" ht="37.5" customHeight="1" x14ac:dyDescent="0.25">
      <c r="A358" s="345">
        <v>4</v>
      </c>
      <c r="B358" s="364" t="str">
        <f>IFERROR(VLOOKUP(A358,'Coverage Indicators - Section D'!$A$10:$Y$42,25,FALSE),"")</f>
        <v/>
      </c>
      <c r="C358" s="464" t="str">
        <f t="array" ref="C358">IFERROR(IF(INDEX('Disaggregation Records'!$E$95:$E$183,MATCH(RIGHT(Z358,255),RIGHT('Disaggregation Records'!$D$95:$D$183,255),0))=0,"",INDEX('Disaggregation Records'!$E$95:$E$183,MATCH(RIGHT(Z358,255),RIGHT('Disaggregation Records'!$D$95:$D$183,255),0))),"")</f>
        <v/>
      </c>
      <c r="D358" s="464" t="str">
        <f t="array" ref="D358">IFERROR(IF(INDEX('Disaggregation Records'!$F$95:$F$183,MATCH(RIGHT(Z358,255),RIGHT('Disaggregation Records'!$D$95:$D$183,255),0))=0,"",INDEX('Disaggregation Records'!$F$95:$F$183,MATCH(RIGHT(Z358,255),RIGHT('Disaggregation Records'!$D$95:$D$183,255),0))),"")</f>
        <v/>
      </c>
      <c r="E358" s="366" t="str">
        <f t="array" ref="E358">IFERROR(IF(INDEX('Disaggregation Data'!$K$315:$K$616,MATCH(RIGHT(X358,255),RIGHT('Disaggregation Data'!$J$315:$J$616,255),0))=0,"",INDEX('Disaggregation Data'!$K$315:$K$616,MATCH(RIGHT(X358,255),RIGHT('Disaggregation Data'!J$315:$J$616,255),0))),"")</f>
        <v/>
      </c>
      <c r="F358" s="367" t="str">
        <f t="array" ref="F358">IFERROR(IF(INDEX('Disaggregation Data'!$L$315:$L$616,MATCH(RIGHT(X358,255),RIGHT('Disaggregation Data'!$J$315:$J$616,255),0))=0,"",INDEX('Disaggregation Data'!$L$315:$L$616,MATCH(RIGHT(X358,255),RIGHT('Disaggregation Data'!J$315:$J$616,255),0))),"")</f>
        <v/>
      </c>
      <c r="G358" s="436" t="str">
        <f t="array" ref="G358">IFERROR(IF(INDEX('Disaggregation Data'!$M$315:$M$616,MATCH(RIGHT(X358,255),RIGHT('Disaggregation Data'!$J$315:$J$616,255),0))=0,(E358/F358)*100,INDEX('Disaggregation Data'!$M$315:$M$616,MATCH(RIGHT(X358,255),RIGHT('Disaggregation Data'!J$315:$J$616,255),0))),"")</f>
        <v/>
      </c>
      <c r="H358" s="370" t="str">
        <f t="array" ref="H358">IFERROR(IF(INDEX('Disaggregation Data'!$N$315:$N$616,MATCH(RIGHT(X358,255),RIGHT('Disaggregation Data'!$J$315:$J$616,255),0))=0,"",INDEX('Disaggregation Data'!$N$315:$N$616,MATCH(RIGHT(X358,255),RIGHT('Disaggregation Data'!J$315:$J$616,255),0))),"")</f>
        <v/>
      </c>
      <c r="I358" s="469"/>
      <c r="J358" s="469"/>
      <c r="K358" s="469"/>
      <c r="L358" s="469"/>
      <c r="M358" s="469"/>
      <c r="N358" s="469"/>
      <c r="O358" s="469"/>
      <c r="P358" s="469"/>
      <c r="Q358" s="469"/>
      <c r="R358" s="469"/>
      <c r="S358" s="469"/>
      <c r="T358" s="469"/>
      <c r="U358" s="370" t="str">
        <f t="array" ref="U358">IFERROR(IF(INDEX('Disaggregation Data'!$O$315:$O$616,MATCH(RIGHT(X358,255),RIGHT('Disaggregation Data'!$J$315:$J$616,255),0))=0,"",INDEX('Disaggregation Data'!$O$315:$O$616,MATCH(RIGHT(X358,255),RIGHT('Disaggregation Data'!J$315:$J$616,255),0))),"")</f>
        <v/>
      </c>
      <c r="V358" s="383" t="str">
        <f t="array" ref="V358">IFERROR(IF(INDEX('Disaggregation Data'!$P$315:$P$616,MATCH(RIGHT(X358,255),RIGHT('Disaggregation Data'!$J$315:$J$616,255),0))=0,"",INDEX('Disaggregation Data'!$P$315:$P$616,MATCH(RIGHT(X358,255),RIGHT('Disaggregation Data'!J$315:$J$616,255),0))),"")</f>
        <v/>
      </c>
      <c r="W358" s="470"/>
      <c r="X358" s="470" t="str">
        <f t="shared" si="24"/>
        <v/>
      </c>
      <c r="Y358" s="470">
        <f t="shared" si="25"/>
        <v>32</v>
      </c>
      <c r="Z358" s="470" t="str">
        <f t="shared" si="26"/>
        <v/>
      </c>
      <c r="AA358" s="470" t="b">
        <f t="shared" si="27"/>
        <v>0</v>
      </c>
      <c r="AB358" s="470" t="s">
        <v>1862</v>
      </c>
      <c r="AC358" s="470" t="str">
        <f t="array" ref="AC358">IFERROR(IF(INDEX('Disaggregation Records'!$G$95:$G$183,MATCH(LEFT(Z358,255),LEFT('Disaggregation Records'!$D$95:$D$183,255),0))=0,"",INDEX('Disaggregation Records'!$G$95:$G$183,MATCH(LEFT(Z358,255),LEFT('Disaggregation Records'!$D$95:$D$183,255),0))),"")</f>
        <v/>
      </c>
      <c r="AD358" s="470" t="s">
        <v>764</v>
      </c>
      <c r="AE358" s="219"/>
      <c r="AF358" s="136"/>
      <c r="AG358" s="136"/>
    </row>
    <row r="359" spans="1:33" ht="37.5" customHeight="1" x14ac:dyDescent="0.25">
      <c r="A359" s="345">
        <v>4</v>
      </c>
      <c r="B359" s="364" t="str">
        <f>IFERROR(VLOOKUP(A359,'Coverage Indicators - Section D'!$A$10:$Y$42,25,FALSE),"")</f>
        <v/>
      </c>
      <c r="C359" s="464" t="str">
        <f t="array" ref="C359">IFERROR(IF(INDEX('Disaggregation Records'!$E$95:$E$183,MATCH(RIGHT(Z359,255),RIGHT('Disaggregation Records'!$D$95:$D$183,255),0))=0,"",INDEX('Disaggregation Records'!$E$95:$E$183,MATCH(RIGHT(Z359,255),RIGHT('Disaggregation Records'!$D$95:$D$183,255),0))),"")</f>
        <v/>
      </c>
      <c r="D359" s="464" t="str">
        <f t="array" ref="D359">IFERROR(IF(INDEX('Disaggregation Records'!$F$95:$F$183,MATCH(RIGHT(Z359,255),RIGHT('Disaggregation Records'!$D$95:$D$183,255),0))=0,"",INDEX('Disaggregation Records'!$F$95:$F$183,MATCH(RIGHT(Z359,255),RIGHT('Disaggregation Records'!$D$95:$D$183,255),0))),"")</f>
        <v/>
      </c>
      <c r="E359" s="366" t="str">
        <f t="array" ref="E359">IFERROR(IF(INDEX('Disaggregation Data'!$K$315:$K$616,MATCH(RIGHT(X359,255),RIGHT('Disaggregation Data'!$J$315:$J$616,255),0))=0,"",INDEX('Disaggregation Data'!$K$315:$K$616,MATCH(RIGHT(X359,255),RIGHT('Disaggregation Data'!J$315:$J$616,255),0))),"")</f>
        <v/>
      </c>
      <c r="F359" s="367" t="str">
        <f t="array" ref="F359">IFERROR(IF(INDEX('Disaggregation Data'!$L$315:$L$616,MATCH(RIGHT(X359,255),RIGHT('Disaggregation Data'!$J$315:$J$616,255),0))=0,"",INDEX('Disaggregation Data'!$L$315:$L$616,MATCH(RIGHT(X359,255),RIGHT('Disaggregation Data'!J$315:$J$616,255),0))),"")</f>
        <v/>
      </c>
      <c r="G359" s="436" t="str">
        <f t="array" ref="G359">IFERROR(IF(INDEX('Disaggregation Data'!$M$315:$M$616,MATCH(RIGHT(X359,255),RIGHT('Disaggregation Data'!$J$315:$J$616,255),0))=0,(E359/F359)*100,INDEX('Disaggregation Data'!$M$315:$M$616,MATCH(RIGHT(X359,255),RIGHT('Disaggregation Data'!J$315:$J$616,255),0))),"")</f>
        <v/>
      </c>
      <c r="H359" s="370" t="str">
        <f t="array" ref="H359">IFERROR(IF(INDEX('Disaggregation Data'!$N$315:$N$616,MATCH(RIGHT(X359,255),RIGHT('Disaggregation Data'!$J$315:$J$616,255),0))=0,"",INDEX('Disaggregation Data'!$N$315:$N$616,MATCH(RIGHT(X359,255),RIGHT('Disaggregation Data'!J$315:$J$616,255),0))),"")</f>
        <v/>
      </c>
      <c r="I359" s="469"/>
      <c r="J359" s="469"/>
      <c r="K359" s="469"/>
      <c r="L359" s="469"/>
      <c r="M359" s="469"/>
      <c r="N359" s="469"/>
      <c r="O359" s="469"/>
      <c r="P359" s="469"/>
      <c r="Q359" s="469"/>
      <c r="R359" s="469"/>
      <c r="S359" s="469"/>
      <c r="T359" s="469"/>
      <c r="U359" s="370" t="str">
        <f t="array" ref="U359">IFERROR(IF(INDEX('Disaggregation Data'!$O$315:$O$616,MATCH(RIGHT(X359,255),RIGHT('Disaggregation Data'!$J$315:$J$616,255),0))=0,"",INDEX('Disaggregation Data'!$O$315:$O$616,MATCH(RIGHT(X359,255),RIGHT('Disaggregation Data'!J$315:$J$616,255),0))),"")</f>
        <v/>
      </c>
      <c r="V359" s="383" t="str">
        <f t="array" ref="V359">IFERROR(IF(INDEX('Disaggregation Data'!$P$315:$P$616,MATCH(RIGHT(X359,255),RIGHT('Disaggregation Data'!$J$315:$J$616,255),0))=0,"",INDEX('Disaggregation Data'!$P$315:$P$616,MATCH(RIGHT(X359,255),RIGHT('Disaggregation Data'!J$315:$J$616,255),0))),"")</f>
        <v/>
      </c>
      <c r="W359" s="470"/>
      <c r="X359" s="470" t="str">
        <f t="shared" si="24"/>
        <v/>
      </c>
      <c r="Y359" s="470">
        <f t="shared" si="25"/>
        <v>33</v>
      </c>
      <c r="Z359" s="470" t="str">
        <f t="shared" si="26"/>
        <v/>
      </c>
      <c r="AA359" s="470" t="b">
        <f t="shared" si="27"/>
        <v>0</v>
      </c>
      <c r="AB359" s="470" t="s">
        <v>1863</v>
      </c>
      <c r="AC359" s="470" t="str">
        <f t="array" ref="AC359">IFERROR(IF(INDEX('Disaggregation Records'!$G$95:$G$183,MATCH(LEFT(Z359,255),LEFT('Disaggregation Records'!$D$95:$D$183,255),0))=0,"",INDEX('Disaggregation Records'!$G$95:$G$183,MATCH(LEFT(Z359,255),LEFT('Disaggregation Records'!$D$95:$D$183,255),0))),"")</f>
        <v/>
      </c>
      <c r="AD359" s="470" t="s">
        <v>764</v>
      </c>
      <c r="AE359" s="219"/>
      <c r="AF359" s="136"/>
      <c r="AG359" s="136"/>
    </row>
    <row r="360" spans="1:33" ht="37.5" customHeight="1" x14ac:dyDescent="0.25">
      <c r="A360" s="345">
        <v>4</v>
      </c>
      <c r="B360" s="364" t="str">
        <f>IFERROR(VLOOKUP(A360,'Coverage Indicators - Section D'!$A$10:$Y$42,25,FALSE),"")</f>
        <v/>
      </c>
      <c r="C360" s="464" t="str">
        <f t="array" ref="C360">IFERROR(IF(INDEX('Disaggregation Records'!$E$95:$E$183,MATCH(RIGHT(Z360,255),RIGHT('Disaggregation Records'!$D$95:$D$183,255),0))=0,"",INDEX('Disaggregation Records'!$E$95:$E$183,MATCH(RIGHT(Z360,255),RIGHT('Disaggregation Records'!$D$95:$D$183,255),0))),"")</f>
        <v/>
      </c>
      <c r="D360" s="464" t="str">
        <f t="array" ref="D360">IFERROR(IF(INDEX('Disaggregation Records'!$F$95:$F$183,MATCH(RIGHT(Z360,255),RIGHT('Disaggregation Records'!$D$95:$D$183,255),0))=0,"",INDEX('Disaggregation Records'!$F$95:$F$183,MATCH(RIGHT(Z360,255),RIGHT('Disaggregation Records'!$D$95:$D$183,255),0))),"")</f>
        <v/>
      </c>
      <c r="E360" s="366" t="str">
        <f t="array" ref="E360">IFERROR(IF(INDEX('Disaggregation Data'!$K$315:$K$616,MATCH(RIGHT(X360,255),RIGHT('Disaggregation Data'!$J$315:$J$616,255),0))=0,"",INDEX('Disaggregation Data'!$K$315:$K$616,MATCH(RIGHT(X360,255),RIGHT('Disaggregation Data'!J$315:$J$616,255),0))),"")</f>
        <v/>
      </c>
      <c r="F360" s="367" t="str">
        <f t="array" ref="F360">IFERROR(IF(INDEX('Disaggregation Data'!$L$315:$L$616,MATCH(RIGHT(X360,255),RIGHT('Disaggregation Data'!$J$315:$J$616,255),0))=0,"",INDEX('Disaggregation Data'!$L$315:$L$616,MATCH(RIGHT(X360,255),RIGHT('Disaggregation Data'!J$315:$J$616,255),0))),"")</f>
        <v/>
      </c>
      <c r="G360" s="436" t="str">
        <f t="array" ref="G360">IFERROR(IF(INDEX('Disaggregation Data'!$M$315:$M$616,MATCH(RIGHT(X360,255),RIGHT('Disaggregation Data'!$J$315:$J$616,255),0))=0,(E360/F360)*100,INDEX('Disaggregation Data'!$M$315:$M$616,MATCH(RIGHT(X360,255),RIGHT('Disaggregation Data'!J$315:$J$616,255),0))),"")</f>
        <v/>
      </c>
      <c r="H360" s="370" t="str">
        <f t="array" ref="H360">IFERROR(IF(INDEX('Disaggregation Data'!$N$315:$N$616,MATCH(RIGHT(X360,255),RIGHT('Disaggregation Data'!$J$315:$J$616,255),0))=0,"",INDEX('Disaggregation Data'!$N$315:$N$616,MATCH(RIGHT(X360,255),RIGHT('Disaggregation Data'!J$315:$J$616,255),0))),"")</f>
        <v/>
      </c>
      <c r="I360" s="469"/>
      <c r="J360" s="469"/>
      <c r="K360" s="469"/>
      <c r="L360" s="469"/>
      <c r="M360" s="469"/>
      <c r="N360" s="469"/>
      <c r="O360" s="469"/>
      <c r="P360" s="469"/>
      <c r="Q360" s="469"/>
      <c r="R360" s="469"/>
      <c r="S360" s="469"/>
      <c r="T360" s="469"/>
      <c r="U360" s="370" t="str">
        <f t="array" ref="U360">IFERROR(IF(INDEX('Disaggregation Data'!$O$315:$O$616,MATCH(RIGHT(X360,255),RIGHT('Disaggregation Data'!$J$315:$J$616,255),0))=0,"",INDEX('Disaggregation Data'!$O$315:$O$616,MATCH(RIGHT(X360,255),RIGHT('Disaggregation Data'!J$315:$J$616,255),0))),"")</f>
        <v/>
      </c>
      <c r="V360" s="383" t="str">
        <f t="array" ref="V360">IFERROR(IF(INDEX('Disaggregation Data'!$P$315:$P$616,MATCH(RIGHT(X360,255),RIGHT('Disaggregation Data'!$J$315:$J$616,255),0))=0,"",INDEX('Disaggregation Data'!$P$315:$P$616,MATCH(RIGHT(X360,255),RIGHT('Disaggregation Data'!J$315:$J$616,255),0))),"")</f>
        <v/>
      </c>
      <c r="W360" s="470"/>
      <c r="X360" s="470" t="str">
        <f t="shared" si="24"/>
        <v/>
      </c>
      <c r="Y360" s="470">
        <f t="shared" si="25"/>
        <v>34</v>
      </c>
      <c r="Z360" s="470" t="str">
        <f t="shared" si="26"/>
        <v/>
      </c>
      <c r="AA360" s="470" t="b">
        <f t="shared" si="27"/>
        <v>0</v>
      </c>
      <c r="AB360" s="470" t="s">
        <v>1864</v>
      </c>
      <c r="AC360" s="470" t="str">
        <f t="array" ref="AC360">IFERROR(IF(INDEX('Disaggregation Records'!$G$95:$G$183,MATCH(LEFT(Z360,255),LEFT('Disaggregation Records'!$D$95:$D$183,255),0))=0,"",INDEX('Disaggregation Records'!$G$95:$G$183,MATCH(LEFT(Z360,255),LEFT('Disaggregation Records'!$D$95:$D$183,255),0))),"")</f>
        <v/>
      </c>
      <c r="AD360" s="470" t="s">
        <v>764</v>
      </c>
      <c r="AE360" s="219"/>
      <c r="AF360" s="136"/>
      <c r="AG360" s="136"/>
    </row>
    <row r="361" spans="1:33" ht="37.5" customHeight="1" x14ac:dyDescent="0.25">
      <c r="A361" s="345">
        <v>4</v>
      </c>
      <c r="B361" s="364" t="str">
        <f>IFERROR(VLOOKUP(A361,'Coverage Indicators - Section D'!$A$10:$Y$42,25,FALSE),"")</f>
        <v/>
      </c>
      <c r="C361" s="464" t="str">
        <f t="array" ref="C361">IFERROR(IF(INDEX('Disaggregation Records'!$E$95:$E$183,MATCH(RIGHT(Z361,255),RIGHT('Disaggregation Records'!$D$95:$D$183,255),0))=0,"",INDEX('Disaggregation Records'!$E$95:$E$183,MATCH(RIGHT(Z361,255),RIGHT('Disaggregation Records'!$D$95:$D$183,255),0))),"")</f>
        <v/>
      </c>
      <c r="D361" s="464" t="str">
        <f t="array" ref="D361">IFERROR(IF(INDEX('Disaggregation Records'!$F$95:$F$183,MATCH(RIGHT(Z361,255),RIGHT('Disaggregation Records'!$D$95:$D$183,255),0))=0,"",INDEX('Disaggregation Records'!$F$95:$F$183,MATCH(RIGHT(Z361,255),RIGHT('Disaggregation Records'!$D$95:$D$183,255),0))),"")</f>
        <v/>
      </c>
      <c r="E361" s="366" t="str">
        <f t="array" ref="E361">IFERROR(IF(INDEX('Disaggregation Data'!$K$315:$K$616,MATCH(RIGHT(X361,255),RIGHT('Disaggregation Data'!$J$315:$J$616,255),0))=0,"",INDEX('Disaggregation Data'!$K$315:$K$616,MATCH(RIGHT(X361,255),RIGHT('Disaggregation Data'!J$315:$J$616,255),0))),"")</f>
        <v/>
      </c>
      <c r="F361" s="367" t="str">
        <f t="array" ref="F361">IFERROR(IF(INDEX('Disaggregation Data'!$L$315:$L$616,MATCH(RIGHT(X361,255),RIGHT('Disaggregation Data'!$J$315:$J$616,255),0))=0,"",INDEX('Disaggregation Data'!$L$315:$L$616,MATCH(RIGHT(X361,255),RIGHT('Disaggregation Data'!J$315:$J$616,255),0))),"")</f>
        <v/>
      </c>
      <c r="G361" s="436" t="str">
        <f t="array" ref="G361">IFERROR(IF(INDEX('Disaggregation Data'!$M$315:$M$616,MATCH(RIGHT(X361,255),RIGHT('Disaggregation Data'!$J$315:$J$616,255),0))=0,(E361/F361)*100,INDEX('Disaggregation Data'!$M$315:$M$616,MATCH(RIGHT(X361,255),RIGHT('Disaggregation Data'!J$315:$J$616,255),0))),"")</f>
        <v/>
      </c>
      <c r="H361" s="370" t="str">
        <f t="array" ref="H361">IFERROR(IF(INDEX('Disaggregation Data'!$N$315:$N$616,MATCH(RIGHT(X361,255),RIGHT('Disaggregation Data'!$J$315:$J$616,255),0))=0,"",INDEX('Disaggregation Data'!$N$315:$N$616,MATCH(RIGHT(X361,255),RIGHT('Disaggregation Data'!J$315:$J$616,255),0))),"")</f>
        <v/>
      </c>
      <c r="I361" s="469"/>
      <c r="J361" s="469"/>
      <c r="K361" s="469"/>
      <c r="L361" s="469"/>
      <c r="M361" s="469"/>
      <c r="N361" s="469"/>
      <c r="O361" s="469"/>
      <c r="P361" s="469"/>
      <c r="Q361" s="469"/>
      <c r="R361" s="469"/>
      <c r="S361" s="469"/>
      <c r="T361" s="469"/>
      <c r="U361" s="370" t="str">
        <f t="array" ref="U361">IFERROR(IF(INDEX('Disaggregation Data'!$O$315:$O$616,MATCH(RIGHT(X361,255),RIGHT('Disaggregation Data'!$J$315:$J$616,255),0))=0,"",INDEX('Disaggregation Data'!$O$315:$O$616,MATCH(RIGHT(X361,255),RIGHT('Disaggregation Data'!J$315:$J$616,255),0))),"")</f>
        <v/>
      </c>
      <c r="V361" s="383" t="str">
        <f t="array" ref="V361">IFERROR(IF(INDEX('Disaggregation Data'!$P$315:$P$616,MATCH(RIGHT(X361,255),RIGHT('Disaggregation Data'!$J$315:$J$616,255),0))=0,"",INDEX('Disaggregation Data'!$P$315:$P$616,MATCH(RIGHT(X361,255),RIGHT('Disaggregation Data'!J$315:$J$616,255),0))),"")</f>
        <v/>
      </c>
      <c r="W361" s="470"/>
      <c r="X361" s="470" t="str">
        <f t="shared" si="24"/>
        <v/>
      </c>
      <c r="Y361" s="470">
        <f t="shared" si="25"/>
        <v>35</v>
      </c>
      <c r="Z361" s="470" t="str">
        <f t="shared" si="26"/>
        <v/>
      </c>
      <c r="AA361" s="470" t="b">
        <f t="shared" si="27"/>
        <v>0</v>
      </c>
      <c r="AB361" s="470" t="s">
        <v>1865</v>
      </c>
      <c r="AC361" s="470" t="str">
        <f t="array" ref="AC361">IFERROR(IF(INDEX('Disaggregation Records'!$G$95:$G$183,MATCH(LEFT(Z361,255),LEFT('Disaggregation Records'!$D$95:$D$183,255),0))=0,"",INDEX('Disaggregation Records'!$G$95:$G$183,MATCH(LEFT(Z361,255),LEFT('Disaggregation Records'!$D$95:$D$183,255),0))),"")</f>
        <v/>
      </c>
      <c r="AD361" s="470" t="s">
        <v>764</v>
      </c>
      <c r="AE361" s="219"/>
      <c r="AF361" s="136"/>
      <c r="AG361" s="136"/>
    </row>
    <row r="362" spans="1:33" ht="37.5" customHeight="1" x14ac:dyDescent="0.25">
      <c r="A362" s="345">
        <v>4</v>
      </c>
      <c r="B362" s="364" t="str">
        <f>IFERROR(VLOOKUP(A362,'Coverage Indicators - Section D'!$A$10:$Y$42,25,FALSE),"")</f>
        <v/>
      </c>
      <c r="C362" s="464" t="str">
        <f t="array" ref="C362">IFERROR(IF(INDEX('Disaggregation Records'!$E$95:$E$183,MATCH(RIGHT(Z362,255),RIGHT('Disaggregation Records'!$D$95:$D$183,255),0))=0,"",INDEX('Disaggregation Records'!$E$95:$E$183,MATCH(RIGHT(Z362,255),RIGHT('Disaggregation Records'!$D$95:$D$183,255),0))),"")</f>
        <v/>
      </c>
      <c r="D362" s="464" t="str">
        <f t="array" ref="D362">IFERROR(IF(INDEX('Disaggregation Records'!$F$95:$F$183,MATCH(RIGHT(Z362,255),RIGHT('Disaggregation Records'!$D$95:$D$183,255),0))=0,"",INDEX('Disaggregation Records'!$F$95:$F$183,MATCH(RIGHT(Z362,255),RIGHT('Disaggregation Records'!$D$95:$D$183,255),0))),"")</f>
        <v/>
      </c>
      <c r="E362" s="366" t="str">
        <f t="array" ref="E362">IFERROR(IF(INDEX('Disaggregation Data'!$K$315:$K$616,MATCH(RIGHT(X362,255),RIGHT('Disaggregation Data'!$J$315:$J$616,255),0))=0,"",INDEX('Disaggregation Data'!$K$315:$K$616,MATCH(RIGHT(X362,255),RIGHT('Disaggregation Data'!J$315:$J$616,255),0))),"")</f>
        <v/>
      </c>
      <c r="F362" s="367" t="str">
        <f t="array" ref="F362">IFERROR(IF(INDEX('Disaggregation Data'!$L$315:$L$616,MATCH(RIGHT(X362,255),RIGHT('Disaggregation Data'!$J$315:$J$616,255),0))=0,"",INDEX('Disaggregation Data'!$L$315:$L$616,MATCH(RIGHT(X362,255),RIGHT('Disaggregation Data'!J$315:$J$616,255),0))),"")</f>
        <v/>
      </c>
      <c r="G362" s="436" t="str">
        <f t="array" ref="G362">IFERROR(IF(INDEX('Disaggregation Data'!$M$315:$M$616,MATCH(RIGHT(X362,255),RIGHT('Disaggregation Data'!$J$315:$J$616,255),0))=0,(E362/F362)*100,INDEX('Disaggregation Data'!$M$315:$M$616,MATCH(RIGHT(X362,255),RIGHT('Disaggregation Data'!J$315:$J$616,255),0))),"")</f>
        <v/>
      </c>
      <c r="H362" s="370" t="str">
        <f t="array" ref="H362">IFERROR(IF(INDEX('Disaggregation Data'!$N$315:$N$616,MATCH(RIGHT(X362,255),RIGHT('Disaggregation Data'!$J$315:$J$616,255),0))=0,"",INDEX('Disaggregation Data'!$N$315:$N$616,MATCH(RIGHT(X362,255),RIGHT('Disaggregation Data'!J$315:$J$616,255),0))),"")</f>
        <v/>
      </c>
      <c r="I362" s="469"/>
      <c r="J362" s="469"/>
      <c r="K362" s="469"/>
      <c r="L362" s="469"/>
      <c r="M362" s="469"/>
      <c r="N362" s="469"/>
      <c r="O362" s="469"/>
      <c r="P362" s="469"/>
      <c r="Q362" s="469"/>
      <c r="R362" s="469"/>
      <c r="S362" s="469"/>
      <c r="T362" s="469"/>
      <c r="U362" s="370" t="str">
        <f t="array" ref="U362">IFERROR(IF(INDEX('Disaggregation Data'!$O$315:$O$616,MATCH(RIGHT(X362,255),RIGHT('Disaggregation Data'!$J$315:$J$616,255),0))=0,"",INDEX('Disaggregation Data'!$O$315:$O$616,MATCH(RIGHT(X362,255),RIGHT('Disaggregation Data'!J$315:$J$616,255),0))),"")</f>
        <v/>
      </c>
      <c r="V362" s="383" t="str">
        <f t="array" ref="V362">IFERROR(IF(INDEX('Disaggregation Data'!$P$315:$P$616,MATCH(RIGHT(X362,255),RIGHT('Disaggregation Data'!$J$315:$J$616,255),0))=0,"",INDEX('Disaggregation Data'!$P$315:$P$616,MATCH(RIGHT(X362,255),RIGHT('Disaggregation Data'!J$315:$J$616,255),0))),"")</f>
        <v/>
      </c>
      <c r="W362" s="470"/>
      <c r="X362" s="470" t="str">
        <f t="shared" si="24"/>
        <v/>
      </c>
      <c r="Y362" s="470">
        <f t="shared" si="25"/>
        <v>36</v>
      </c>
      <c r="Z362" s="470" t="str">
        <f t="shared" si="26"/>
        <v/>
      </c>
      <c r="AA362" s="470" t="b">
        <f t="shared" si="27"/>
        <v>0</v>
      </c>
      <c r="AB362" s="470" t="s">
        <v>1866</v>
      </c>
      <c r="AC362" s="470" t="str">
        <f t="array" ref="AC362">IFERROR(IF(INDEX('Disaggregation Records'!$G$95:$G$183,MATCH(LEFT(Z362,255),LEFT('Disaggregation Records'!$D$95:$D$183,255),0))=0,"",INDEX('Disaggregation Records'!$G$95:$G$183,MATCH(LEFT(Z362,255),LEFT('Disaggregation Records'!$D$95:$D$183,255),0))),"")</f>
        <v/>
      </c>
      <c r="AD362" s="470" t="s">
        <v>764</v>
      </c>
      <c r="AE362" s="219"/>
      <c r="AF362" s="136"/>
      <c r="AG362" s="136"/>
    </row>
    <row r="363" spans="1:33" ht="37.5" customHeight="1" x14ac:dyDescent="0.25">
      <c r="A363" s="345">
        <v>4</v>
      </c>
      <c r="B363" s="364" t="str">
        <f>IFERROR(VLOOKUP(A363,'Coverage Indicators - Section D'!$A$10:$Y$42,25,FALSE),"")</f>
        <v/>
      </c>
      <c r="C363" s="464" t="str">
        <f t="array" ref="C363">IFERROR(IF(INDEX('Disaggregation Records'!$E$95:$E$183,MATCH(RIGHT(Z363,255),RIGHT('Disaggregation Records'!$D$95:$D$183,255),0))=0,"",INDEX('Disaggregation Records'!$E$95:$E$183,MATCH(RIGHT(Z363,255),RIGHT('Disaggregation Records'!$D$95:$D$183,255),0))),"")</f>
        <v/>
      </c>
      <c r="D363" s="464" t="str">
        <f t="array" ref="D363">IFERROR(IF(INDEX('Disaggregation Records'!$F$95:$F$183,MATCH(RIGHT(Z363,255),RIGHT('Disaggregation Records'!$D$95:$D$183,255),0))=0,"",INDEX('Disaggregation Records'!$F$95:$F$183,MATCH(RIGHT(Z363,255),RIGHT('Disaggregation Records'!$D$95:$D$183,255),0))),"")</f>
        <v/>
      </c>
      <c r="E363" s="366" t="str">
        <f t="array" ref="E363">IFERROR(IF(INDEX('Disaggregation Data'!$K$315:$K$616,MATCH(RIGHT(X363,255),RIGHT('Disaggregation Data'!$J$315:$J$616,255),0))=0,"",INDEX('Disaggregation Data'!$K$315:$K$616,MATCH(RIGHT(X363,255),RIGHT('Disaggregation Data'!J$315:$J$616,255),0))),"")</f>
        <v/>
      </c>
      <c r="F363" s="367" t="str">
        <f t="array" ref="F363">IFERROR(IF(INDEX('Disaggregation Data'!$L$315:$L$616,MATCH(RIGHT(X363,255),RIGHT('Disaggregation Data'!$J$315:$J$616,255),0))=0,"",INDEX('Disaggregation Data'!$L$315:$L$616,MATCH(RIGHT(X363,255),RIGHT('Disaggregation Data'!J$315:$J$616,255),0))),"")</f>
        <v/>
      </c>
      <c r="G363" s="436" t="str">
        <f t="array" ref="G363">IFERROR(IF(INDEX('Disaggregation Data'!$M$315:$M$616,MATCH(RIGHT(X363,255),RIGHT('Disaggregation Data'!$J$315:$J$616,255),0))=0,(E363/F363)*100,INDEX('Disaggregation Data'!$M$315:$M$616,MATCH(RIGHT(X363,255),RIGHT('Disaggregation Data'!J$315:$J$616,255),0))),"")</f>
        <v/>
      </c>
      <c r="H363" s="370" t="str">
        <f t="array" ref="H363">IFERROR(IF(INDEX('Disaggregation Data'!$N$315:$N$616,MATCH(RIGHT(X363,255),RIGHT('Disaggregation Data'!$J$315:$J$616,255),0))=0,"",INDEX('Disaggregation Data'!$N$315:$N$616,MATCH(RIGHT(X363,255),RIGHT('Disaggregation Data'!J$315:$J$616,255),0))),"")</f>
        <v/>
      </c>
      <c r="I363" s="469"/>
      <c r="J363" s="469"/>
      <c r="K363" s="469"/>
      <c r="L363" s="469"/>
      <c r="M363" s="469"/>
      <c r="N363" s="469"/>
      <c r="O363" s="469"/>
      <c r="P363" s="469"/>
      <c r="Q363" s="469"/>
      <c r="R363" s="469"/>
      <c r="S363" s="469"/>
      <c r="T363" s="469"/>
      <c r="U363" s="370" t="str">
        <f t="array" ref="U363">IFERROR(IF(INDEX('Disaggregation Data'!$O$315:$O$616,MATCH(RIGHT(X363,255),RIGHT('Disaggregation Data'!$J$315:$J$616,255),0))=0,"",INDEX('Disaggregation Data'!$O$315:$O$616,MATCH(RIGHT(X363,255),RIGHT('Disaggregation Data'!J$315:$J$616,255),0))),"")</f>
        <v/>
      </c>
      <c r="V363" s="383" t="str">
        <f t="array" ref="V363">IFERROR(IF(INDEX('Disaggregation Data'!$P$315:$P$616,MATCH(RIGHT(X363,255),RIGHT('Disaggregation Data'!$J$315:$J$616,255),0))=0,"",INDEX('Disaggregation Data'!$P$315:$P$616,MATCH(RIGHT(X363,255),RIGHT('Disaggregation Data'!J$315:$J$616,255),0))),"")</f>
        <v/>
      </c>
      <c r="W363" s="470"/>
      <c r="X363" s="470" t="str">
        <f t="shared" si="24"/>
        <v/>
      </c>
      <c r="Y363" s="470">
        <f t="shared" si="25"/>
        <v>37</v>
      </c>
      <c r="Z363" s="470" t="str">
        <f t="shared" si="26"/>
        <v/>
      </c>
      <c r="AA363" s="470" t="b">
        <f t="shared" si="27"/>
        <v>0</v>
      </c>
      <c r="AB363" s="470" t="s">
        <v>1867</v>
      </c>
      <c r="AC363" s="470" t="str">
        <f t="array" ref="AC363">IFERROR(IF(INDEX('Disaggregation Records'!$G$95:$G$183,MATCH(LEFT(Z363,255),LEFT('Disaggregation Records'!$D$95:$D$183,255),0))=0,"",INDEX('Disaggregation Records'!$G$95:$G$183,MATCH(LEFT(Z363,255),LEFT('Disaggregation Records'!$D$95:$D$183,255),0))),"")</f>
        <v/>
      </c>
      <c r="AD363" s="470" t="s">
        <v>764</v>
      </c>
      <c r="AE363" s="219"/>
      <c r="AF363" s="136"/>
      <c r="AG363" s="136"/>
    </row>
    <row r="364" spans="1:33" ht="37.5" customHeight="1" x14ac:dyDescent="0.25">
      <c r="A364" s="345">
        <v>4</v>
      </c>
      <c r="B364" s="364" t="str">
        <f>IFERROR(VLOOKUP(A364,'Coverage Indicators - Section D'!$A$10:$Y$42,25,FALSE),"")</f>
        <v/>
      </c>
      <c r="C364" s="464" t="str">
        <f t="array" ref="C364">IFERROR(IF(INDEX('Disaggregation Records'!$E$95:$E$183,MATCH(RIGHT(Z364,255),RIGHT('Disaggregation Records'!$D$95:$D$183,255),0))=0,"",INDEX('Disaggregation Records'!$E$95:$E$183,MATCH(RIGHT(Z364,255),RIGHT('Disaggregation Records'!$D$95:$D$183,255),0))),"")</f>
        <v/>
      </c>
      <c r="D364" s="464" t="str">
        <f t="array" ref="D364">IFERROR(IF(INDEX('Disaggregation Records'!$F$95:$F$183,MATCH(RIGHT(Z364,255),RIGHT('Disaggregation Records'!$D$95:$D$183,255),0))=0,"",INDEX('Disaggregation Records'!$F$95:$F$183,MATCH(RIGHT(Z364,255),RIGHT('Disaggregation Records'!$D$95:$D$183,255),0))),"")</f>
        <v/>
      </c>
      <c r="E364" s="366" t="str">
        <f t="array" ref="E364">IFERROR(IF(INDEX('Disaggregation Data'!$K$315:$K$616,MATCH(RIGHT(X364,255),RIGHT('Disaggregation Data'!$J$315:$J$616,255),0))=0,"",INDEX('Disaggregation Data'!$K$315:$K$616,MATCH(RIGHT(X364,255),RIGHT('Disaggregation Data'!J$315:$J$616,255),0))),"")</f>
        <v/>
      </c>
      <c r="F364" s="367" t="str">
        <f t="array" ref="F364">IFERROR(IF(INDEX('Disaggregation Data'!$L$315:$L$616,MATCH(RIGHT(X364,255),RIGHT('Disaggregation Data'!$J$315:$J$616,255),0))=0,"",INDEX('Disaggregation Data'!$L$315:$L$616,MATCH(RIGHT(X364,255),RIGHT('Disaggregation Data'!J$315:$J$616,255),0))),"")</f>
        <v/>
      </c>
      <c r="G364" s="436" t="str">
        <f t="array" ref="G364">IFERROR(IF(INDEX('Disaggregation Data'!$M$315:$M$616,MATCH(RIGHT(X364,255),RIGHT('Disaggregation Data'!$J$315:$J$616,255),0))=0,(E364/F364)*100,INDEX('Disaggregation Data'!$M$315:$M$616,MATCH(RIGHT(X364,255),RIGHT('Disaggregation Data'!J$315:$J$616,255),0))),"")</f>
        <v/>
      </c>
      <c r="H364" s="370" t="str">
        <f t="array" ref="H364">IFERROR(IF(INDEX('Disaggregation Data'!$N$315:$N$616,MATCH(RIGHT(X364,255),RIGHT('Disaggregation Data'!$J$315:$J$616,255),0))=0,"",INDEX('Disaggregation Data'!$N$315:$N$616,MATCH(RIGHT(X364,255),RIGHT('Disaggregation Data'!J$315:$J$616,255),0))),"")</f>
        <v/>
      </c>
      <c r="I364" s="469"/>
      <c r="J364" s="469"/>
      <c r="K364" s="469"/>
      <c r="L364" s="469"/>
      <c r="M364" s="469"/>
      <c r="N364" s="469"/>
      <c r="O364" s="469"/>
      <c r="P364" s="469"/>
      <c r="Q364" s="469"/>
      <c r="R364" s="469"/>
      <c r="S364" s="469"/>
      <c r="T364" s="469"/>
      <c r="U364" s="370" t="str">
        <f t="array" ref="U364">IFERROR(IF(INDEX('Disaggregation Data'!$O$315:$O$616,MATCH(RIGHT(X364,255),RIGHT('Disaggregation Data'!$J$315:$J$616,255),0))=0,"",INDEX('Disaggregation Data'!$O$315:$O$616,MATCH(RIGHT(X364,255),RIGHT('Disaggregation Data'!J$315:$J$616,255),0))),"")</f>
        <v/>
      </c>
      <c r="V364" s="383" t="str">
        <f t="array" ref="V364">IFERROR(IF(INDEX('Disaggregation Data'!$P$315:$P$616,MATCH(RIGHT(X364,255),RIGHT('Disaggregation Data'!$J$315:$J$616,255),0))=0,"",INDEX('Disaggregation Data'!$P$315:$P$616,MATCH(RIGHT(X364,255),RIGHT('Disaggregation Data'!J$315:$J$616,255),0))),"")</f>
        <v/>
      </c>
      <c r="W364" s="470"/>
      <c r="X364" s="470" t="str">
        <f t="shared" si="24"/>
        <v/>
      </c>
      <c r="Y364" s="470">
        <f t="shared" si="25"/>
        <v>38</v>
      </c>
      <c r="Z364" s="470" t="str">
        <f t="shared" si="26"/>
        <v/>
      </c>
      <c r="AA364" s="470" t="b">
        <f t="shared" si="27"/>
        <v>0</v>
      </c>
      <c r="AB364" s="470" t="s">
        <v>1868</v>
      </c>
      <c r="AC364" s="470" t="str">
        <f t="array" ref="AC364">IFERROR(IF(INDEX('Disaggregation Records'!$G$95:$G$183,MATCH(LEFT(Z364,255),LEFT('Disaggregation Records'!$D$95:$D$183,255),0))=0,"",INDEX('Disaggregation Records'!$G$95:$G$183,MATCH(LEFT(Z364,255),LEFT('Disaggregation Records'!$D$95:$D$183,255),0))),"")</f>
        <v/>
      </c>
      <c r="AD364" s="470" t="s">
        <v>764</v>
      </c>
      <c r="AE364" s="219"/>
      <c r="AF364" s="136"/>
      <c r="AG364" s="136"/>
    </row>
    <row r="365" spans="1:33" ht="37.5" customHeight="1" x14ac:dyDescent="0.25">
      <c r="A365" s="345">
        <v>4</v>
      </c>
      <c r="B365" s="364" t="str">
        <f>IFERROR(VLOOKUP(A365,'Coverage Indicators - Section D'!$A$10:$Y$42,25,FALSE),"")</f>
        <v/>
      </c>
      <c r="C365" s="464" t="str">
        <f t="array" ref="C365">IFERROR(IF(INDEX('Disaggregation Records'!$E$95:$E$183,MATCH(RIGHT(Z365,255),RIGHT('Disaggregation Records'!$D$95:$D$183,255),0))=0,"",INDEX('Disaggregation Records'!$E$95:$E$183,MATCH(RIGHT(Z365,255),RIGHT('Disaggregation Records'!$D$95:$D$183,255),0))),"")</f>
        <v/>
      </c>
      <c r="D365" s="464" t="str">
        <f t="array" ref="D365">IFERROR(IF(INDEX('Disaggregation Records'!$F$95:$F$183,MATCH(RIGHT(Z365,255),RIGHT('Disaggregation Records'!$D$95:$D$183,255),0))=0,"",INDEX('Disaggregation Records'!$F$95:$F$183,MATCH(RIGHT(Z365,255),RIGHT('Disaggregation Records'!$D$95:$D$183,255),0))),"")</f>
        <v/>
      </c>
      <c r="E365" s="366" t="str">
        <f t="array" ref="E365">IFERROR(IF(INDEX('Disaggregation Data'!$K$315:$K$616,MATCH(RIGHT(X365,255),RIGHT('Disaggregation Data'!$J$315:$J$616,255),0))=0,"",INDEX('Disaggregation Data'!$K$315:$K$616,MATCH(RIGHT(X365,255),RIGHT('Disaggregation Data'!J$315:$J$616,255),0))),"")</f>
        <v/>
      </c>
      <c r="F365" s="367" t="str">
        <f t="array" ref="F365">IFERROR(IF(INDEX('Disaggregation Data'!$L$315:$L$616,MATCH(RIGHT(X365,255),RIGHT('Disaggregation Data'!$J$315:$J$616,255),0))=0,"",INDEX('Disaggregation Data'!$L$315:$L$616,MATCH(RIGHT(X365,255),RIGHT('Disaggregation Data'!J$315:$J$616,255),0))),"")</f>
        <v/>
      </c>
      <c r="G365" s="436" t="str">
        <f t="array" ref="G365">IFERROR(IF(INDEX('Disaggregation Data'!$M$315:$M$616,MATCH(RIGHT(X365,255),RIGHT('Disaggregation Data'!$J$315:$J$616,255),0))=0,(E365/F365)*100,INDEX('Disaggregation Data'!$M$315:$M$616,MATCH(RIGHT(X365,255),RIGHT('Disaggregation Data'!J$315:$J$616,255),0))),"")</f>
        <v/>
      </c>
      <c r="H365" s="370" t="str">
        <f t="array" ref="H365">IFERROR(IF(INDEX('Disaggregation Data'!$N$315:$N$616,MATCH(RIGHT(X365,255),RIGHT('Disaggregation Data'!$J$315:$J$616,255),0))=0,"",INDEX('Disaggregation Data'!$N$315:$N$616,MATCH(RIGHT(X365,255),RIGHT('Disaggregation Data'!J$315:$J$616,255),0))),"")</f>
        <v/>
      </c>
      <c r="I365" s="469"/>
      <c r="J365" s="469"/>
      <c r="K365" s="469"/>
      <c r="L365" s="469"/>
      <c r="M365" s="469"/>
      <c r="N365" s="469"/>
      <c r="O365" s="469"/>
      <c r="P365" s="469"/>
      <c r="Q365" s="469"/>
      <c r="R365" s="469"/>
      <c r="S365" s="469"/>
      <c r="T365" s="469"/>
      <c r="U365" s="370" t="str">
        <f t="array" ref="U365">IFERROR(IF(INDEX('Disaggregation Data'!$O$315:$O$616,MATCH(RIGHT(X365,255),RIGHT('Disaggregation Data'!$J$315:$J$616,255),0))=0,"",INDEX('Disaggregation Data'!$O$315:$O$616,MATCH(RIGHT(X365,255),RIGHT('Disaggregation Data'!J$315:$J$616,255),0))),"")</f>
        <v/>
      </c>
      <c r="V365" s="383" t="str">
        <f t="array" ref="V365">IFERROR(IF(INDEX('Disaggregation Data'!$P$315:$P$616,MATCH(RIGHT(X365,255),RIGHT('Disaggregation Data'!$J$315:$J$616,255),0))=0,"",INDEX('Disaggregation Data'!$P$315:$P$616,MATCH(RIGHT(X365,255),RIGHT('Disaggregation Data'!J$315:$J$616,255),0))),"")</f>
        <v/>
      </c>
      <c r="W365" s="470"/>
      <c r="X365" s="470" t="str">
        <f t="shared" si="24"/>
        <v/>
      </c>
      <c r="Y365" s="470">
        <f t="shared" si="25"/>
        <v>39</v>
      </c>
      <c r="Z365" s="470" t="str">
        <f t="shared" si="26"/>
        <v/>
      </c>
      <c r="AA365" s="470" t="b">
        <f t="shared" si="27"/>
        <v>0</v>
      </c>
      <c r="AB365" s="470" t="s">
        <v>1869</v>
      </c>
      <c r="AC365" s="470" t="str">
        <f t="array" ref="AC365">IFERROR(IF(INDEX('Disaggregation Records'!$G$95:$G$183,MATCH(LEFT(Z365,255),LEFT('Disaggregation Records'!$D$95:$D$183,255),0))=0,"",INDEX('Disaggregation Records'!$G$95:$G$183,MATCH(LEFT(Z365,255),LEFT('Disaggregation Records'!$D$95:$D$183,255),0))),"")</f>
        <v/>
      </c>
      <c r="AD365" s="470" t="s">
        <v>764</v>
      </c>
      <c r="AE365" s="219"/>
      <c r="AF365" s="136"/>
      <c r="AG365" s="136"/>
    </row>
    <row r="366" spans="1:33" ht="37.5" customHeight="1" x14ac:dyDescent="0.25">
      <c r="A366" s="345">
        <v>4</v>
      </c>
      <c r="B366" s="364" t="str">
        <f>IFERROR(VLOOKUP(A366,'Coverage Indicators - Section D'!$A$10:$Y$42,25,FALSE),"")</f>
        <v/>
      </c>
      <c r="C366" s="464" t="str">
        <f t="array" ref="C366">IFERROR(IF(INDEX('Disaggregation Records'!$E$95:$E$183,MATCH(RIGHT(Z366,255),RIGHT('Disaggregation Records'!$D$95:$D$183,255),0))=0,"",INDEX('Disaggregation Records'!$E$95:$E$183,MATCH(RIGHT(Z366,255),RIGHT('Disaggregation Records'!$D$95:$D$183,255),0))),"")</f>
        <v/>
      </c>
      <c r="D366" s="464" t="str">
        <f t="array" ref="D366">IFERROR(IF(INDEX('Disaggregation Records'!$F$95:$F$183,MATCH(RIGHT(Z366,255),RIGHT('Disaggregation Records'!$D$95:$D$183,255),0))=0,"",INDEX('Disaggregation Records'!$F$95:$F$183,MATCH(RIGHT(Z366,255),RIGHT('Disaggregation Records'!$D$95:$D$183,255),0))),"")</f>
        <v/>
      </c>
      <c r="E366" s="366" t="str">
        <f t="array" ref="E366">IFERROR(IF(INDEX('Disaggregation Data'!$K$315:$K$616,MATCH(RIGHT(X366,255),RIGHT('Disaggregation Data'!$J$315:$J$616,255),0))=0,"",INDEX('Disaggregation Data'!$K$315:$K$616,MATCH(RIGHT(X366,255),RIGHT('Disaggregation Data'!J$315:$J$616,255),0))),"")</f>
        <v/>
      </c>
      <c r="F366" s="367" t="str">
        <f t="array" ref="F366">IFERROR(IF(INDEX('Disaggregation Data'!$L$315:$L$616,MATCH(RIGHT(X366,255),RIGHT('Disaggregation Data'!$J$315:$J$616,255),0))=0,"",INDEX('Disaggregation Data'!$L$315:$L$616,MATCH(RIGHT(X366,255),RIGHT('Disaggregation Data'!J$315:$J$616,255),0))),"")</f>
        <v/>
      </c>
      <c r="G366" s="436" t="str">
        <f t="array" ref="G366">IFERROR(IF(INDEX('Disaggregation Data'!$M$315:$M$616,MATCH(RIGHT(X366,255),RIGHT('Disaggregation Data'!$J$315:$J$616,255),0))=0,(E366/F366)*100,INDEX('Disaggregation Data'!$M$315:$M$616,MATCH(RIGHT(X366,255),RIGHT('Disaggregation Data'!J$315:$J$616,255),0))),"")</f>
        <v/>
      </c>
      <c r="H366" s="370" t="str">
        <f t="array" ref="H366">IFERROR(IF(INDEX('Disaggregation Data'!$N$315:$N$616,MATCH(RIGHT(X366,255),RIGHT('Disaggregation Data'!$J$315:$J$616,255),0))=0,"",INDEX('Disaggregation Data'!$N$315:$N$616,MATCH(RIGHT(X366,255),RIGHT('Disaggregation Data'!J$315:$J$616,255),0))),"")</f>
        <v/>
      </c>
      <c r="I366" s="469"/>
      <c r="J366" s="469"/>
      <c r="K366" s="469"/>
      <c r="L366" s="469"/>
      <c r="M366" s="469"/>
      <c r="N366" s="469"/>
      <c r="O366" s="469"/>
      <c r="P366" s="469"/>
      <c r="Q366" s="469"/>
      <c r="R366" s="469"/>
      <c r="S366" s="469"/>
      <c r="T366" s="469"/>
      <c r="U366" s="370" t="str">
        <f t="array" ref="U366">IFERROR(IF(INDEX('Disaggregation Data'!$O$315:$O$616,MATCH(RIGHT(X366,255),RIGHT('Disaggregation Data'!$J$315:$J$616,255),0))=0,"",INDEX('Disaggregation Data'!$O$315:$O$616,MATCH(RIGHT(X366,255),RIGHT('Disaggregation Data'!J$315:$J$616,255),0))),"")</f>
        <v/>
      </c>
      <c r="V366" s="383" t="str">
        <f t="array" ref="V366">IFERROR(IF(INDEX('Disaggregation Data'!$P$315:$P$616,MATCH(RIGHT(X366,255),RIGHT('Disaggregation Data'!$J$315:$J$616,255),0))=0,"",INDEX('Disaggregation Data'!$P$315:$P$616,MATCH(RIGHT(X366,255),RIGHT('Disaggregation Data'!J$315:$J$616,255),0))),"")</f>
        <v/>
      </c>
      <c r="W366" s="470"/>
      <c r="X366" s="470" t="str">
        <f t="shared" si="24"/>
        <v/>
      </c>
      <c r="Y366" s="470">
        <f t="shared" si="25"/>
        <v>40</v>
      </c>
      <c r="Z366" s="470" t="str">
        <f t="shared" si="26"/>
        <v/>
      </c>
      <c r="AA366" s="470" t="b">
        <f t="shared" si="27"/>
        <v>0</v>
      </c>
      <c r="AB366" s="470" t="s">
        <v>1870</v>
      </c>
      <c r="AC366" s="470" t="str">
        <f t="array" ref="AC366">IFERROR(IF(INDEX('Disaggregation Records'!$G$95:$G$183,MATCH(LEFT(Z366,255),LEFT('Disaggregation Records'!$D$95:$D$183,255),0))=0,"",INDEX('Disaggregation Records'!$G$95:$G$183,MATCH(LEFT(Z366,255),LEFT('Disaggregation Records'!$D$95:$D$183,255),0))),"")</f>
        <v/>
      </c>
      <c r="AD366" s="470" t="s">
        <v>764</v>
      </c>
      <c r="AE366" s="219"/>
      <c r="AF366" s="136"/>
      <c r="AG366" s="136"/>
    </row>
    <row r="367" spans="1:33" ht="74.25" customHeight="1" x14ac:dyDescent="0.25">
      <c r="A367" s="345">
        <v>5</v>
      </c>
      <c r="B367" s="364" t="str">
        <f>IFERROR(VLOOKUP(A367,'Coverage Indicators - Section D'!$A$10:$Y$42,25,FALSE),"")</f>
        <v>TCS-1(M): Percentage of people living with HIV currently receiving antiretroviral therapy</v>
      </c>
      <c r="C367" s="464" t="str">
        <f t="array" ref="C367">IFERROR(IF(INDEX('Disaggregation Records'!$E$95:$E$183,MATCH(RIGHT(Z367,255),RIGHT('Disaggregation Records'!$D$95:$D$183,255),0))=0,"",INDEX('Disaggregation Records'!$E$95:$E$183,MATCH(RIGHT(Z367,255),RIGHT('Disaggregation Records'!$D$95:$D$183,255),0))),"")</f>
        <v>Age</v>
      </c>
      <c r="D367" s="464" t="str">
        <f t="array" ref="D367">IFERROR(IF(INDEX('Disaggregation Records'!$F$95:$F$183,MATCH(RIGHT(Z367,255),RIGHT('Disaggregation Records'!$D$95:$D$183,255),0))=0,"",INDEX('Disaggregation Records'!$F$95:$F$183,MATCH(RIGHT(Z367,255),RIGHT('Disaggregation Records'!$D$95:$D$183,255),0))),"")</f>
        <v>U15</v>
      </c>
      <c r="E367" s="366" t="str">
        <f t="array" ref="E367">IFERROR(IF(INDEX('Disaggregation Data'!$K$315:$K$616,MATCH(RIGHT(X367,255),RIGHT('Disaggregation Data'!$J$315:$J$616,255),0))=0,"",INDEX('Disaggregation Data'!$K$315:$K$616,MATCH(RIGHT(X367,255),RIGHT('Disaggregation Data'!J$315:$J$616,255),0))),"")</f>
        <v/>
      </c>
      <c r="F367" s="367" t="str">
        <f t="array" ref="F367">IFERROR(IF(INDEX('Disaggregation Data'!$L$315:$L$616,MATCH(RIGHT(X367,255),RIGHT('Disaggregation Data'!$J$315:$J$616,255),0))=0,"",INDEX('Disaggregation Data'!$L$315:$L$616,MATCH(RIGHT(X367,255),RIGHT('Disaggregation Data'!J$315:$J$616,255),0))),"")</f>
        <v/>
      </c>
      <c r="G367" s="436" t="str">
        <f t="array" ref="G367">IFERROR(IF(INDEX('Disaggregation Data'!$M$315:$M$616,MATCH(RIGHT(X367,255),RIGHT('Disaggregation Data'!$J$315:$J$616,255),0))=0,(E367/F367)*100,INDEX('Disaggregation Data'!$M$315:$M$616,MATCH(RIGHT(X367,255),RIGHT('Disaggregation Data'!J$315:$J$616,255),0))),"")</f>
        <v/>
      </c>
      <c r="H367" s="370" t="str">
        <f t="array" ref="H367">IFERROR(IF(INDEX('Disaggregation Data'!$N$315:$N$616,MATCH(RIGHT(X367,255),RIGHT('Disaggregation Data'!$J$315:$J$616,255),0))=0,"",INDEX('Disaggregation Data'!$N$315:$N$616,MATCH(RIGHT(X367,255),RIGHT('Disaggregation Data'!J$315:$J$616,255),0))),"")</f>
        <v/>
      </c>
      <c r="I367" s="469"/>
      <c r="J367" s="469"/>
      <c r="K367" s="469"/>
      <c r="L367" s="469"/>
      <c r="M367" s="469"/>
      <c r="N367" s="469"/>
      <c r="O367" s="469"/>
      <c r="P367" s="469"/>
      <c r="Q367" s="469"/>
      <c r="R367" s="469"/>
      <c r="S367" s="469"/>
      <c r="T367" s="469"/>
      <c r="U367" s="370" t="str">
        <f t="array" ref="U367">IFERROR(IF(INDEX('Disaggregation Data'!$O$315:$O$616,MATCH(RIGHT(X367,255),RIGHT('Disaggregation Data'!$J$315:$J$616,255),0))=0,"",INDEX('Disaggregation Data'!$O$315:$O$616,MATCH(RIGHT(X367,255),RIGHT('Disaggregation Data'!J$315:$J$616,255),0))),"")</f>
        <v/>
      </c>
      <c r="V367" s="383" t="str">
        <f t="array" ref="V367">IFERROR(IF(INDEX('Disaggregation Data'!$P$315:$P$616,MATCH(RIGHT(X367,255),RIGHT('Disaggregation Data'!$J$315:$J$616,255),0))=0,"",INDEX('Disaggregation Data'!$P$315:$P$616,MATCH(RIGHT(X367,255),RIGHT('Disaggregation Data'!J$315:$J$616,255),0))),"")</f>
        <v/>
      </c>
      <c r="W367" s="470"/>
      <c r="X367" s="470" t="str">
        <f t="shared" si="24"/>
        <v>TCS-1(M): Percentage of people living with HIV currently receiving antiretroviral therapyAgeU15</v>
      </c>
      <c r="Y367" s="470">
        <f t="shared" si="25"/>
        <v>0</v>
      </c>
      <c r="Z367" s="470" t="str">
        <f t="shared" si="26"/>
        <v>TCS-1(M): Percentage of people living with HIV currently receiving antiretroviral therapy-0</v>
      </c>
      <c r="AA367" s="470" t="b">
        <f t="shared" si="27"/>
        <v>1</v>
      </c>
      <c r="AB367" s="470" t="s">
        <v>1871</v>
      </c>
      <c r="AC367" s="470" t="str">
        <f t="array" ref="AC367">IFERROR(IF(INDEX('Disaggregation Records'!$G$95:$G$183,MATCH(LEFT(Z367,255),LEFT('Disaggregation Records'!$D$95:$D$183,255),0))=0,"",INDEX('Disaggregation Records'!$G$95:$G$183,MATCH(LEFT(Z367,255),LEFT('Disaggregation Records'!$D$95:$D$183,255),0))),"")</f>
        <v>a1L36000000zoMsEAI</v>
      </c>
      <c r="AD367" s="470" t="s">
        <v>765</v>
      </c>
      <c r="AE367" s="219"/>
      <c r="AF367" s="136"/>
      <c r="AG367" s="136"/>
    </row>
    <row r="368" spans="1:33" ht="77.25" customHeight="1" x14ac:dyDescent="0.25">
      <c r="A368" s="345">
        <v>5</v>
      </c>
      <c r="B368" s="364" t="str">
        <f>IFERROR(VLOOKUP(A368,'Coverage Indicators - Section D'!$A$10:$Y$42,25,FALSE),"")</f>
        <v>TCS-1(M): Percentage of people living with HIV currently receiving antiretroviral therapy</v>
      </c>
      <c r="C368" s="464" t="str">
        <f t="array" ref="C368">IFERROR(IF(INDEX('Disaggregation Records'!$E$95:$E$183,MATCH(RIGHT(Z368,255),RIGHT('Disaggregation Records'!$D$95:$D$183,255),0))=0,"",INDEX('Disaggregation Records'!$E$95:$E$183,MATCH(RIGHT(Z368,255),RIGHT('Disaggregation Records'!$D$95:$D$183,255),0))),"")</f>
        <v>Age</v>
      </c>
      <c r="D368" s="464" t="str">
        <f t="array" ref="D368">IFERROR(IF(INDEX('Disaggregation Records'!$F$95:$F$183,MATCH(RIGHT(Z368,255),RIGHT('Disaggregation Records'!$D$95:$D$183,255),0))=0,"",INDEX('Disaggregation Records'!$F$95:$F$183,MATCH(RIGHT(Z368,255),RIGHT('Disaggregation Records'!$D$95:$D$183,255),0))),"")</f>
        <v>15+</v>
      </c>
      <c r="E368" s="366" t="str">
        <f t="array" ref="E368">IFERROR(IF(INDEX('Disaggregation Data'!$K$315:$K$616,MATCH(RIGHT(X368,255),RIGHT('Disaggregation Data'!$J$315:$J$616,255),0))=0,"",INDEX('Disaggregation Data'!$K$315:$K$616,MATCH(RIGHT(X368,255),RIGHT('Disaggregation Data'!J$315:$J$616,255),0))),"")</f>
        <v/>
      </c>
      <c r="F368" s="367" t="str">
        <f t="array" ref="F368">IFERROR(IF(INDEX('Disaggregation Data'!$L$315:$L$616,MATCH(RIGHT(X368,255),RIGHT('Disaggregation Data'!$J$315:$J$616,255),0))=0,"",INDEX('Disaggregation Data'!$L$315:$L$616,MATCH(RIGHT(X368,255),RIGHT('Disaggregation Data'!J$315:$J$616,255),0))),"")</f>
        <v/>
      </c>
      <c r="G368" s="436" t="str">
        <f t="array" ref="G368">IFERROR(IF(INDEX('Disaggregation Data'!$M$315:$M$616,MATCH(RIGHT(X368,255),RIGHT('Disaggregation Data'!$J$315:$J$616,255),0))=0,(E368/F368)*100,INDEX('Disaggregation Data'!$M$315:$M$616,MATCH(RIGHT(X368,255),RIGHT('Disaggregation Data'!J$315:$J$616,255),0))),"")</f>
        <v/>
      </c>
      <c r="H368" s="370" t="str">
        <f t="array" ref="H368">IFERROR(IF(INDEX('Disaggregation Data'!$N$315:$N$616,MATCH(RIGHT(X368,255),RIGHT('Disaggregation Data'!$J$315:$J$616,255),0))=0,"",INDEX('Disaggregation Data'!$N$315:$N$616,MATCH(RIGHT(X368,255),RIGHT('Disaggregation Data'!J$315:$J$616,255),0))),"")</f>
        <v/>
      </c>
      <c r="I368" s="469"/>
      <c r="J368" s="469"/>
      <c r="K368" s="469"/>
      <c r="L368" s="469"/>
      <c r="M368" s="469"/>
      <c r="N368" s="469"/>
      <c r="O368" s="469"/>
      <c r="P368" s="469"/>
      <c r="Q368" s="469"/>
      <c r="R368" s="469"/>
      <c r="S368" s="469"/>
      <c r="T368" s="469"/>
      <c r="U368" s="370" t="str">
        <f t="array" ref="U368">IFERROR(IF(INDEX('Disaggregation Data'!$O$315:$O$616,MATCH(RIGHT(X368,255),RIGHT('Disaggregation Data'!$J$315:$J$616,255),0))=0,"",INDEX('Disaggregation Data'!$O$315:$O$616,MATCH(RIGHT(X368,255),RIGHT('Disaggregation Data'!J$315:$J$616,255),0))),"")</f>
        <v/>
      </c>
      <c r="V368" s="383" t="str">
        <f t="array" ref="V368">IFERROR(IF(INDEX('Disaggregation Data'!$P$315:$P$616,MATCH(RIGHT(X368,255),RIGHT('Disaggregation Data'!$J$315:$J$616,255),0))=0,"",INDEX('Disaggregation Data'!$P$315:$P$616,MATCH(RIGHT(X368,255),RIGHT('Disaggregation Data'!J$315:$J$616,255),0))),"")</f>
        <v/>
      </c>
      <c r="W368" s="470"/>
      <c r="X368" s="470" t="str">
        <f t="shared" si="24"/>
        <v>TCS-1(M): Percentage of people living with HIV currently receiving antiretroviral therapyAge15+</v>
      </c>
      <c r="Y368" s="470">
        <f t="shared" si="25"/>
        <v>1</v>
      </c>
      <c r="Z368" s="470" t="str">
        <f t="shared" si="26"/>
        <v>TCS-1(M): Percentage of people living with HIV currently receiving antiretroviral therapy-1</v>
      </c>
      <c r="AA368" s="470" t="b">
        <f t="shared" si="27"/>
        <v>1</v>
      </c>
      <c r="AB368" s="470" t="s">
        <v>1872</v>
      </c>
      <c r="AC368" s="470" t="str">
        <f t="array" ref="AC368">IFERROR(IF(INDEX('Disaggregation Records'!$G$95:$G$183,MATCH(LEFT(Z368,255),LEFT('Disaggregation Records'!$D$95:$D$183,255),0))=0,"",INDEX('Disaggregation Records'!$G$95:$G$183,MATCH(LEFT(Z368,255),LEFT('Disaggregation Records'!$D$95:$D$183,255),0))),"")</f>
        <v>a1L36000000zoMtEAI</v>
      </c>
      <c r="AD368" s="470" t="s">
        <v>765</v>
      </c>
      <c r="AE368" s="219"/>
      <c r="AF368" s="136"/>
      <c r="AG368" s="136"/>
    </row>
    <row r="369" spans="1:33" ht="60.75" customHeight="1" x14ac:dyDescent="0.25">
      <c r="A369" s="345">
        <v>5</v>
      </c>
      <c r="B369" s="364" t="str">
        <f>IFERROR(VLOOKUP(A369,'Coverage Indicators - Section D'!$A$10:$Y$42,25,FALSE),"")</f>
        <v>TCS-1(M): Percentage of people living with HIV currently receiving antiretroviral therapy</v>
      </c>
      <c r="C369" s="464" t="str">
        <f t="array" ref="C369">IFERROR(IF(INDEX('Disaggregation Records'!$E$95:$E$183,MATCH(RIGHT(Z369,255),RIGHT('Disaggregation Records'!$D$95:$D$183,255),0))=0,"",INDEX('Disaggregation Records'!$E$95:$E$183,MATCH(RIGHT(Z369,255),RIGHT('Disaggregation Records'!$D$95:$D$183,255),0))),"")</f>
        <v>Age | Gender</v>
      </c>
      <c r="D369" s="464" t="str">
        <f t="array" ref="D369">IFERROR(IF(INDEX('Disaggregation Records'!$F$95:$F$183,MATCH(RIGHT(Z369,255),RIGHT('Disaggregation Records'!$D$95:$D$183,255),0))=0,"",INDEX('Disaggregation Records'!$F$95:$F$183,MATCH(RIGHT(Z369,255),RIGHT('Disaggregation Records'!$D$95:$D$183,255),0))),"")</f>
        <v>15-24 male</v>
      </c>
      <c r="E369" s="366" t="str">
        <f t="array" ref="E369">IFERROR(IF(INDEX('Disaggregation Data'!$K$315:$K$616,MATCH(RIGHT(X369,255),RIGHT('Disaggregation Data'!$J$315:$J$616,255),0))=0,"",INDEX('Disaggregation Data'!$K$315:$K$616,MATCH(RIGHT(X369,255),RIGHT('Disaggregation Data'!J$315:$J$616,255),0))),"")</f>
        <v/>
      </c>
      <c r="F369" s="367" t="str">
        <f t="array" ref="F369">IFERROR(IF(INDEX('Disaggregation Data'!$L$315:$L$616,MATCH(RIGHT(X369,255),RIGHT('Disaggregation Data'!$J$315:$J$616,255),0))=0,"",INDEX('Disaggregation Data'!$L$315:$L$616,MATCH(RIGHT(X369,255),RIGHT('Disaggregation Data'!J$315:$J$616,255),0))),"")</f>
        <v/>
      </c>
      <c r="G369" s="436" t="str">
        <f t="array" ref="G369">IFERROR(IF(INDEX('Disaggregation Data'!$M$315:$M$616,MATCH(RIGHT(X369,255),RIGHT('Disaggregation Data'!$J$315:$J$616,255),0))=0,(E369/F369)*100,INDEX('Disaggregation Data'!$M$315:$M$616,MATCH(RIGHT(X369,255),RIGHT('Disaggregation Data'!J$315:$J$616,255),0))),"")</f>
        <v/>
      </c>
      <c r="H369" s="370" t="str">
        <f t="array" ref="H369">IFERROR(IF(INDEX('Disaggregation Data'!$N$315:$N$616,MATCH(RIGHT(X369,255),RIGHT('Disaggregation Data'!$J$315:$J$616,255),0))=0,"",INDEX('Disaggregation Data'!$N$315:$N$616,MATCH(RIGHT(X369,255),RIGHT('Disaggregation Data'!J$315:$J$616,255),0))),"")</f>
        <v/>
      </c>
      <c r="I369" s="469"/>
      <c r="J369" s="469"/>
      <c r="K369" s="469"/>
      <c r="L369" s="469"/>
      <c r="M369" s="469"/>
      <c r="N369" s="469"/>
      <c r="O369" s="469"/>
      <c r="P369" s="469"/>
      <c r="Q369" s="469"/>
      <c r="R369" s="469"/>
      <c r="S369" s="469"/>
      <c r="T369" s="469"/>
      <c r="U369" s="370" t="str">
        <f t="array" ref="U369">IFERROR(IF(INDEX('Disaggregation Data'!$O$315:$O$616,MATCH(RIGHT(X369,255),RIGHT('Disaggregation Data'!$J$315:$J$616,255),0))=0,"",INDEX('Disaggregation Data'!$O$315:$O$616,MATCH(RIGHT(X369,255),RIGHT('Disaggregation Data'!J$315:$J$616,255),0))),"")</f>
        <v/>
      </c>
      <c r="V369" s="383" t="str">
        <f t="array" ref="V369">IFERROR(IF(INDEX('Disaggregation Data'!$P$315:$P$616,MATCH(RIGHT(X369,255),RIGHT('Disaggregation Data'!$J$315:$J$616,255),0))=0,"",INDEX('Disaggregation Data'!$P$315:$P$616,MATCH(RIGHT(X369,255),RIGHT('Disaggregation Data'!J$315:$J$616,255),0))),"")</f>
        <v/>
      </c>
      <c r="W369" s="470"/>
      <c r="X369" s="470" t="str">
        <f t="shared" si="24"/>
        <v>TCS-1(M): Percentage of people living with HIV currently receiving antiretroviral therapyAge | Gender15-24 male</v>
      </c>
      <c r="Y369" s="470">
        <f t="shared" si="25"/>
        <v>2</v>
      </c>
      <c r="Z369" s="470" t="str">
        <f t="shared" si="26"/>
        <v>TCS-1(M): Percentage of people living with HIV currently receiving antiretroviral therapy-2</v>
      </c>
      <c r="AA369" s="470" t="b">
        <f t="shared" si="27"/>
        <v>1</v>
      </c>
      <c r="AB369" s="470" t="s">
        <v>1873</v>
      </c>
      <c r="AC369" s="470" t="str">
        <f t="array" ref="AC369">IFERROR(IF(INDEX('Disaggregation Records'!$G$95:$G$183,MATCH(LEFT(Z369,255),LEFT('Disaggregation Records'!$D$95:$D$183,255),0))=0,"",INDEX('Disaggregation Records'!$G$95:$G$183,MATCH(LEFT(Z369,255),LEFT('Disaggregation Records'!$D$95:$D$183,255),0))),"")</f>
        <v>a1L36000000zoO2EAI</v>
      </c>
      <c r="AD369" s="470" t="s">
        <v>765</v>
      </c>
      <c r="AE369" s="219"/>
      <c r="AF369" s="136"/>
      <c r="AG369" s="136"/>
    </row>
    <row r="370" spans="1:33" ht="68.25" customHeight="1" x14ac:dyDescent="0.25">
      <c r="A370" s="345">
        <v>5</v>
      </c>
      <c r="B370" s="364" t="str">
        <f>IFERROR(VLOOKUP(A370,'Coverage Indicators - Section D'!$A$10:$Y$42,25,FALSE),"")</f>
        <v>TCS-1(M): Percentage of people living with HIV currently receiving antiretroviral therapy</v>
      </c>
      <c r="C370" s="464" t="str">
        <f t="array" ref="C370">IFERROR(IF(INDEX('Disaggregation Records'!$E$95:$E$183,MATCH(RIGHT(Z370,255),RIGHT('Disaggregation Records'!$D$95:$D$183,255),0))=0,"",INDEX('Disaggregation Records'!$E$95:$E$183,MATCH(RIGHT(Z370,255),RIGHT('Disaggregation Records'!$D$95:$D$183,255),0))),"")</f>
        <v>Age | Gender</v>
      </c>
      <c r="D370" s="464" t="str">
        <f t="array" ref="D370">IFERROR(IF(INDEX('Disaggregation Records'!$F$95:$F$183,MATCH(RIGHT(Z370,255),RIGHT('Disaggregation Records'!$D$95:$D$183,255),0))=0,"",INDEX('Disaggregation Records'!$F$95:$F$183,MATCH(RIGHT(Z370,255),RIGHT('Disaggregation Records'!$D$95:$D$183,255),0))),"")</f>
        <v>15-19 male</v>
      </c>
      <c r="E370" s="366" t="str">
        <f t="array" ref="E370">IFERROR(IF(INDEX('Disaggregation Data'!$K$315:$K$616,MATCH(RIGHT(X370,255),RIGHT('Disaggregation Data'!$J$315:$J$616,255),0))=0,"",INDEX('Disaggregation Data'!$K$315:$K$616,MATCH(RIGHT(X370,255),RIGHT('Disaggregation Data'!J$315:$J$616,255),0))),"")</f>
        <v/>
      </c>
      <c r="F370" s="367" t="str">
        <f t="array" ref="F370">IFERROR(IF(INDEX('Disaggregation Data'!$L$315:$L$616,MATCH(RIGHT(X370,255),RIGHT('Disaggregation Data'!$J$315:$J$616,255),0))=0,"",INDEX('Disaggregation Data'!$L$315:$L$616,MATCH(RIGHT(X370,255),RIGHT('Disaggregation Data'!J$315:$J$616,255),0))),"")</f>
        <v/>
      </c>
      <c r="G370" s="436" t="str">
        <f t="array" ref="G370">IFERROR(IF(INDEX('Disaggregation Data'!$M$315:$M$616,MATCH(RIGHT(X370,255),RIGHT('Disaggregation Data'!$J$315:$J$616,255),0))=0,(E370/F370)*100,INDEX('Disaggregation Data'!$M$315:$M$616,MATCH(RIGHT(X370,255),RIGHT('Disaggregation Data'!J$315:$J$616,255),0))),"")</f>
        <v/>
      </c>
      <c r="H370" s="370" t="str">
        <f t="array" ref="H370">IFERROR(IF(INDEX('Disaggregation Data'!$N$315:$N$616,MATCH(RIGHT(X370,255),RIGHT('Disaggregation Data'!$J$315:$J$616,255),0))=0,"",INDEX('Disaggregation Data'!$N$315:$N$616,MATCH(RIGHT(X370,255),RIGHT('Disaggregation Data'!J$315:$J$616,255),0))),"")</f>
        <v/>
      </c>
      <c r="I370" s="469"/>
      <c r="J370" s="469"/>
      <c r="K370" s="469"/>
      <c r="L370" s="469"/>
      <c r="M370" s="469"/>
      <c r="N370" s="469"/>
      <c r="O370" s="469"/>
      <c r="P370" s="469"/>
      <c r="Q370" s="469"/>
      <c r="R370" s="469"/>
      <c r="S370" s="469"/>
      <c r="T370" s="469"/>
      <c r="U370" s="370" t="str">
        <f t="array" ref="U370">IFERROR(IF(INDEX('Disaggregation Data'!$O$315:$O$616,MATCH(RIGHT(X370,255),RIGHT('Disaggregation Data'!$J$315:$J$616,255),0))=0,"",INDEX('Disaggregation Data'!$O$315:$O$616,MATCH(RIGHT(X370,255),RIGHT('Disaggregation Data'!J$315:$J$616,255),0))),"")</f>
        <v/>
      </c>
      <c r="V370" s="383" t="str">
        <f t="array" ref="V370">IFERROR(IF(INDEX('Disaggregation Data'!$P$315:$P$616,MATCH(RIGHT(X370,255),RIGHT('Disaggregation Data'!$J$315:$J$616,255),0))=0,"",INDEX('Disaggregation Data'!$P$315:$P$616,MATCH(RIGHT(X370,255),RIGHT('Disaggregation Data'!J$315:$J$616,255),0))),"")</f>
        <v/>
      </c>
      <c r="W370" s="470"/>
      <c r="X370" s="470" t="str">
        <f t="shared" si="24"/>
        <v>TCS-1(M): Percentage of people living with HIV currently receiving antiretroviral therapyAge | Gender15-19 male</v>
      </c>
      <c r="Y370" s="470">
        <f t="shared" si="25"/>
        <v>3</v>
      </c>
      <c r="Z370" s="470" t="str">
        <f t="shared" si="26"/>
        <v>TCS-1(M): Percentage of people living with HIV currently receiving antiretroviral therapy-3</v>
      </c>
      <c r="AA370" s="470" t="b">
        <f t="shared" si="27"/>
        <v>1</v>
      </c>
      <c r="AB370" s="470" t="s">
        <v>1874</v>
      </c>
      <c r="AC370" s="470" t="str">
        <f t="array" ref="AC370">IFERROR(IF(INDEX('Disaggregation Records'!$G$95:$G$183,MATCH(LEFT(Z370,255),LEFT('Disaggregation Records'!$D$95:$D$183,255),0))=0,"",INDEX('Disaggregation Records'!$G$95:$G$183,MATCH(LEFT(Z370,255),LEFT('Disaggregation Records'!$D$95:$D$183,255),0))),"")</f>
        <v>a1L36000002NzjpEAC</v>
      </c>
      <c r="AD370" s="470" t="s">
        <v>765</v>
      </c>
      <c r="AE370" s="219"/>
      <c r="AF370" s="136"/>
      <c r="AG370" s="136"/>
    </row>
    <row r="371" spans="1:33" ht="51.75" customHeight="1" x14ac:dyDescent="0.25">
      <c r="A371" s="345">
        <v>5</v>
      </c>
      <c r="B371" s="364" t="str">
        <f>IFERROR(VLOOKUP(A371,'Coverage Indicators - Section D'!$A$10:$Y$42,25,FALSE),"")</f>
        <v>TCS-1(M): Percentage of people living with HIV currently receiving antiretroviral therapy</v>
      </c>
      <c r="C371" s="464" t="str">
        <f t="array" ref="C371">IFERROR(IF(INDEX('Disaggregation Records'!$E$95:$E$183,MATCH(RIGHT(Z371,255),RIGHT('Disaggregation Records'!$D$95:$D$183,255),0))=0,"",INDEX('Disaggregation Records'!$E$95:$E$183,MATCH(RIGHT(Z371,255),RIGHT('Disaggregation Records'!$D$95:$D$183,255),0))),"")</f>
        <v>Age | Gender</v>
      </c>
      <c r="D371" s="464" t="str">
        <f t="array" ref="D371">IFERROR(IF(INDEX('Disaggregation Records'!$F$95:$F$183,MATCH(RIGHT(Z371,255),RIGHT('Disaggregation Records'!$D$95:$D$183,255),0))=0,"",INDEX('Disaggregation Records'!$F$95:$F$183,MATCH(RIGHT(Z371,255),RIGHT('Disaggregation Records'!$D$95:$D$183,255),0))),"")</f>
        <v>20-24 male</v>
      </c>
      <c r="E371" s="366" t="str">
        <f t="array" ref="E371">IFERROR(IF(INDEX('Disaggregation Data'!$K$315:$K$616,MATCH(RIGHT(X371,255),RIGHT('Disaggregation Data'!$J$315:$J$616,255),0))=0,"",INDEX('Disaggregation Data'!$K$315:$K$616,MATCH(RIGHT(X371,255),RIGHT('Disaggregation Data'!J$315:$J$616,255),0))),"")</f>
        <v/>
      </c>
      <c r="F371" s="367" t="str">
        <f t="array" ref="F371">IFERROR(IF(INDEX('Disaggregation Data'!$L$315:$L$616,MATCH(RIGHT(X371,255),RIGHT('Disaggregation Data'!$J$315:$J$616,255),0))=0,"",INDEX('Disaggregation Data'!$L$315:$L$616,MATCH(RIGHT(X371,255),RIGHT('Disaggregation Data'!J$315:$J$616,255),0))),"")</f>
        <v/>
      </c>
      <c r="G371" s="436" t="str">
        <f t="array" ref="G371">IFERROR(IF(INDEX('Disaggregation Data'!$M$315:$M$616,MATCH(RIGHT(X371,255),RIGHT('Disaggregation Data'!$J$315:$J$616,255),0))=0,(E371/F371)*100,INDEX('Disaggregation Data'!$M$315:$M$616,MATCH(RIGHT(X371,255),RIGHT('Disaggregation Data'!J$315:$J$616,255),0))),"")</f>
        <v/>
      </c>
      <c r="H371" s="370" t="str">
        <f t="array" ref="H371">IFERROR(IF(INDEX('Disaggregation Data'!$N$315:$N$616,MATCH(RIGHT(X371,255),RIGHT('Disaggregation Data'!$J$315:$J$616,255),0))=0,"",INDEX('Disaggregation Data'!$N$315:$N$616,MATCH(RIGHT(X371,255),RIGHT('Disaggregation Data'!J$315:$J$616,255),0))),"")</f>
        <v/>
      </c>
      <c r="I371" s="469"/>
      <c r="J371" s="469"/>
      <c r="K371" s="469"/>
      <c r="L371" s="469"/>
      <c r="M371" s="469"/>
      <c r="N371" s="469"/>
      <c r="O371" s="469"/>
      <c r="P371" s="469"/>
      <c r="Q371" s="469"/>
      <c r="R371" s="469"/>
      <c r="S371" s="469"/>
      <c r="T371" s="469"/>
      <c r="U371" s="370" t="str">
        <f t="array" ref="U371">IFERROR(IF(INDEX('Disaggregation Data'!$O$315:$O$616,MATCH(RIGHT(X371,255),RIGHT('Disaggregation Data'!$J$315:$J$616,255),0))=0,"",INDEX('Disaggregation Data'!$O$315:$O$616,MATCH(RIGHT(X371,255),RIGHT('Disaggregation Data'!J$315:$J$616,255),0))),"")</f>
        <v/>
      </c>
      <c r="V371" s="383" t="str">
        <f t="array" ref="V371">IFERROR(IF(INDEX('Disaggregation Data'!$P$315:$P$616,MATCH(RIGHT(X371,255),RIGHT('Disaggregation Data'!$J$315:$J$616,255),0))=0,"",INDEX('Disaggregation Data'!$P$315:$P$616,MATCH(RIGHT(X371,255),RIGHT('Disaggregation Data'!J$315:$J$616,255),0))),"")</f>
        <v/>
      </c>
      <c r="W371" s="470"/>
      <c r="X371" s="470" t="str">
        <f t="shared" si="24"/>
        <v>TCS-1(M): Percentage of people living with HIV currently receiving antiretroviral therapyAge | Gender20-24 male</v>
      </c>
      <c r="Y371" s="470">
        <f t="shared" si="25"/>
        <v>4</v>
      </c>
      <c r="Z371" s="470" t="str">
        <f t="shared" si="26"/>
        <v>TCS-1(M): Percentage of people living with HIV currently receiving antiretroviral therapy-4</v>
      </c>
      <c r="AA371" s="470" t="b">
        <f t="shared" si="27"/>
        <v>1</v>
      </c>
      <c r="AB371" s="470" t="s">
        <v>1875</v>
      </c>
      <c r="AC371" s="470" t="str">
        <f t="array" ref="AC371">IFERROR(IF(INDEX('Disaggregation Records'!$G$95:$G$183,MATCH(LEFT(Z371,255),LEFT('Disaggregation Records'!$D$95:$D$183,255),0))=0,"",INDEX('Disaggregation Records'!$G$95:$G$183,MATCH(LEFT(Z371,255),LEFT('Disaggregation Records'!$D$95:$D$183,255),0))),"")</f>
        <v>a1L36000002NzjqEAC</v>
      </c>
      <c r="AD371" s="470" t="s">
        <v>765</v>
      </c>
      <c r="AE371" s="219"/>
      <c r="AF371" s="136"/>
      <c r="AG371" s="136"/>
    </row>
    <row r="372" spans="1:33" ht="60.75" customHeight="1" x14ac:dyDescent="0.25">
      <c r="A372" s="345">
        <v>5</v>
      </c>
      <c r="B372" s="364" t="str">
        <f>IFERROR(VLOOKUP(A372,'Coverage Indicators - Section D'!$A$10:$Y$42,25,FALSE),"")</f>
        <v>TCS-1(M): Percentage of people living with HIV currently receiving antiretroviral therapy</v>
      </c>
      <c r="C372" s="464" t="str">
        <f t="array" ref="C372">IFERROR(IF(INDEX('Disaggregation Records'!$E$95:$E$183,MATCH(RIGHT(Z372,255),RIGHT('Disaggregation Records'!$D$95:$D$183,255),0))=0,"",INDEX('Disaggregation Records'!$E$95:$E$183,MATCH(RIGHT(Z372,255),RIGHT('Disaggregation Records'!$D$95:$D$183,255),0))),"")</f>
        <v>Age | Gender</v>
      </c>
      <c r="D372" s="464" t="str">
        <f t="array" ref="D372">IFERROR(IF(INDEX('Disaggregation Records'!$F$95:$F$183,MATCH(RIGHT(Z372,255),RIGHT('Disaggregation Records'!$D$95:$D$183,255),0))=0,"",INDEX('Disaggregation Records'!$F$95:$F$183,MATCH(RIGHT(Z372,255),RIGHT('Disaggregation Records'!$D$95:$D$183,255),0))),"")</f>
        <v>15-24 female</v>
      </c>
      <c r="E372" s="366" t="str">
        <f t="array" ref="E372">IFERROR(IF(INDEX('Disaggregation Data'!$K$315:$K$616,MATCH(RIGHT(X372,255),RIGHT('Disaggregation Data'!$J$315:$J$616,255),0))=0,"",INDEX('Disaggregation Data'!$K$315:$K$616,MATCH(RIGHT(X372,255),RIGHT('Disaggregation Data'!J$315:$J$616,255),0))),"")</f>
        <v/>
      </c>
      <c r="F372" s="367" t="str">
        <f t="array" ref="F372">IFERROR(IF(INDEX('Disaggregation Data'!$L$315:$L$616,MATCH(RIGHT(X372,255),RIGHT('Disaggregation Data'!$J$315:$J$616,255),0))=0,"",INDEX('Disaggregation Data'!$L$315:$L$616,MATCH(RIGHT(X372,255),RIGHT('Disaggregation Data'!J$315:$J$616,255),0))),"")</f>
        <v/>
      </c>
      <c r="G372" s="436" t="str">
        <f t="array" ref="G372">IFERROR(IF(INDEX('Disaggregation Data'!$M$315:$M$616,MATCH(RIGHT(X372,255),RIGHT('Disaggregation Data'!$J$315:$J$616,255),0))=0,(E372/F372)*100,INDEX('Disaggregation Data'!$M$315:$M$616,MATCH(RIGHT(X372,255),RIGHT('Disaggregation Data'!J$315:$J$616,255),0))),"")</f>
        <v/>
      </c>
      <c r="H372" s="370" t="str">
        <f t="array" ref="H372">IFERROR(IF(INDEX('Disaggregation Data'!$N$315:$N$616,MATCH(RIGHT(X372,255),RIGHT('Disaggregation Data'!$J$315:$J$616,255),0))=0,"",INDEX('Disaggregation Data'!$N$315:$N$616,MATCH(RIGHT(X372,255),RIGHT('Disaggregation Data'!J$315:$J$616,255),0))),"")</f>
        <v/>
      </c>
      <c r="I372" s="469"/>
      <c r="J372" s="469"/>
      <c r="K372" s="469"/>
      <c r="L372" s="469"/>
      <c r="M372" s="469"/>
      <c r="N372" s="469"/>
      <c r="O372" s="469"/>
      <c r="P372" s="469"/>
      <c r="Q372" s="469"/>
      <c r="R372" s="469"/>
      <c r="S372" s="469"/>
      <c r="T372" s="469"/>
      <c r="U372" s="370" t="str">
        <f t="array" ref="U372">IFERROR(IF(INDEX('Disaggregation Data'!$O$315:$O$616,MATCH(RIGHT(X372,255),RIGHT('Disaggregation Data'!$J$315:$J$616,255),0))=0,"",INDEX('Disaggregation Data'!$O$315:$O$616,MATCH(RIGHT(X372,255),RIGHT('Disaggregation Data'!J$315:$J$616,255),0))),"")</f>
        <v/>
      </c>
      <c r="V372" s="383" t="str">
        <f t="array" ref="V372">IFERROR(IF(INDEX('Disaggregation Data'!$P$315:$P$616,MATCH(RIGHT(X372,255),RIGHT('Disaggregation Data'!$J$315:$J$616,255),0))=0,"",INDEX('Disaggregation Data'!$P$315:$P$616,MATCH(RIGHT(X372,255),RIGHT('Disaggregation Data'!J$315:$J$616,255),0))),"")</f>
        <v/>
      </c>
      <c r="W372" s="470"/>
      <c r="X372" s="470" t="str">
        <f t="shared" si="24"/>
        <v>TCS-1(M): Percentage of people living with HIV currently receiving antiretroviral therapyAge | Gender15-24 female</v>
      </c>
      <c r="Y372" s="470">
        <f t="shared" si="25"/>
        <v>5</v>
      </c>
      <c r="Z372" s="470" t="str">
        <f t="shared" si="26"/>
        <v>TCS-1(M): Percentage of people living with HIV currently receiving antiretroviral therapy-5</v>
      </c>
      <c r="AA372" s="470" t="b">
        <f t="shared" si="27"/>
        <v>1</v>
      </c>
      <c r="AB372" s="470" t="s">
        <v>1876</v>
      </c>
      <c r="AC372" s="470" t="str">
        <f t="array" ref="AC372">IFERROR(IF(INDEX('Disaggregation Records'!$G$95:$G$183,MATCH(LEFT(Z372,255),LEFT('Disaggregation Records'!$D$95:$D$183,255),0))=0,"",INDEX('Disaggregation Records'!$G$95:$G$183,MATCH(LEFT(Z372,255),LEFT('Disaggregation Records'!$D$95:$D$183,255),0))),"")</f>
        <v>a1L36000002Nzk7EAC</v>
      </c>
      <c r="AD372" s="470" t="s">
        <v>765</v>
      </c>
      <c r="AE372" s="219"/>
      <c r="AF372" s="136"/>
      <c r="AG372" s="136"/>
    </row>
    <row r="373" spans="1:33" ht="64.5" customHeight="1" x14ac:dyDescent="0.25">
      <c r="A373" s="345">
        <v>5</v>
      </c>
      <c r="B373" s="364" t="str">
        <f>IFERROR(VLOOKUP(A373,'Coverage Indicators - Section D'!$A$10:$Y$42,25,FALSE),"")</f>
        <v>TCS-1(M): Percentage of people living with HIV currently receiving antiretroviral therapy</v>
      </c>
      <c r="C373" s="464" t="str">
        <f t="array" ref="C373">IFERROR(IF(INDEX('Disaggregation Records'!$E$95:$E$183,MATCH(RIGHT(Z373,255),RIGHT('Disaggregation Records'!$D$95:$D$183,255),0))=0,"",INDEX('Disaggregation Records'!$E$95:$E$183,MATCH(RIGHT(Z373,255),RIGHT('Disaggregation Records'!$D$95:$D$183,255),0))),"")</f>
        <v>Age | Gender</v>
      </c>
      <c r="D373" s="464" t="str">
        <f t="array" ref="D373">IFERROR(IF(INDEX('Disaggregation Records'!$F$95:$F$183,MATCH(RIGHT(Z373,255),RIGHT('Disaggregation Records'!$D$95:$D$183,255),0))=0,"",INDEX('Disaggregation Records'!$F$95:$F$183,MATCH(RIGHT(Z373,255),RIGHT('Disaggregation Records'!$D$95:$D$183,255),0))),"")</f>
        <v>15-19 female</v>
      </c>
      <c r="E373" s="366" t="str">
        <f t="array" ref="E373">IFERROR(IF(INDEX('Disaggregation Data'!$K$315:$K$616,MATCH(RIGHT(X373,255),RIGHT('Disaggregation Data'!$J$315:$J$616,255),0))=0,"",INDEX('Disaggregation Data'!$K$315:$K$616,MATCH(RIGHT(X373,255),RIGHT('Disaggregation Data'!J$315:$J$616,255),0))),"")</f>
        <v/>
      </c>
      <c r="F373" s="367" t="str">
        <f t="array" ref="F373">IFERROR(IF(INDEX('Disaggregation Data'!$L$315:$L$616,MATCH(RIGHT(X373,255),RIGHT('Disaggregation Data'!$J$315:$J$616,255),0))=0,"",INDEX('Disaggregation Data'!$L$315:$L$616,MATCH(RIGHT(X373,255),RIGHT('Disaggregation Data'!J$315:$J$616,255),0))),"")</f>
        <v/>
      </c>
      <c r="G373" s="436" t="str">
        <f t="array" ref="G373">IFERROR(IF(INDEX('Disaggregation Data'!$M$315:$M$616,MATCH(RIGHT(X373,255),RIGHT('Disaggregation Data'!$J$315:$J$616,255),0))=0,(E373/F373)*100,INDEX('Disaggregation Data'!$M$315:$M$616,MATCH(RIGHT(X373,255),RIGHT('Disaggregation Data'!J$315:$J$616,255),0))),"")</f>
        <v/>
      </c>
      <c r="H373" s="370" t="str">
        <f t="array" ref="H373">IFERROR(IF(INDEX('Disaggregation Data'!$N$315:$N$616,MATCH(RIGHT(X373,255),RIGHT('Disaggregation Data'!$J$315:$J$616,255),0))=0,"",INDEX('Disaggregation Data'!$N$315:$N$616,MATCH(RIGHT(X373,255),RIGHT('Disaggregation Data'!J$315:$J$616,255),0))),"")</f>
        <v/>
      </c>
      <c r="I373" s="469"/>
      <c r="J373" s="469"/>
      <c r="K373" s="469"/>
      <c r="L373" s="469"/>
      <c r="M373" s="469"/>
      <c r="N373" s="469"/>
      <c r="O373" s="469"/>
      <c r="P373" s="469"/>
      <c r="Q373" s="469"/>
      <c r="R373" s="469"/>
      <c r="S373" s="469"/>
      <c r="T373" s="469"/>
      <c r="U373" s="370" t="str">
        <f t="array" ref="U373">IFERROR(IF(INDEX('Disaggregation Data'!$O$315:$O$616,MATCH(RIGHT(X373,255),RIGHT('Disaggregation Data'!$J$315:$J$616,255),0))=0,"",INDEX('Disaggregation Data'!$O$315:$O$616,MATCH(RIGHT(X373,255),RIGHT('Disaggregation Data'!J$315:$J$616,255),0))),"")</f>
        <v/>
      </c>
      <c r="V373" s="383" t="str">
        <f t="array" ref="V373">IFERROR(IF(INDEX('Disaggregation Data'!$P$315:$P$616,MATCH(RIGHT(X373,255),RIGHT('Disaggregation Data'!$J$315:$J$616,255),0))=0,"",INDEX('Disaggregation Data'!$P$315:$P$616,MATCH(RIGHT(X373,255),RIGHT('Disaggregation Data'!J$315:$J$616,255),0))),"")</f>
        <v/>
      </c>
      <c r="W373" s="470"/>
      <c r="X373" s="470" t="str">
        <f t="shared" si="24"/>
        <v>TCS-1(M): Percentage of people living with HIV currently receiving antiretroviral therapyAge | Gender15-19 female</v>
      </c>
      <c r="Y373" s="470">
        <f t="shared" si="25"/>
        <v>6</v>
      </c>
      <c r="Z373" s="470" t="str">
        <f t="shared" si="26"/>
        <v>TCS-1(M): Percentage of people living with HIV currently receiving antiretroviral therapy-6</v>
      </c>
      <c r="AA373" s="470" t="b">
        <f t="shared" si="27"/>
        <v>1</v>
      </c>
      <c r="AB373" s="470" t="s">
        <v>1877</v>
      </c>
      <c r="AC373" s="470" t="str">
        <f t="array" ref="AC373">IFERROR(IF(INDEX('Disaggregation Records'!$G$95:$G$183,MATCH(LEFT(Z373,255),LEFT('Disaggregation Records'!$D$95:$D$183,255),0))=0,"",INDEX('Disaggregation Records'!$G$95:$G$183,MATCH(LEFT(Z373,255),LEFT('Disaggregation Records'!$D$95:$D$183,255),0))),"")</f>
        <v>a1L36000002Nzk8EAC</v>
      </c>
      <c r="AD373" s="470" t="s">
        <v>765</v>
      </c>
      <c r="AE373" s="219"/>
      <c r="AF373" s="136"/>
      <c r="AG373" s="136"/>
    </row>
    <row r="374" spans="1:33" ht="59.25" customHeight="1" x14ac:dyDescent="0.25">
      <c r="A374" s="345">
        <v>5</v>
      </c>
      <c r="B374" s="364" t="str">
        <f>IFERROR(VLOOKUP(A374,'Coverage Indicators - Section D'!$A$10:$Y$42,25,FALSE),"")</f>
        <v>TCS-1(M): Percentage of people living with HIV currently receiving antiretroviral therapy</v>
      </c>
      <c r="C374" s="464" t="str">
        <f t="array" ref="C374">IFERROR(IF(INDEX('Disaggregation Records'!$E$95:$E$183,MATCH(RIGHT(Z374,255),RIGHT('Disaggregation Records'!$D$95:$D$183,255),0))=0,"",INDEX('Disaggregation Records'!$E$95:$E$183,MATCH(RIGHT(Z374,255),RIGHT('Disaggregation Records'!$D$95:$D$183,255),0))),"")</f>
        <v>Age | Gender</v>
      </c>
      <c r="D374" s="464" t="str">
        <f t="array" ref="D374">IFERROR(IF(INDEX('Disaggregation Records'!$F$95:$F$183,MATCH(RIGHT(Z374,255),RIGHT('Disaggregation Records'!$D$95:$D$183,255),0))=0,"",INDEX('Disaggregation Records'!$F$95:$F$183,MATCH(RIGHT(Z374,255),RIGHT('Disaggregation Records'!$D$95:$D$183,255),0))),"")</f>
        <v>20-24 female</v>
      </c>
      <c r="E374" s="366" t="str">
        <f t="array" ref="E374">IFERROR(IF(INDEX('Disaggregation Data'!$K$315:$K$616,MATCH(RIGHT(X374,255),RIGHT('Disaggregation Data'!$J$315:$J$616,255),0))=0,"",INDEX('Disaggregation Data'!$K$315:$K$616,MATCH(RIGHT(X374,255),RIGHT('Disaggregation Data'!J$315:$J$616,255),0))),"")</f>
        <v/>
      </c>
      <c r="F374" s="367" t="str">
        <f t="array" ref="F374">IFERROR(IF(INDEX('Disaggregation Data'!$L$315:$L$616,MATCH(RIGHT(X374,255),RIGHT('Disaggregation Data'!$J$315:$J$616,255),0))=0,"",INDEX('Disaggregation Data'!$L$315:$L$616,MATCH(RIGHT(X374,255),RIGHT('Disaggregation Data'!J$315:$J$616,255),0))),"")</f>
        <v/>
      </c>
      <c r="G374" s="436" t="str">
        <f t="array" ref="G374">IFERROR(IF(INDEX('Disaggregation Data'!$M$315:$M$616,MATCH(RIGHT(X374,255),RIGHT('Disaggregation Data'!$J$315:$J$616,255),0))=0,(E374/F374)*100,INDEX('Disaggregation Data'!$M$315:$M$616,MATCH(RIGHT(X374,255),RIGHT('Disaggregation Data'!J$315:$J$616,255),0))),"")</f>
        <v/>
      </c>
      <c r="H374" s="370" t="str">
        <f t="array" ref="H374">IFERROR(IF(INDEX('Disaggregation Data'!$N$315:$N$616,MATCH(RIGHT(X374,255),RIGHT('Disaggregation Data'!$J$315:$J$616,255),0))=0,"",INDEX('Disaggregation Data'!$N$315:$N$616,MATCH(RIGHT(X374,255),RIGHT('Disaggregation Data'!J$315:$J$616,255),0))),"")</f>
        <v/>
      </c>
      <c r="I374" s="469"/>
      <c r="J374" s="469"/>
      <c r="K374" s="469"/>
      <c r="L374" s="469"/>
      <c r="M374" s="469"/>
      <c r="N374" s="469"/>
      <c r="O374" s="469"/>
      <c r="P374" s="469"/>
      <c r="Q374" s="469"/>
      <c r="R374" s="469"/>
      <c r="S374" s="469"/>
      <c r="T374" s="469"/>
      <c r="U374" s="370" t="str">
        <f t="array" ref="U374">IFERROR(IF(INDEX('Disaggregation Data'!$O$315:$O$616,MATCH(RIGHT(X374,255),RIGHT('Disaggregation Data'!$J$315:$J$616,255),0))=0,"",INDEX('Disaggregation Data'!$O$315:$O$616,MATCH(RIGHT(X374,255),RIGHT('Disaggregation Data'!J$315:$J$616,255),0))),"")</f>
        <v/>
      </c>
      <c r="V374" s="383" t="str">
        <f t="array" ref="V374">IFERROR(IF(INDEX('Disaggregation Data'!$P$315:$P$616,MATCH(RIGHT(X374,255),RIGHT('Disaggregation Data'!$J$315:$J$616,255),0))=0,"",INDEX('Disaggregation Data'!$P$315:$P$616,MATCH(RIGHT(X374,255),RIGHT('Disaggregation Data'!J$315:$J$616,255),0))),"")</f>
        <v/>
      </c>
      <c r="W374" s="470"/>
      <c r="X374" s="470" t="str">
        <f t="shared" si="24"/>
        <v>TCS-1(M): Percentage of people living with HIV currently receiving antiretroviral therapyAge | Gender20-24 female</v>
      </c>
      <c r="Y374" s="470">
        <f t="shared" si="25"/>
        <v>7</v>
      </c>
      <c r="Z374" s="470" t="str">
        <f t="shared" si="26"/>
        <v>TCS-1(M): Percentage of people living with HIV currently receiving antiretroviral therapy-7</v>
      </c>
      <c r="AA374" s="470" t="b">
        <f t="shared" si="27"/>
        <v>1</v>
      </c>
      <c r="AB374" s="470" t="s">
        <v>1878</v>
      </c>
      <c r="AC374" s="470" t="str">
        <f t="array" ref="AC374">IFERROR(IF(INDEX('Disaggregation Records'!$G$95:$G$183,MATCH(LEFT(Z374,255),LEFT('Disaggregation Records'!$D$95:$D$183,255),0))=0,"",INDEX('Disaggregation Records'!$G$95:$G$183,MATCH(LEFT(Z374,255),LEFT('Disaggregation Records'!$D$95:$D$183,255),0))),"")</f>
        <v>a1L36000002Nzk9EAC</v>
      </c>
      <c r="AD374" s="470" t="s">
        <v>765</v>
      </c>
      <c r="AE374" s="219"/>
      <c r="AF374" s="136"/>
      <c r="AG374" s="136"/>
    </row>
    <row r="375" spans="1:33" ht="59.25" customHeight="1" x14ac:dyDescent="0.25">
      <c r="A375" s="345">
        <v>5</v>
      </c>
      <c r="B375" s="364" t="str">
        <f>IFERROR(VLOOKUP(A375,'Coverage Indicators - Section D'!$A$10:$Y$42,25,FALSE),"")</f>
        <v>TCS-1(M): Percentage of people living with HIV currently receiving antiretroviral therapy</v>
      </c>
      <c r="C375" s="464" t="str">
        <f t="array" ref="C375">IFERROR(IF(INDEX('Disaggregation Records'!$E$95:$E$183,MATCH(RIGHT(Z375,255),RIGHT('Disaggregation Records'!$D$95:$D$183,255),0))=0,"",INDEX('Disaggregation Records'!$E$95:$E$183,MATCH(RIGHT(Z375,255),RIGHT('Disaggregation Records'!$D$95:$D$183,255),0))),"")</f>
        <v>Gender</v>
      </c>
      <c r="D375" s="464" t="str">
        <f t="array" ref="D375">IFERROR(IF(INDEX('Disaggregation Records'!$F$95:$F$183,MATCH(RIGHT(Z375,255),RIGHT('Disaggregation Records'!$D$95:$D$183,255),0))=0,"",INDEX('Disaggregation Records'!$F$95:$F$183,MATCH(RIGHT(Z375,255),RIGHT('Disaggregation Records'!$D$95:$D$183,255),0))),"")</f>
        <v>Male</v>
      </c>
      <c r="E375" s="366" t="str">
        <f t="array" ref="E375">IFERROR(IF(INDEX('Disaggregation Data'!$K$315:$K$616,MATCH(RIGHT(X375,255),RIGHT('Disaggregation Data'!$J$315:$J$616,255),0))=0,"",INDEX('Disaggregation Data'!$K$315:$K$616,MATCH(RIGHT(X375,255),RIGHT('Disaggregation Data'!J$315:$J$616,255),0))),"")</f>
        <v/>
      </c>
      <c r="F375" s="367" t="str">
        <f t="array" ref="F375">IFERROR(IF(INDEX('Disaggregation Data'!$L$315:$L$616,MATCH(RIGHT(X375,255),RIGHT('Disaggregation Data'!$J$315:$J$616,255),0))=0,"",INDEX('Disaggregation Data'!$L$315:$L$616,MATCH(RIGHT(X375,255),RIGHT('Disaggregation Data'!J$315:$J$616,255),0))),"")</f>
        <v/>
      </c>
      <c r="G375" s="436" t="str">
        <f t="array" ref="G375">IFERROR(IF(INDEX('Disaggregation Data'!$M$315:$M$616,MATCH(RIGHT(X375,255),RIGHT('Disaggregation Data'!$J$315:$J$616,255),0))=0,(E375/F375)*100,INDEX('Disaggregation Data'!$M$315:$M$616,MATCH(RIGHT(X375,255),RIGHT('Disaggregation Data'!J$315:$J$616,255),0))),"")</f>
        <v/>
      </c>
      <c r="H375" s="370" t="str">
        <f t="array" ref="H375">IFERROR(IF(INDEX('Disaggregation Data'!$N$315:$N$616,MATCH(RIGHT(X375,255),RIGHT('Disaggregation Data'!$J$315:$J$616,255),0))=0,"",INDEX('Disaggregation Data'!$N$315:$N$616,MATCH(RIGHT(X375,255),RIGHT('Disaggregation Data'!J$315:$J$616,255),0))),"")</f>
        <v/>
      </c>
      <c r="I375" s="469"/>
      <c r="J375" s="469"/>
      <c r="K375" s="469"/>
      <c r="L375" s="469"/>
      <c r="M375" s="469"/>
      <c r="N375" s="469"/>
      <c r="O375" s="469"/>
      <c r="P375" s="469"/>
      <c r="Q375" s="469"/>
      <c r="R375" s="469"/>
      <c r="S375" s="469"/>
      <c r="T375" s="469"/>
      <c r="U375" s="370" t="str">
        <f t="array" ref="U375">IFERROR(IF(INDEX('Disaggregation Data'!$O$315:$O$616,MATCH(RIGHT(X375,255),RIGHT('Disaggregation Data'!$J$315:$J$616,255),0))=0,"",INDEX('Disaggregation Data'!$O$315:$O$616,MATCH(RIGHT(X375,255),RIGHT('Disaggregation Data'!J$315:$J$616,255),0))),"")</f>
        <v/>
      </c>
      <c r="V375" s="383" t="str">
        <f t="array" ref="V375">IFERROR(IF(INDEX('Disaggregation Data'!$P$315:$P$616,MATCH(RIGHT(X375,255),RIGHT('Disaggregation Data'!$J$315:$J$616,255),0))=0,"",INDEX('Disaggregation Data'!$P$315:$P$616,MATCH(RIGHT(X375,255),RIGHT('Disaggregation Data'!J$315:$J$616,255),0))),"")</f>
        <v/>
      </c>
      <c r="W375" s="470"/>
      <c r="X375" s="470" t="str">
        <f t="shared" si="24"/>
        <v>TCS-1(M): Percentage of people living with HIV currently receiving antiretroviral therapyGenderMale</v>
      </c>
      <c r="Y375" s="470">
        <f t="shared" si="25"/>
        <v>8</v>
      </c>
      <c r="Z375" s="470" t="str">
        <f t="shared" si="26"/>
        <v>TCS-1(M): Percentage of people living with HIV currently receiving antiretroviral therapy-8</v>
      </c>
      <c r="AA375" s="470" t="b">
        <f t="shared" si="27"/>
        <v>1</v>
      </c>
      <c r="AB375" s="470" t="s">
        <v>1879</v>
      </c>
      <c r="AC375" s="470" t="str">
        <f t="array" ref="AC375">IFERROR(IF(INDEX('Disaggregation Records'!$G$95:$G$183,MATCH(LEFT(Z375,255),LEFT('Disaggregation Records'!$D$95:$D$183,255),0))=0,"",INDEX('Disaggregation Records'!$G$95:$G$183,MATCH(LEFT(Z375,255),LEFT('Disaggregation Records'!$D$95:$D$183,255),0))),"")</f>
        <v>a1L36000000zoMpEAI</v>
      </c>
      <c r="AD375" s="470" t="s">
        <v>765</v>
      </c>
      <c r="AE375" s="219"/>
      <c r="AF375" s="136"/>
      <c r="AG375" s="136"/>
    </row>
    <row r="376" spans="1:33" ht="68.25" customHeight="1" x14ac:dyDescent="0.25">
      <c r="A376" s="345">
        <v>5</v>
      </c>
      <c r="B376" s="364" t="str">
        <f>IFERROR(VLOOKUP(A376,'Coverage Indicators - Section D'!$A$10:$Y$42,25,FALSE),"")</f>
        <v>TCS-1(M): Percentage of people living with HIV currently receiving antiretroviral therapy</v>
      </c>
      <c r="C376" s="464" t="str">
        <f t="array" ref="C376">IFERROR(IF(INDEX('Disaggregation Records'!$E$95:$E$183,MATCH(RIGHT(Z376,255),RIGHT('Disaggregation Records'!$D$95:$D$183,255),0))=0,"",INDEX('Disaggregation Records'!$E$95:$E$183,MATCH(RIGHT(Z376,255),RIGHT('Disaggregation Records'!$D$95:$D$183,255),0))),"")</f>
        <v>Gender</v>
      </c>
      <c r="D376" s="464" t="str">
        <f t="array" ref="D376">IFERROR(IF(INDEX('Disaggregation Records'!$F$95:$F$183,MATCH(RIGHT(Z376,255),RIGHT('Disaggregation Records'!$D$95:$D$183,255),0))=0,"",INDEX('Disaggregation Records'!$F$95:$F$183,MATCH(RIGHT(Z376,255),RIGHT('Disaggregation Records'!$D$95:$D$183,255),0))),"")</f>
        <v>Female</v>
      </c>
      <c r="E376" s="366" t="str">
        <f t="array" ref="E376">IFERROR(IF(INDEX('Disaggregation Data'!$K$315:$K$616,MATCH(RIGHT(X376,255),RIGHT('Disaggregation Data'!$J$315:$J$616,255),0))=0,"",INDEX('Disaggregation Data'!$K$315:$K$616,MATCH(RIGHT(X376,255),RIGHT('Disaggregation Data'!J$315:$J$616,255),0))),"")</f>
        <v/>
      </c>
      <c r="F376" s="367" t="str">
        <f t="array" ref="F376">IFERROR(IF(INDEX('Disaggregation Data'!$L$315:$L$616,MATCH(RIGHT(X376,255),RIGHT('Disaggregation Data'!$J$315:$J$616,255),0))=0,"",INDEX('Disaggregation Data'!$L$315:$L$616,MATCH(RIGHT(X376,255),RIGHT('Disaggregation Data'!J$315:$J$616,255),0))),"")</f>
        <v/>
      </c>
      <c r="G376" s="436" t="str">
        <f t="array" ref="G376">IFERROR(IF(INDEX('Disaggregation Data'!$M$315:$M$616,MATCH(RIGHT(X376,255),RIGHT('Disaggregation Data'!$J$315:$J$616,255),0))=0,(E376/F376)*100,INDEX('Disaggregation Data'!$M$315:$M$616,MATCH(RIGHT(X376,255),RIGHT('Disaggregation Data'!J$315:$J$616,255),0))),"")</f>
        <v/>
      </c>
      <c r="H376" s="370" t="str">
        <f t="array" ref="H376">IFERROR(IF(INDEX('Disaggregation Data'!$N$315:$N$616,MATCH(RIGHT(X376,255),RIGHT('Disaggregation Data'!$J$315:$J$616,255),0))=0,"",INDEX('Disaggregation Data'!$N$315:$N$616,MATCH(RIGHT(X376,255),RIGHT('Disaggregation Data'!J$315:$J$616,255),0))),"")</f>
        <v/>
      </c>
      <c r="I376" s="469"/>
      <c r="J376" s="469"/>
      <c r="K376" s="469"/>
      <c r="L376" s="469"/>
      <c r="M376" s="469"/>
      <c r="N376" s="469"/>
      <c r="O376" s="469"/>
      <c r="P376" s="469"/>
      <c r="Q376" s="469"/>
      <c r="R376" s="469"/>
      <c r="S376" s="469"/>
      <c r="T376" s="469"/>
      <c r="U376" s="370" t="str">
        <f t="array" ref="U376">IFERROR(IF(INDEX('Disaggregation Data'!$O$315:$O$616,MATCH(RIGHT(X376,255),RIGHT('Disaggregation Data'!$J$315:$J$616,255),0))=0,"",INDEX('Disaggregation Data'!$O$315:$O$616,MATCH(RIGHT(X376,255),RIGHT('Disaggregation Data'!J$315:$J$616,255),0))),"")</f>
        <v/>
      </c>
      <c r="V376" s="383" t="str">
        <f t="array" ref="V376">IFERROR(IF(INDEX('Disaggregation Data'!$P$315:$P$616,MATCH(RIGHT(X376,255),RIGHT('Disaggregation Data'!$J$315:$J$616,255),0))=0,"",INDEX('Disaggregation Data'!$P$315:$P$616,MATCH(RIGHT(X376,255),RIGHT('Disaggregation Data'!J$315:$J$616,255),0))),"")</f>
        <v/>
      </c>
      <c r="W376" s="470"/>
      <c r="X376" s="470" t="str">
        <f t="shared" si="24"/>
        <v>TCS-1(M): Percentage of people living with HIV currently receiving antiretroviral therapyGenderFemale</v>
      </c>
      <c r="Y376" s="470">
        <f t="shared" si="25"/>
        <v>9</v>
      </c>
      <c r="Z376" s="470" t="str">
        <f t="shared" si="26"/>
        <v>TCS-1(M): Percentage of people living with HIV currently receiving antiretroviral therapy-9</v>
      </c>
      <c r="AA376" s="470" t="b">
        <f t="shared" si="27"/>
        <v>1</v>
      </c>
      <c r="AB376" s="470" t="s">
        <v>1880</v>
      </c>
      <c r="AC376" s="470" t="str">
        <f t="array" ref="AC376">IFERROR(IF(INDEX('Disaggregation Records'!$G$95:$G$183,MATCH(LEFT(Z376,255),LEFT('Disaggregation Records'!$D$95:$D$183,255),0))=0,"",INDEX('Disaggregation Records'!$G$95:$G$183,MATCH(LEFT(Z376,255),LEFT('Disaggregation Records'!$D$95:$D$183,255),0))),"")</f>
        <v>a1L36000000zoMqEAI</v>
      </c>
      <c r="AD376" s="470" t="s">
        <v>765</v>
      </c>
      <c r="AE376" s="219"/>
      <c r="AF376" s="136"/>
      <c r="AG376" s="136"/>
    </row>
    <row r="377" spans="1:33" ht="37.5" customHeight="1" x14ac:dyDescent="0.25">
      <c r="A377" s="345">
        <v>6</v>
      </c>
      <c r="B377" s="364" t="str">
        <f>IFERROR(VLOOKUP(A377,'Coverage Indicators - Section D'!$A$10:$Y$42,25,FALSE),"")</f>
        <v/>
      </c>
      <c r="C377" s="464" t="str">
        <f t="array" ref="C377">IFERROR(IF(INDEX('Disaggregation Records'!$E$95:$E$183,MATCH(RIGHT(Z377,255),RIGHT('Disaggregation Records'!$D$95:$D$183,255),0))=0,"",INDEX('Disaggregation Records'!$E$95:$E$183,MATCH(RIGHT(Z377,255),RIGHT('Disaggregation Records'!$D$95:$D$183,255),0))),"")</f>
        <v/>
      </c>
      <c r="D377" s="464" t="str">
        <f t="array" ref="D377">IFERROR(IF(INDEX('Disaggregation Records'!$F$95:$F$183,MATCH(RIGHT(Z377,255),RIGHT('Disaggregation Records'!$D$95:$D$183,255),0))=0,"",INDEX('Disaggregation Records'!$F$95:$F$183,MATCH(RIGHT(Z377,255),RIGHT('Disaggregation Records'!$D$95:$D$183,255),0))),"")</f>
        <v/>
      </c>
      <c r="E377" s="366" t="str">
        <f t="array" ref="E377">IFERROR(IF(INDEX('Disaggregation Data'!$K$315:$K$616,MATCH(RIGHT(X377,255),RIGHT('Disaggregation Data'!$J$315:$J$616,255),0))=0,"",INDEX('Disaggregation Data'!$K$315:$K$616,MATCH(RIGHT(X377,255),RIGHT('Disaggregation Data'!J$315:$J$616,255),0))),"")</f>
        <v/>
      </c>
      <c r="F377" s="367" t="str">
        <f t="array" ref="F377">IFERROR(IF(INDEX('Disaggregation Data'!$L$315:$L$616,MATCH(RIGHT(X377,255),RIGHT('Disaggregation Data'!$J$315:$J$616,255),0))=0,"",INDEX('Disaggregation Data'!$L$315:$L$616,MATCH(RIGHT(X377,255),RIGHT('Disaggregation Data'!J$315:$J$616,255),0))),"")</f>
        <v/>
      </c>
      <c r="G377" s="436" t="str">
        <f t="array" ref="G377">IFERROR(IF(INDEX('Disaggregation Data'!$M$315:$M$616,MATCH(RIGHT(X377,255),RIGHT('Disaggregation Data'!$J$315:$J$616,255),0))=0,(E377/F377)*100,INDEX('Disaggregation Data'!$M$315:$M$616,MATCH(RIGHT(X377,255),RIGHT('Disaggregation Data'!J$315:$J$616,255),0))),"")</f>
        <v/>
      </c>
      <c r="H377" s="370" t="str">
        <f t="array" ref="H377">IFERROR(IF(INDEX('Disaggregation Data'!$N$315:$N$616,MATCH(RIGHT(X377,255),RIGHT('Disaggregation Data'!$J$315:$J$616,255),0))=0,"",INDEX('Disaggregation Data'!$N$315:$N$616,MATCH(RIGHT(X377,255),RIGHT('Disaggregation Data'!J$315:$J$616,255),0))),"")</f>
        <v/>
      </c>
      <c r="I377" s="469"/>
      <c r="J377" s="469"/>
      <c r="K377" s="469"/>
      <c r="L377" s="469"/>
      <c r="M377" s="469"/>
      <c r="N377" s="469"/>
      <c r="O377" s="469"/>
      <c r="P377" s="469"/>
      <c r="Q377" s="469"/>
      <c r="R377" s="469"/>
      <c r="S377" s="469"/>
      <c r="T377" s="469"/>
      <c r="U377" s="370" t="str">
        <f t="array" ref="U377">IFERROR(IF(INDEX('Disaggregation Data'!$O$315:$O$616,MATCH(RIGHT(X377,255),RIGHT('Disaggregation Data'!$J$315:$J$616,255),0))=0,"",INDEX('Disaggregation Data'!$O$315:$O$616,MATCH(RIGHT(X377,255),RIGHT('Disaggregation Data'!J$315:$J$616,255),0))),"")</f>
        <v/>
      </c>
      <c r="V377" s="383" t="str">
        <f t="array" ref="V377">IFERROR(IF(INDEX('Disaggregation Data'!$P$315:$P$616,MATCH(RIGHT(X377,255),RIGHT('Disaggregation Data'!$J$315:$J$616,255),0))=0,"",INDEX('Disaggregation Data'!$P$315:$P$616,MATCH(RIGHT(X377,255),RIGHT('Disaggregation Data'!J$315:$J$616,255),0))),"")</f>
        <v/>
      </c>
      <c r="W377" s="470"/>
      <c r="X377" s="470" t="str">
        <f t="shared" si="24"/>
        <v/>
      </c>
      <c r="Y377" s="470">
        <f t="shared" si="25"/>
        <v>0</v>
      </c>
      <c r="Z377" s="470" t="str">
        <f t="shared" si="26"/>
        <v/>
      </c>
      <c r="AA377" s="470" t="b">
        <f t="shared" si="27"/>
        <v>0</v>
      </c>
      <c r="AB377" s="470" t="s">
        <v>1881</v>
      </c>
      <c r="AC377" s="470" t="str">
        <f t="array" ref="AC377">IFERROR(IF(INDEX('Disaggregation Records'!$G$95:$G$183,MATCH(LEFT(Z377,255),LEFT('Disaggregation Records'!$D$95:$D$183,255),0))=0,"",INDEX('Disaggregation Records'!$G$95:$G$183,MATCH(LEFT(Z377,255),LEFT('Disaggregation Records'!$D$95:$D$183,255),0))),"")</f>
        <v/>
      </c>
      <c r="AD377" s="470" t="s">
        <v>766</v>
      </c>
      <c r="AE377" s="219"/>
      <c r="AF377" s="136"/>
      <c r="AG377" s="136"/>
    </row>
    <row r="378" spans="1:33" ht="37.5" customHeight="1" x14ac:dyDescent="0.25">
      <c r="A378" s="345">
        <v>6</v>
      </c>
      <c r="B378" s="364" t="str">
        <f>IFERROR(VLOOKUP(A378,'Coverage Indicators - Section D'!$A$10:$Y$42,25,FALSE),"")</f>
        <v/>
      </c>
      <c r="C378" s="464" t="str">
        <f t="array" ref="C378">IFERROR(IF(INDEX('Disaggregation Records'!$E$95:$E$183,MATCH(RIGHT(Z378,255),RIGHT('Disaggregation Records'!$D$95:$D$183,255),0))=0,"",INDEX('Disaggregation Records'!$E$95:$E$183,MATCH(RIGHT(Z378,255),RIGHT('Disaggregation Records'!$D$95:$D$183,255),0))),"")</f>
        <v/>
      </c>
      <c r="D378" s="464" t="str">
        <f t="array" ref="D378">IFERROR(IF(INDEX('Disaggregation Records'!$F$95:$F$183,MATCH(RIGHT(Z378,255),RIGHT('Disaggregation Records'!$D$95:$D$183,255),0))=0,"",INDEX('Disaggregation Records'!$F$95:$F$183,MATCH(RIGHT(Z378,255),RIGHT('Disaggregation Records'!$D$95:$D$183,255),0))),"")</f>
        <v/>
      </c>
      <c r="E378" s="366" t="str">
        <f t="array" ref="E378">IFERROR(IF(INDEX('Disaggregation Data'!$K$315:$K$616,MATCH(RIGHT(X378,255),RIGHT('Disaggregation Data'!$J$315:$J$616,255),0))=0,"",INDEX('Disaggregation Data'!$K$315:$K$616,MATCH(RIGHT(X378,255),RIGHT('Disaggregation Data'!J$315:$J$616,255),0))),"")</f>
        <v/>
      </c>
      <c r="F378" s="367" t="str">
        <f t="array" ref="F378">IFERROR(IF(INDEX('Disaggregation Data'!$L$315:$L$616,MATCH(RIGHT(X378,255),RIGHT('Disaggregation Data'!$J$315:$J$616,255),0))=0,"",INDEX('Disaggregation Data'!$L$315:$L$616,MATCH(RIGHT(X378,255),RIGHT('Disaggregation Data'!J$315:$J$616,255),0))),"")</f>
        <v/>
      </c>
      <c r="G378" s="436" t="str">
        <f t="array" ref="G378">IFERROR(IF(INDEX('Disaggregation Data'!$M$315:$M$616,MATCH(RIGHT(X378,255),RIGHT('Disaggregation Data'!$J$315:$J$616,255),0))=0,(E378/F378)*100,INDEX('Disaggregation Data'!$M$315:$M$616,MATCH(RIGHT(X378,255),RIGHT('Disaggregation Data'!J$315:$J$616,255),0))),"")</f>
        <v/>
      </c>
      <c r="H378" s="370" t="str">
        <f t="array" ref="H378">IFERROR(IF(INDEX('Disaggregation Data'!$N$315:$N$616,MATCH(RIGHT(X378,255),RIGHT('Disaggregation Data'!$J$315:$J$616,255),0))=0,"",INDEX('Disaggregation Data'!$N$315:$N$616,MATCH(RIGHT(X378,255),RIGHT('Disaggregation Data'!J$315:$J$616,255),0))),"")</f>
        <v/>
      </c>
      <c r="I378" s="469"/>
      <c r="J378" s="469"/>
      <c r="K378" s="469"/>
      <c r="L378" s="469"/>
      <c r="M378" s="469"/>
      <c r="N378" s="469"/>
      <c r="O378" s="469"/>
      <c r="P378" s="469"/>
      <c r="Q378" s="469"/>
      <c r="R378" s="469"/>
      <c r="S378" s="469"/>
      <c r="T378" s="469"/>
      <c r="U378" s="370" t="str">
        <f t="array" ref="U378">IFERROR(IF(INDEX('Disaggregation Data'!$O$315:$O$616,MATCH(RIGHT(X378,255),RIGHT('Disaggregation Data'!$J$315:$J$616,255),0))=0,"",INDEX('Disaggregation Data'!$O$315:$O$616,MATCH(RIGHT(X378,255),RIGHT('Disaggregation Data'!J$315:$J$616,255),0))),"")</f>
        <v/>
      </c>
      <c r="V378" s="383" t="str">
        <f t="array" ref="V378">IFERROR(IF(INDEX('Disaggregation Data'!$P$315:$P$616,MATCH(RIGHT(X378,255),RIGHT('Disaggregation Data'!$J$315:$J$616,255),0))=0,"",INDEX('Disaggregation Data'!$P$315:$P$616,MATCH(RIGHT(X378,255),RIGHT('Disaggregation Data'!J$315:$J$616,255),0))),"")</f>
        <v/>
      </c>
      <c r="W378" s="470"/>
      <c r="X378" s="470" t="str">
        <f t="shared" si="24"/>
        <v/>
      </c>
      <c r="Y378" s="470">
        <f t="shared" si="25"/>
        <v>1</v>
      </c>
      <c r="Z378" s="470" t="str">
        <f t="shared" si="26"/>
        <v/>
      </c>
      <c r="AA378" s="470" t="b">
        <f t="shared" si="27"/>
        <v>0</v>
      </c>
      <c r="AB378" s="470" t="s">
        <v>1882</v>
      </c>
      <c r="AC378" s="470" t="str">
        <f t="array" ref="AC378">IFERROR(IF(INDEX('Disaggregation Records'!$G$95:$G$183,MATCH(LEFT(Z378,255),LEFT('Disaggregation Records'!$D$95:$D$183,255),0))=0,"",INDEX('Disaggregation Records'!$G$95:$G$183,MATCH(LEFT(Z378,255),LEFT('Disaggregation Records'!$D$95:$D$183,255),0))),"")</f>
        <v/>
      </c>
      <c r="AD378" s="470" t="s">
        <v>766</v>
      </c>
      <c r="AE378" s="219"/>
      <c r="AF378" s="136"/>
      <c r="AG378" s="136"/>
    </row>
    <row r="379" spans="1:33" ht="37.5" customHeight="1" x14ac:dyDescent="0.25">
      <c r="A379" s="345">
        <v>6</v>
      </c>
      <c r="B379" s="364" t="str">
        <f>IFERROR(VLOOKUP(A379,'Coverage Indicators - Section D'!$A$10:$Y$42,25,FALSE),"")</f>
        <v/>
      </c>
      <c r="C379" s="464" t="str">
        <f t="array" ref="C379">IFERROR(IF(INDEX('Disaggregation Records'!$E$95:$E$183,MATCH(RIGHT(Z379,255),RIGHT('Disaggregation Records'!$D$95:$D$183,255),0))=0,"",INDEX('Disaggregation Records'!$E$95:$E$183,MATCH(RIGHT(Z379,255),RIGHT('Disaggregation Records'!$D$95:$D$183,255),0))),"")</f>
        <v/>
      </c>
      <c r="D379" s="464" t="str">
        <f t="array" ref="D379">IFERROR(IF(INDEX('Disaggregation Records'!$F$95:$F$183,MATCH(RIGHT(Z379,255),RIGHT('Disaggregation Records'!$D$95:$D$183,255),0))=0,"",INDEX('Disaggregation Records'!$F$95:$F$183,MATCH(RIGHT(Z379,255),RIGHT('Disaggregation Records'!$D$95:$D$183,255),0))),"")</f>
        <v/>
      </c>
      <c r="E379" s="366" t="str">
        <f t="array" ref="E379">IFERROR(IF(INDEX('Disaggregation Data'!$K$315:$K$616,MATCH(RIGHT(X379,255),RIGHT('Disaggregation Data'!$J$315:$J$616,255),0))=0,"",INDEX('Disaggregation Data'!$K$315:$K$616,MATCH(RIGHT(X379,255),RIGHT('Disaggregation Data'!J$315:$J$616,255),0))),"")</f>
        <v/>
      </c>
      <c r="F379" s="367" t="str">
        <f t="array" ref="F379">IFERROR(IF(INDEX('Disaggregation Data'!$L$315:$L$616,MATCH(RIGHT(X379,255),RIGHT('Disaggregation Data'!$J$315:$J$616,255),0))=0,"",INDEX('Disaggregation Data'!$L$315:$L$616,MATCH(RIGHT(X379,255),RIGHT('Disaggregation Data'!J$315:$J$616,255),0))),"")</f>
        <v/>
      </c>
      <c r="G379" s="436" t="str">
        <f t="array" ref="G379">IFERROR(IF(INDEX('Disaggregation Data'!$M$315:$M$616,MATCH(RIGHT(X379,255),RIGHT('Disaggregation Data'!$J$315:$J$616,255),0))=0,(E379/F379)*100,INDEX('Disaggregation Data'!$M$315:$M$616,MATCH(RIGHT(X379,255),RIGHT('Disaggregation Data'!J$315:$J$616,255),0))),"")</f>
        <v/>
      </c>
      <c r="H379" s="370" t="str">
        <f t="array" ref="H379">IFERROR(IF(INDEX('Disaggregation Data'!$N$315:$N$616,MATCH(RIGHT(X379,255),RIGHT('Disaggregation Data'!$J$315:$J$616,255),0))=0,"",INDEX('Disaggregation Data'!$N$315:$N$616,MATCH(RIGHT(X379,255),RIGHT('Disaggregation Data'!J$315:$J$616,255),0))),"")</f>
        <v/>
      </c>
      <c r="I379" s="469"/>
      <c r="J379" s="469"/>
      <c r="K379" s="469"/>
      <c r="L379" s="469"/>
      <c r="M379" s="469"/>
      <c r="N379" s="469"/>
      <c r="O379" s="469"/>
      <c r="P379" s="469"/>
      <c r="Q379" s="469"/>
      <c r="R379" s="469"/>
      <c r="S379" s="469"/>
      <c r="T379" s="469"/>
      <c r="U379" s="370" t="str">
        <f t="array" ref="U379">IFERROR(IF(INDEX('Disaggregation Data'!$O$315:$O$616,MATCH(RIGHT(X379,255),RIGHT('Disaggregation Data'!$J$315:$J$616,255),0))=0,"",INDEX('Disaggregation Data'!$O$315:$O$616,MATCH(RIGHT(X379,255),RIGHT('Disaggregation Data'!J$315:$J$616,255),0))),"")</f>
        <v/>
      </c>
      <c r="V379" s="383" t="str">
        <f t="array" ref="V379">IFERROR(IF(INDEX('Disaggregation Data'!$P$315:$P$616,MATCH(RIGHT(X379,255),RIGHT('Disaggregation Data'!$J$315:$J$616,255),0))=0,"",INDEX('Disaggregation Data'!$P$315:$P$616,MATCH(RIGHT(X379,255),RIGHT('Disaggregation Data'!J$315:$J$616,255),0))),"")</f>
        <v/>
      </c>
      <c r="W379" s="470"/>
      <c r="X379" s="470" t="str">
        <f t="shared" si="24"/>
        <v/>
      </c>
      <c r="Y379" s="470">
        <f t="shared" si="25"/>
        <v>2</v>
      </c>
      <c r="Z379" s="470" t="str">
        <f t="shared" si="26"/>
        <v/>
      </c>
      <c r="AA379" s="470" t="b">
        <f t="shared" si="27"/>
        <v>0</v>
      </c>
      <c r="AB379" s="470" t="s">
        <v>1883</v>
      </c>
      <c r="AC379" s="470" t="str">
        <f t="array" ref="AC379">IFERROR(IF(INDEX('Disaggregation Records'!$G$95:$G$183,MATCH(LEFT(Z379,255),LEFT('Disaggregation Records'!$D$95:$D$183,255),0))=0,"",INDEX('Disaggregation Records'!$G$95:$G$183,MATCH(LEFT(Z379,255),LEFT('Disaggregation Records'!$D$95:$D$183,255),0))),"")</f>
        <v/>
      </c>
      <c r="AD379" s="470" t="s">
        <v>766</v>
      </c>
      <c r="AE379" s="219"/>
      <c r="AF379" s="136"/>
      <c r="AG379" s="136"/>
    </row>
    <row r="380" spans="1:33" ht="37.5" customHeight="1" x14ac:dyDescent="0.25">
      <c r="A380" s="345">
        <v>6</v>
      </c>
      <c r="B380" s="364" t="str">
        <f>IFERROR(VLOOKUP(A380,'Coverage Indicators - Section D'!$A$10:$Y$42,25,FALSE),"")</f>
        <v/>
      </c>
      <c r="C380" s="464" t="str">
        <f t="array" ref="C380">IFERROR(IF(INDEX('Disaggregation Records'!$E$95:$E$183,MATCH(RIGHT(Z380,255),RIGHT('Disaggregation Records'!$D$95:$D$183,255),0))=0,"",INDEX('Disaggregation Records'!$E$95:$E$183,MATCH(RIGHT(Z380,255),RIGHT('Disaggregation Records'!$D$95:$D$183,255),0))),"")</f>
        <v/>
      </c>
      <c r="D380" s="464" t="str">
        <f t="array" ref="D380">IFERROR(IF(INDEX('Disaggregation Records'!$F$95:$F$183,MATCH(RIGHT(Z380,255),RIGHT('Disaggregation Records'!$D$95:$D$183,255),0))=0,"",INDEX('Disaggregation Records'!$F$95:$F$183,MATCH(RIGHT(Z380,255),RIGHT('Disaggregation Records'!$D$95:$D$183,255),0))),"")</f>
        <v/>
      </c>
      <c r="E380" s="366" t="str">
        <f t="array" ref="E380">IFERROR(IF(INDEX('Disaggregation Data'!$K$315:$K$616,MATCH(RIGHT(X380,255),RIGHT('Disaggregation Data'!$J$315:$J$616,255),0))=0,"",INDEX('Disaggregation Data'!$K$315:$K$616,MATCH(RIGHT(X380,255),RIGHT('Disaggregation Data'!J$315:$J$616,255),0))),"")</f>
        <v/>
      </c>
      <c r="F380" s="367" t="str">
        <f t="array" ref="F380">IFERROR(IF(INDEX('Disaggregation Data'!$L$315:$L$616,MATCH(RIGHT(X380,255),RIGHT('Disaggregation Data'!$J$315:$J$616,255),0))=0,"",INDEX('Disaggregation Data'!$L$315:$L$616,MATCH(RIGHT(X380,255),RIGHT('Disaggregation Data'!J$315:$J$616,255),0))),"")</f>
        <v/>
      </c>
      <c r="G380" s="436" t="str">
        <f t="array" ref="G380">IFERROR(IF(INDEX('Disaggregation Data'!$M$315:$M$616,MATCH(RIGHT(X380,255),RIGHT('Disaggregation Data'!$J$315:$J$616,255),0))=0,(E380/F380)*100,INDEX('Disaggregation Data'!$M$315:$M$616,MATCH(RIGHT(X380,255),RIGHT('Disaggregation Data'!J$315:$J$616,255),0))),"")</f>
        <v/>
      </c>
      <c r="H380" s="370" t="str">
        <f t="array" ref="H380">IFERROR(IF(INDEX('Disaggregation Data'!$N$315:$N$616,MATCH(RIGHT(X380,255),RIGHT('Disaggregation Data'!$J$315:$J$616,255),0))=0,"",INDEX('Disaggregation Data'!$N$315:$N$616,MATCH(RIGHT(X380,255),RIGHT('Disaggregation Data'!J$315:$J$616,255),0))),"")</f>
        <v/>
      </c>
      <c r="I380" s="469"/>
      <c r="J380" s="469"/>
      <c r="K380" s="469"/>
      <c r="L380" s="469"/>
      <c r="M380" s="469"/>
      <c r="N380" s="469"/>
      <c r="O380" s="469"/>
      <c r="P380" s="469"/>
      <c r="Q380" s="469"/>
      <c r="R380" s="469"/>
      <c r="S380" s="469"/>
      <c r="T380" s="469"/>
      <c r="U380" s="370" t="str">
        <f t="array" ref="U380">IFERROR(IF(INDEX('Disaggregation Data'!$O$315:$O$616,MATCH(RIGHT(X380,255),RIGHT('Disaggregation Data'!$J$315:$J$616,255),0))=0,"",INDEX('Disaggregation Data'!$O$315:$O$616,MATCH(RIGHT(X380,255),RIGHT('Disaggregation Data'!J$315:$J$616,255),0))),"")</f>
        <v/>
      </c>
      <c r="V380" s="383" t="str">
        <f t="array" ref="V380">IFERROR(IF(INDEX('Disaggregation Data'!$P$315:$P$616,MATCH(RIGHT(X380,255),RIGHT('Disaggregation Data'!$J$315:$J$616,255),0))=0,"",INDEX('Disaggregation Data'!$P$315:$P$616,MATCH(RIGHT(X380,255),RIGHT('Disaggregation Data'!J$315:$J$616,255),0))),"")</f>
        <v/>
      </c>
      <c r="W380" s="470"/>
      <c r="X380" s="470" t="str">
        <f t="shared" si="24"/>
        <v/>
      </c>
      <c r="Y380" s="470">
        <f t="shared" si="25"/>
        <v>3</v>
      </c>
      <c r="Z380" s="470" t="str">
        <f t="shared" si="26"/>
        <v/>
      </c>
      <c r="AA380" s="470" t="b">
        <f t="shared" si="27"/>
        <v>0</v>
      </c>
      <c r="AB380" s="470" t="s">
        <v>1884</v>
      </c>
      <c r="AC380" s="470" t="str">
        <f t="array" ref="AC380">IFERROR(IF(INDEX('Disaggregation Records'!$G$95:$G$183,MATCH(LEFT(Z380,255),LEFT('Disaggregation Records'!$D$95:$D$183,255),0))=0,"",INDEX('Disaggregation Records'!$G$95:$G$183,MATCH(LEFT(Z380,255),LEFT('Disaggregation Records'!$D$95:$D$183,255),0))),"")</f>
        <v/>
      </c>
      <c r="AD380" s="470" t="s">
        <v>766</v>
      </c>
      <c r="AE380" s="219"/>
      <c r="AF380" s="136"/>
      <c r="AG380" s="136"/>
    </row>
    <row r="381" spans="1:33" ht="37.5" customHeight="1" x14ac:dyDescent="0.25">
      <c r="A381" s="345">
        <v>6</v>
      </c>
      <c r="B381" s="364" t="str">
        <f>IFERROR(VLOOKUP(A381,'Coverage Indicators - Section D'!$A$10:$Y$42,25,FALSE),"")</f>
        <v/>
      </c>
      <c r="C381" s="464" t="str">
        <f t="array" ref="C381">IFERROR(IF(INDEX('Disaggregation Records'!$E$95:$E$183,MATCH(RIGHT(Z381,255),RIGHT('Disaggregation Records'!$D$95:$D$183,255),0))=0,"",INDEX('Disaggregation Records'!$E$95:$E$183,MATCH(RIGHT(Z381,255),RIGHT('Disaggregation Records'!$D$95:$D$183,255),0))),"")</f>
        <v/>
      </c>
      <c r="D381" s="464" t="str">
        <f t="array" ref="D381">IFERROR(IF(INDEX('Disaggregation Records'!$F$95:$F$183,MATCH(RIGHT(Z381,255),RIGHT('Disaggregation Records'!$D$95:$D$183,255),0))=0,"",INDEX('Disaggregation Records'!$F$95:$F$183,MATCH(RIGHT(Z381,255),RIGHT('Disaggregation Records'!$D$95:$D$183,255),0))),"")</f>
        <v/>
      </c>
      <c r="E381" s="366" t="str">
        <f t="array" ref="E381">IFERROR(IF(INDEX('Disaggregation Data'!$K$315:$K$616,MATCH(RIGHT(X381,255),RIGHT('Disaggregation Data'!$J$315:$J$616,255),0))=0,"",INDEX('Disaggregation Data'!$K$315:$K$616,MATCH(RIGHT(X381,255),RIGHT('Disaggregation Data'!J$315:$J$616,255),0))),"")</f>
        <v/>
      </c>
      <c r="F381" s="367" t="str">
        <f t="array" ref="F381">IFERROR(IF(INDEX('Disaggregation Data'!$L$315:$L$616,MATCH(RIGHT(X381,255),RIGHT('Disaggregation Data'!$J$315:$J$616,255),0))=0,"",INDEX('Disaggregation Data'!$L$315:$L$616,MATCH(RIGHT(X381,255),RIGHT('Disaggregation Data'!J$315:$J$616,255),0))),"")</f>
        <v/>
      </c>
      <c r="G381" s="436" t="str">
        <f t="array" ref="G381">IFERROR(IF(INDEX('Disaggregation Data'!$M$315:$M$616,MATCH(RIGHT(X381,255),RIGHT('Disaggregation Data'!$J$315:$J$616,255),0))=0,(E381/F381)*100,INDEX('Disaggregation Data'!$M$315:$M$616,MATCH(RIGHT(X381,255),RIGHT('Disaggregation Data'!J$315:$J$616,255),0))),"")</f>
        <v/>
      </c>
      <c r="H381" s="370" t="str">
        <f t="array" ref="H381">IFERROR(IF(INDEX('Disaggregation Data'!$N$315:$N$616,MATCH(RIGHT(X381,255),RIGHT('Disaggregation Data'!$J$315:$J$616,255),0))=0,"",INDEX('Disaggregation Data'!$N$315:$N$616,MATCH(RIGHT(X381,255),RIGHT('Disaggregation Data'!J$315:$J$616,255),0))),"")</f>
        <v/>
      </c>
      <c r="I381" s="469"/>
      <c r="J381" s="469"/>
      <c r="K381" s="469"/>
      <c r="L381" s="469"/>
      <c r="M381" s="469"/>
      <c r="N381" s="469"/>
      <c r="O381" s="469"/>
      <c r="P381" s="469"/>
      <c r="Q381" s="469"/>
      <c r="R381" s="469"/>
      <c r="S381" s="469"/>
      <c r="T381" s="469"/>
      <c r="U381" s="370" t="str">
        <f t="array" ref="U381">IFERROR(IF(INDEX('Disaggregation Data'!$O$315:$O$616,MATCH(RIGHT(X381,255),RIGHT('Disaggregation Data'!$J$315:$J$616,255),0))=0,"",INDEX('Disaggregation Data'!$O$315:$O$616,MATCH(RIGHT(X381,255),RIGHT('Disaggregation Data'!J$315:$J$616,255),0))),"")</f>
        <v/>
      </c>
      <c r="V381" s="383" t="str">
        <f t="array" ref="V381">IFERROR(IF(INDEX('Disaggregation Data'!$P$315:$P$616,MATCH(RIGHT(X381,255),RIGHT('Disaggregation Data'!$J$315:$J$616,255),0))=0,"",INDEX('Disaggregation Data'!$P$315:$P$616,MATCH(RIGHT(X381,255),RIGHT('Disaggregation Data'!J$315:$J$616,255),0))),"")</f>
        <v/>
      </c>
      <c r="W381" s="470"/>
      <c r="X381" s="470" t="str">
        <f t="shared" si="24"/>
        <v/>
      </c>
      <c r="Y381" s="470">
        <f t="shared" si="25"/>
        <v>4</v>
      </c>
      <c r="Z381" s="470" t="str">
        <f t="shared" si="26"/>
        <v/>
      </c>
      <c r="AA381" s="470" t="b">
        <f t="shared" si="27"/>
        <v>0</v>
      </c>
      <c r="AB381" s="470" t="s">
        <v>1885</v>
      </c>
      <c r="AC381" s="470" t="str">
        <f t="array" ref="AC381">IFERROR(IF(INDEX('Disaggregation Records'!$G$95:$G$183,MATCH(LEFT(Z381,255),LEFT('Disaggregation Records'!$D$95:$D$183,255),0))=0,"",INDEX('Disaggregation Records'!$G$95:$G$183,MATCH(LEFT(Z381,255),LEFT('Disaggregation Records'!$D$95:$D$183,255),0))),"")</f>
        <v/>
      </c>
      <c r="AD381" s="470" t="s">
        <v>766</v>
      </c>
      <c r="AE381" s="219"/>
      <c r="AF381" s="136"/>
      <c r="AG381" s="136"/>
    </row>
    <row r="382" spans="1:33" ht="37.5" customHeight="1" x14ac:dyDescent="0.25">
      <c r="A382" s="345">
        <v>6</v>
      </c>
      <c r="B382" s="364" t="str">
        <f>IFERROR(VLOOKUP(A382,'Coverage Indicators - Section D'!$A$10:$Y$42,25,FALSE),"")</f>
        <v/>
      </c>
      <c r="C382" s="464" t="str">
        <f t="array" ref="C382">IFERROR(IF(INDEX('Disaggregation Records'!$E$95:$E$183,MATCH(RIGHT(Z382,255),RIGHT('Disaggregation Records'!$D$95:$D$183,255),0))=0,"",INDEX('Disaggregation Records'!$E$95:$E$183,MATCH(RIGHT(Z382,255),RIGHT('Disaggregation Records'!$D$95:$D$183,255),0))),"")</f>
        <v/>
      </c>
      <c r="D382" s="464" t="str">
        <f t="array" ref="D382">IFERROR(IF(INDEX('Disaggregation Records'!$F$95:$F$183,MATCH(RIGHT(Z382,255),RIGHT('Disaggregation Records'!$D$95:$D$183,255),0))=0,"",INDEX('Disaggregation Records'!$F$95:$F$183,MATCH(RIGHT(Z382,255),RIGHT('Disaggregation Records'!$D$95:$D$183,255),0))),"")</f>
        <v/>
      </c>
      <c r="E382" s="366" t="str">
        <f t="array" ref="E382">IFERROR(IF(INDEX('Disaggregation Data'!$K$315:$K$616,MATCH(RIGHT(X382,255),RIGHT('Disaggregation Data'!$J$315:$J$616,255),0))=0,"",INDEX('Disaggregation Data'!$K$315:$K$616,MATCH(RIGHT(X382,255),RIGHT('Disaggregation Data'!J$315:$J$616,255),0))),"")</f>
        <v/>
      </c>
      <c r="F382" s="367" t="str">
        <f t="array" ref="F382">IFERROR(IF(INDEX('Disaggregation Data'!$L$315:$L$616,MATCH(RIGHT(X382,255),RIGHT('Disaggregation Data'!$J$315:$J$616,255),0))=0,"",INDEX('Disaggregation Data'!$L$315:$L$616,MATCH(RIGHT(X382,255),RIGHT('Disaggregation Data'!J$315:$J$616,255),0))),"")</f>
        <v/>
      </c>
      <c r="G382" s="436" t="str">
        <f t="array" ref="G382">IFERROR(IF(INDEX('Disaggregation Data'!$M$315:$M$616,MATCH(RIGHT(X382,255),RIGHT('Disaggregation Data'!$J$315:$J$616,255),0))=0,(E382/F382)*100,INDEX('Disaggregation Data'!$M$315:$M$616,MATCH(RIGHT(X382,255),RIGHT('Disaggregation Data'!J$315:$J$616,255),0))),"")</f>
        <v/>
      </c>
      <c r="H382" s="370" t="str">
        <f t="array" ref="H382">IFERROR(IF(INDEX('Disaggregation Data'!$N$315:$N$616,MATCH(RIGHT(X382,255),RIGHT('Disaggregation Data'!$J$315:$J$616,255),0))=0,"",INDEX('Disaggregation Data'!$N$315:$N$616,MATCH(RIGHT(X382,255),RIGHT('Disaggregation Data'!J$315:$J$616,255),0))),"")</f>
        <v/>
      </c>
      <c r="I382" s="469"/>
      <c r="J382" s="469"/>
      <c r="K382" s="469"/>
      <c r="L382" s="469"/>
      <c r="M382" s="469"/>
      <c r="N382" s="469"/>
      <c r="O382" s="469"/>
      <c r="P382" s="469"/>
      <c r="Q382" s="469"/>
      <c r="R382" s="469"/>
      <c r="S382" s="469"/>
      <c r="T382" s="469"/>
      <c r="U382" s="370" t="str">
        <f t="array" ref="U382">IFERROR(IF(INDEX('Disaggregation Data'!$O$315:$O$616,MATCH(RIGHT(X382,255),RIGHT('Disaggregation Data'!$J$315:$J$616,255),0))=0,"",INDEX('Disaggregation Data'!$O$315:$O$616,MATCH(RIGHT(X382,255),RIGHT('Disaggregation Data'!J$315:$J$616,255),0))),"")</f>
        <v/>
      </c>
      <c r="V382" s="383" t="str">
        <f t="array" ref="V382">IFERROR(IF(INDEX('Disaggregation Data'!$P$315:$P$616,MATCH(RIGHT(X382,255),RIGHT('Disaggregation Data'!$J$315:$J$616,255),0))=0,"",INDEX('Disaggregation Data'!$P$315:$P$616,MATCH(RIGHT(X382,255),RIGHT('Disaggregation Data'!J$315:$J$616,255),0))),"")</f>
        <v/>
      </c>
      <c r="W382" s="470"/>
      <c r="X382" s="470" t="str">
        <f t="shared" si="24"/>
        <v/>
      </c>
      <c r="Y382" s="470">
        <f t="shared" si="25"/>
        <v>5</v>
      </c>
      <c r="Z382" s="470" t="str">
        <f t="shared" si="26"/>
        <v/>
      </c>
      <c r="AA382" s="470" t="b">
        <f t="shared" si="27"/>
        <v>0</v>
      </c>
      <c r="AB382" s="470" t="s">
        <v>1886</v>
      </c>
      <c r="AC382" s="470" t="str">
        <f t="array" ref="AC382">IFERROR(IF(INDEX('Disaggregation Records'!$G$95:$G$183,MATCH(LEFT(Z382,255),LEFT('Disaggregation Records'!$D$95:$D$183,255),0))=0,"",INDEX('Disaggregation Records'!$G$95:$G$183,MATCH(LEFT(Z382,255),LEFT('Disaggregation Records'!$D$95:$D$183,255),0))),"")</f>
        <v/>
      </c>
      <c r="AD382" s="470" t="s">
        <v>766</v>
      </c>
      <c r="AE382" s="219"/>
      <c r="AF382" s="136"/>
      <c r="AG382" s="136"/>
    </row>
    <row r="383" spans="1:33" ht="37.5" customHeight="1" x14ac:dyDescent="0.25">
      <c r="A383" s="345">
        <v>6</v>
      </c>
      <c r="B383" s="364" t="str">
        <f>IFERROR(VLOOKUP(A383,'Coverage Indicators - Section D'!$A$10:$Y$42,25,FALSE),"")</f>
        <v/>
      </c>
      <c r="C383" s="464" t="str">
        <f t="array" ref="C383">IFERROR(IF(INDEX('Disaggregation Records'!$E$95:$E$183,MATCH(RIGHT(Z383,255),RIGHT('Disaggregation Records'!$D$95:$D$183,255),0))=0,"",INDEX('Disaggregation Records'!$E$95:$E$183,MATCH(RIGHT(Z383,255),RIGHT('Disaggregation Records'!$D$95:$D$183,255),0))),"")</f>
        <v/>
      </c>
      <c r="D383" s="464" t="str">
        <f t="array" ref="D383">IFERROR(IF(INDEX('Disaggregation Records'!$F$95:$F$183,MATCH(RIGHT(Z383,255),RIGHT('Disaggregation Records'!$D$95:$D$183,255),0))=0,"",INDEX('Disaggregation Records'!$F$95:$F$183,MATCH(RIGHT(Z383,255),RIGHT('Disaggregation Records'!$D$95:$D$183,255),0))),"")</f>
        <v/>
      </c>
      <c r="E383" s="366" t="str">
        <f t="array" ref="E383">IFERROR(IF(INDEX('Disaggregation Data'!$K$315:$K$616,MATCH(RIGHT(X383,255),RIGHT('Disaggregation Data'!$J$315:$J$616,255),0))=0,"",INDEX('Disaggregation Data'!$K$315:$K$616,MATCH(RIGHT(X383,255),RIGHT('Disaggregation Data'!J$315:$J$616,255),0))),"")</f>
        <v/>
      </c>
      <c r="F383" s="367" t="str">
        <f t="array" ref="F383">IFERROR(IF(INDEX('Disaggregation Data'!$L$315:$L$616,MATCH(RIGHT(X383,255),RIGHT('Disaggregation Data'!$J$315:$J$616,255),0))=0,"",INDEX('Disaggregation Data'!$L$315:$L$616,MATCH(RIGHT(X383,255),RIGHT('Disaggregation Data'!J$315:$J$616,255),0))),"")</f>
        <v/>
      </c>
      <c r="G383" s="436" t="str">
        <f t="array" ref="G383">IFERROR(IF(INDEX('Disaggregation Data'!$M$315:$M$616,MATCH(RIGHT(X383,255),RIGHT('Disaggregation Data'!$J$315:$J$616,255),0))=0,(E383/F383)*100,INDEX('Disaggregation Data'!$M$315:$M$616,MATCH(RIGHT(X383,255),RIGHT('Disaggregation Data'!J$315:$J$616,255),0))),"")</f>
        <v/>
      </c>
      <c r="H383" s="370" t="str">
        <f t="array" ref="H383">IFERROR(IF(INDEX('Disaggregation Data'!$N$315:$N$616,MATCH(RIGHT(X383,255),RIGHT('Disaggregation Data'!$J$315:$J$616,255),0))=0,"",INDEX('Disaggregation Data'!$N$315:$N$616,MATCH(RIGHT(X383,255),RIGHT('Disaggregation Data'!J$315:$J$616,255),0))),"")</f>
        <v/>
      </c>
      <c r="I383" s="469"/>
      <c r="J383" s="469"/>
      <c r="K383" s="469"/>
      <c r="L383" s="469"/>
      <c r="M383" s="469"/>
      <c r="N383" s="469"/>
      <c r="O383" s="469"/>
      <c r="P383" s="469"/>
      <c r="Q383" s="469"/>
      <c r="R383" s="469"/>
      <c r="S383" s="469"/>
      <c r="T383" s="469"/>
      <c r="U383" s="370" t="str">
        <f t="array" ref="U383">IFERROR(IF(INDEX('Disaggregation Data'!$O$315:$O$616,MATCH(RIGHT(X383,255),RIGHT('Disaggregation Data'!$J$315:$J$616,255),0))=0,"",INDEX('Disaggregation Data'!$O$315:$O$616,MATCH(RIGHT(X383,255),RIGHT('Disaggregation Data'!J$315:$J$616,255),0))),"")</f>
        <v/>
      </c>
      <c r="V383" s="383" t="str">
        <f t="array" ref="V383">IFERROR(IF(INDEX('Disaggregation Data'!$P$315:$P$616,MATCH(RIGHT(X383,255),RIGHT('Disaggregation Data'!$J$315:$J$616,255),0))=0,"",INDEX('Disaggregation Data'!$P$315:$P$616,MATCH(RIGHT(X383,255),RIGHT('Disaggregation Data'!J$315:$J$616,255),0))),"")</f>
        <v/>
      </c>
      <c r="W383" s="470"/>
      <c r="X383" s="470" t="str">
        <f t="shared" si="24"/>
        <v/>
      </c>
      <c r="Y383" s="470">
        <f t="shared" si="25"/>
        <v>6</v>
      </c>
      <c r="Z383" s="470" t="str">
        <f t="shared" si="26"/>
        <v/>
      </c>
      <c r="AA383" s="470" t="b">
        <f t="shared" si="27"/>
        <v>0</v>
      </c>
      <c r="AB383" s="470" t="s">
        <v>1887</v>
      </c>
      <c r="AC383" s="470" t="str">
        <f t="array" ref="AC383">IFERROR(IF(INDEX('Disaggregation Records'!$G$95:$G$183,MATCH(LEFT(Z383,255),LEFT('Disaggregation Records'!$D$95:$D$183,255),0))=0,"",INDEX('Disaggregation Records'!$G$95:$G$183,MATCH(LEFT(Z383,255),LEFT('Disaggregation Records'!$D$95:$D$183,255),0))),"")</f>
        <v/>
      </c>
      <c r="AD383" s="470" t="s">
        <v>766</v>
      </c>
      <c r="AE383" s="219"/>
      <c r="AF383" s="136"/>
      <c r="AG383" s="136"/>
    </row>
    <row r="384" spans="1:33" ht="37.5" customHeight="1" x14ac:dyDescent="0.25">
      <c r="A384" s="345">
        <v>6</v>
      </c>
      <c r="B384" s="364" t="str">
        <f>IFERROR(VLOOKUP(A384,'Coverage Indicators - Section D'!$A$10:$Y$42,25,FALSE),"")</f>
        <v/>
      </c>
      <c r="C384" s="464" t="str">
        <f t="array" ref="C384">IFERROR(IF(INDEX('Disaggregation Records'!$E$95:$E$183,MATCH(RIGHT(Z384,255),RIGHT('Disaggregation Records'!$D$95:$D$183,255),0))=0,"",INDEX('Disaggregation Records'!$E$95:$E$183,MATCH(RIGHT(Z384,255),RIGHT('Disaggregation Records'!$D$95:$D$183,255),0))),"")</f>
        <v/>
      </c>
      <c r="D384" s="464" t="str">
        <f t="array" ref="D384">IFERROR(IF(INDEX('Disaggregation Records'!$F$95:$F$183,MATCH(RIGHT(Z384,255),RIGHT('Disaggregation Records'!$D$95:$D$183,255),0))=0,"",INDEX('Disaggregation Records'!$F$95:$F$183,MATCH(RIGHT(Z384,255),RIGHT('Disaggregation Records'!$D$95:$D$183,255),0))),"")</f>
        <v/>
      </c>
      <c r="E384" s="366" t="str">
        <f t="array" ref="E384">IFERROR(IF(INDEX('Disaggregation Data'!$K$315:$K$616,MATCH(RIGHT(X384,255),RIGHT('Disaggregation Data'!$J$315:$J$616,255),0))=0,"",INDEX('Disaggregation Data'!$K$315:$K$616,MATCH(RIGHT(X384,255),RIGHT('Disaggregation Data'!J$315:$J$616,255),0))),"")</f>
        <v/>
      </c>
      <c r="F384" s="367" t="str">
        <f t="array" ref="F384">IFERROR(IF(INDEX('Disaggregation Data'!$L$315:$L$616,MATCH(RIGHT(X384,255),RIGHT('Disaggregation Data'!$J$315:$J$616,255),0))=0,"",INDEX('Disaggregation Data'!$L$315:$L$616,MATCH(RIGHT(X384,255),RIGHT('Disaggregation Data'!J$315:$J$616,255),0))),"")</f>
        <v/>
      </c>
      <c r="G384" s="436" t="str">
        <f t="array" ref="G384">IFERROR(IF(INDEX('Disaggregation Data'!$M$315:$M$616,MATCH(RIGHT(X384,255),RIGHT('Disaggregation Data'!$J$315:$J$616,255),0))=0,(E384/F384)*100,INDEX('Disaggregation Data'!$M$315:$M$616,MATCH(RIGHT(X384,255),RIGHT('Disaggregation Data'!J$315:$J$616,255),0))),"")</f>
        <v/>
      </c>
      <c r="H384" s="370" t="str">
        <f t="array" ref="H384">IFERROR(IF(INDEX('Disaggregation Data'!$N$315:$N$616,MATCH(RIGHT(X384,255),RIGHT('Disaggregation Data'!$J$315:$J$616,255),0))=0,"",INDEX('Disaggregation Data'!$N$315:$N$616,MATCH(RIGHT(X384,255),RIGHT('Disaggregation Data'!J$315:$J$616,255),0))),"")</f>
        <v/>
      </c>
      <c r="I384" s="469"/>
      <c r="J384" s="469"/>
      <c r="K384" s="469"/>
      <c r="L384" s="469"/>
      <c r="M384" s="469"/>
      <c r="N384" s="469"/>
      <c r="O384" s="469"/>
      <c r="P384" s="469"/>
      <c r="Q384" s="469"/>
      <c r="R384" s="469"/>
      <c r="S384" s="469"/>
      <c r="T384" s="469"/>
      <c r="U384" s="370" t="str">
        <f t="array" ref="U384">IFERROR(IF(INDEX('Disaggregation Data'!$O$315:$O$616,MATCH(RIGHT(X384,255),RIGHT('Disaggregation Data'!$J$315:$J$616,255),0))=0,"",INDEX('Disaggregation Data'!$O$315:$O$616,MATCH(RIGHT(X384,255),RIGHT('Disaggregation Data'!J$315:$J$616,255),0))),"")</f>
        <v/>
      </c>
      <c r="V384" s="383" t="str">
        <f t="array" ref="V384">IFERROR(IF(INDEX('Disaggregation Data'!$P$315:$P$616,MATCH(RIGHT(X384,255),RIGHT('Disaggregation Data'!$J$315:$J$616,255),0))=0,"",INDEX('Disaggregation Data'!$P$315:$P$616,MATCH(RIGHT(X384,255),RIGHT('Disaggregation Data'!J$315:$J$616,255),0))),"")</f>
        <v/>
      </c>
      <c r="W384" s="470"/>
      <c r="X384" s="470" t="str">
        <f t="shared" si="24"/>
        <v/>
      </c>
      <c r="Y384" s="470">
        <f t="shared" si="25"/>
        <v>7</v>
      </c>
      <c r="Z384" s="470" t="str">
        <f t="shared" si="26"/>
        <v/>
      </c>
      <c r="AA384" s="470" t="b">
        <f t="shared" si="27"/>
        <v>0</v>
      </c>
      <c r="AB384" s="470" t="s">
        <v>1888</v>
      </c>
      <c r="AC384" s="470" t="str">
        <f t="array" ref="AC384">IFERROR(IF(INDEX('Disaggregation Records'!$G$95:$G$183,MATCH(LEFT(Z384,255),LEFT('Disaggregation Records'!$D$95:$D$183,255),0))=0,"",INDEX('Disaggregation Records'!$G$95:$G$183,MATCH(LEFT(Z384,255),LEFT('Disaggregation Records'!$D$95:$D$183,255),0))),"")</f>
        <v/>
      </c>
      <c r="AD384" s="470" t="s">
        <v>766</v>
      </c>
      <c r="AE384" s="219"/>
      <c r="AF384" s="136"/>
      <c r="AG384" s="136"/>
    </row>
    <row r="385" spans="1:33" ht="37.5" customHeight="1" x14ac:dyDescent="0.25">
      <c r="A385" s="345">
        <v>6</v>
      </c>
      <c r="B385" s="364" t="str">
        <f>IFERROR(VLOOKUP(A385,'Coverage Indicators - Section D'!$A$10:$Y$42,25,FALSE),"")</f>
        <v/>
      </c>
      <c r="C385" s="464" t="str">
        <f t="array" ref="C385">IFERROR(IF(INDEX('Disaggregation Records'!$E$95:$E$183,MATCH(RIGHT(Z385,255),RIGHT('Disaggregation Records'!$D$95:$D$183,255),0))=0,"",INDEX('Disaggregation Records'!$E$95:$E$183,MATCH(RIGHT(Z385,255),RIGHT('Disaggregation Records'!$D$95:$D$183,255),0))),"")</f>
        <v/>
      </c>
      <c r="D385" s="464" t="str">
        <f t="array" ref="D385">IFERROR(IF(INDEX('Disaggregation Records'!$F$95:$F$183,MATCH(RIGHT(Z385,255),RIGHT('Disaggregation Records'!$D$95:$D$183,255),0))=0,"",INDEX('Disaggregation Records'!$F$95:$F$183,MATCH(RIGHT(Z385,255),RIGHT('Disaggregation Records'!$D$95:$D$183,255),0))),"")</f>
        <v/>
      </c>
      <c r="E385" s="366" t="str">
        <f t="array" ref="E385">IFERROR(IF(INDEX('Disaggregation Data'!$K$315:$K$616,MATCH(RIGHT(X385,255),RIGHT('Disaggregation Data'!$J$315:$J$616,255),0))=0,"",INDEX('Disaggregation Data'!$K$315:$K$616,MATCH(RIGHT(X385,255),RIGHT('Disaggregation Data'!J$315:$J$616,255),0))),"")</f>
        <v/>
      </c>
      <c r="F385" s="367" t="str">
        <f t="array" ref="F385">IFERROR(IF(INDEX('Disaggregation Data'!$L$315:$L$616,MATCH(RIGHT(X385,255),RIGHT('Disaggregation Data'!$J$315:$J$616,255),0))=0,"",INDEX('Disaggregation Data'!$L$315:$L$616,MATCH(RIGHT(X385,255),RIGHT('Disaggregation Data'!J$315:$J$616,255),0))),"")</f>
        <v/>
      </c>
      <c r="G385" s="436" t="str">
        <f t="array" ref="G385">IFERROR(IF(INDEX('Disaggregation Data'!$M$315:$M$616,MATCH(RIGHT(X385,255),RIGHT('Disaggregation Data'!$J$315:$J$616,255),0))=0,(E385/F385)*100,INDEX('Disaggregation Data'!$M$315:$M$616,MATCH(RIGHT(X385,255),RIGHT('Disaggregation Data'!J$315:$J$616,255),0))),"")</f>
        <v/>
      </c>
      <c r="H385" s="370" t="str">
        <f t="array" ref="H385">IFERROR(IF(INDEX('Disaggregation Data'!$N$315:$N$616,MATCH(RIGHT(X385,255),RIGHT('Disaggregation Data'!$J$315:$J$616,255),0))=0,"",INDEX('Disaggregation Data'!$N$315:$N$616,MATCH(RIGHT(X385,255),RIGHT('Disaggregation Data'!J$315:$J$616,255),0))),"")</f>
        <v/>
      </c>
      <c r="I385" s="469"/>
      <c r="J385" s="469"/>
      <c r="K385" s="469"/>
      <c r="L385" s="469"/>
      <c r="M385" s="469"/>
      <c r="N385" s="469"/>
      <c r="O385" s="469"/>
      <c r="P385" s="469"/>
      <c r="Q385" s="469"/>
      <c r="R385" s="469"/>
      <c r="S385" s="469"/>
      <c r="T385" s="469"/>
      <c r="U385" s="370" t="str">
        <f t="array" ref="U385">IFERROR(IF(INDEX('Disaggregation Data'!$O$315:$O$616,MATCH(RIGHT(X385,255),RIGHT('Disaggregation Data'!$J$315:$J$616,255),0))=0,"",INDEX('Disaggregation Data'!$O$315:$O$616,MATCH(RIGHT(X385,255),RIGHT('Disaggregation Data'!J$315:$J$616,255),0))),"")</f>
        <v/>
      </c>
      <c r="V385" s="383" t="str">
        <f t="array" ref="V385">IFERROR(IF(INDEX('Disaggregation Data'!$P$315:$P$616,MATCH(RIGHT(X385,255),RIGHT('Disaggregation Data'!$J$315:$J$616,255),0))=0,"",INDEX('Disaggregation Data'!$P$315:$P$616,MATCH(RIGHT(X385,255),RIGHT('Disaggregation Data'!J$315:$J$616,255),0))),"")</f>
        <v/>
      </c>
      <c r="W385" s="470"/>
      <c r="X385" s="470" t="str">
        <f t="shared" si="24"/>
        <v/>
      </c>
      <c r="Y385" s="470">
        <f t="shared" si="25"/>
        <v>8</v>
      </c>
      <c r="Z385" s="470" t="str">
        <f t="shared" si="26"/>
        <v/>
      </c>
      <c r="AA385" s="470" t="b">
        <f t="shared" si="27"/>
        <v>0</v>
      </c>
      <c r="AB385" s="470" t="s">
        <v>1889</v>
      </c>
      <c r="AC385" s="470" t="str">
        <f t="array" ref="AC385">IFERROR(IF(INDEX('Disaggregation Records'!$G$95:$G$183,MATCH(LEFT(Z385,255),LEFT('Disaggregation Records'!$D$95:$D$183,255),0))=0,"",INDEX('Disaggregation Records'!$G$95:$G$183,MATCH(LEFT(Z385,255),LEFT('Disaggregation Records'!$D$95:$D$183,255),0))),"")</f>
        <v/>
      </c>
      <c r="AD385" s="470" t="s">
        <v>766</v>
      </c>
      <c r="AE385" s="219"/>
      <c r="AF385" s="136"/>
      <c r="AG385" s="136"/>
    </row>
    <row r="386" spans="1:33" ht="37.5" customHeight="1" x14ac:dyDescent="0.25">
      <c r="A386" s="345">
        <v>6</v>
      </c>
      <c r="B386" s="364" t="str">
        <f>IFERROR(VLOOKUP(A386,'Coverage Indicators - Section D'!$A$10:$Y$42,25,FALSE),"")</f>
        <v/>
      </c>
      <c r="C386" s="464" t="str">
        <f t="array" ref="C386">IFERROR(IF(INDEX('Disaggregation Records'!$E$95:$E$183,MATCH(RIGHT(Z386,255),RIGHT('Disaggregation Records'!$D$95:$D$183,255),0))=0,"",INDEX('Disaggregation Records'!$E$95:$E$183,MATCH(RIGHT(Z386,255),RIGHT('Disaggregation Records'!$D$95:$D$183,255),0))),"")</f>
        <v/>
      </c>
      <c r="D386" s="464" t="str">
        <f t="array" ref="D386">IFERROR(IF(INDEX('Disaggregation Records'!$F$95:$F$183,MATCH(RIGHT(Z386,255),RIGHT('Disaggregation Records'!$D$95:$D$183,255),0))=0,"",INDEX('Disaggregation Records'!$F$95:$F$183,MATCH(RIGHT(Z386,255),RIGHT('Disaggregation Records'!$D$95:$D$183,255),0))),"")</f>
        <v/>
      </c>
      <c r="E386" s="366" t="str">
        <f t="array" ref="E386">IFERROR(IF(INDEX('Disaggregation Data'!$K$315:$K$616,MATCH(RIGHT(X386,255),RIGHT('Disaggregation Data'!$J$315:$J$616,255),0))=0,"",INDEX('Disaggregation Data'!$K$315:$K$616,MATCH(RIGHT(X386,255),RIGHT('Disaggregation Data'!J$315:$J$616,255),0))),"")</f>
        <v/>
      </c>
      <c r="F386" s="367" t="str">
        <f t="array" ref="F386">IFERROR(IF(INDEX('Disaggregation Data'!$L$315:$L$616,MATCH(RIGHT(X386,255),RIGHT('Disaggregation Data'!$J$315:$J$616,255),0))=0,"",INDEX('Disaggregation Data'!$L$315:$L$616,MATCH(RIGHT(X386,255),RIGHT('Disaggregation Data'!J$315:$J$616,255),0))),"")</f>
        <v/>
      </c>
      <c r="G386" s="436" t="str">
        <f t="array" ref="G386">IFERROR(IF(INDEX('Disaggregation Data'!$M$315:$M$616,MATCH(RIGHT(X386,255),RIGHT('Disaggregation Data'!$J$315:$J$616,255),0))=0,(E386/F386)*100,INDEX('Disaggregation Data'!$M$315:$M$616,MATCH(RIGHT(X386,255),RIGHT('Disaggregation Data'!J$315:$J$616,255),0))),"")</f>
        <v/>
      </c>
      <c r="H386" s="370" t="str">
        <f t="array" ref="H386">IFERROR(IF(INDEX('Disaggregation Data'!$N$315:$N$616,MATCH(RIGHT(X386,255),RIGHT('Disaggregation Data'!$J$315:$J$616,255),0))=0,"",INDEX('Disaggregation Data'!$N$315:$N$616,MATCH(RIGHT(X386,255),RIGHT('Disaggregation Data'!J$315:$J$616,255),0))),"")</f>
        <v/>
      </c>
      <c r="I386" s="469"/>
      <c r="J386" s="469"/>
      <c r="K386" s="469"/>
      <c r="L386" s="469"/>
      <c r="M386" s="469"/>
      <c r="N386" s="469"/>
      <c r="O386" s="469"/>
      <c r="P386" s="469"/>
      <c r="Q386" s="469"/>
      <c r="R386" s="469"/>
      <c r="S386" s="469"/>
      <c r="T386" s="469"/>
      <c r="U386" s="370" t="str">
        <f t="array" ref="U386">IFERROR(IF(INDEX('Disaggregation Data'!$O$315:$O$616,MATCH(RIGHT(X386,255),RIGHT('Disaggregation Data'!$J$315:$J$616,255),0))=0,"",INDEX('Disaggregation Data'!$O$315:$O$616,MATCH(RIGHT(X386,255),RIGHT('Disaggregation Data'!J$315:$J$616,255),0))),"")</f>
        <v/>
      </c>
      <c r="V386" s="383" t="str">
        <f t="array" ref="V386">IFERROR(IF(INDEX('Disaggregation Data'!$P$315:$P$616,MATCH(RIGHT(X386,255),RIGHT('Disaggregation Data'!$J$315:$J$616,255),0))=0,"",INDEX('Disaggregation Data'!$P$315:$P$616,MATCH(RIGHT(X386,255),RIGHT('Disaggregation Data'!J$315:$J$616,255),0))),"")</f>
        <v/>
      </c>
      <c r="W386" s="470"/>
      <c r="X386" s="470" t="str">
        <f t="shared" si="24"/>
        <v/>
      </c>
      <c r="Y386" s="470">
        <f t="shared" si="25"/>
        <v>9</v>
      </c>
      <c r="Z386" s="470" t="str">
        <f t="shared" si="26"/>
        <v/>
      </c>
      <c r="AA386" s="470" t="b">
        <f t="shared" si="27"/>
        <v>0</v>
      </c>
      <c r="AB386" s="470" t="s">
        <v>1890</v>
      </c>
      <c r="AC386" s="470" t="str">
        <f t="array" ref="AC386">IFERROR(IF(INDEX('Disaggregation Records'!$G$95:$G$183,MATCH(LEFT(Z386,255),LEFT('Disaggregation Records'!$D$95:$D$183,255),0))=0,"",INDEX('Disaggregation Records'!$G$95:$G$183,MATCH(LEFT(Z386,255),LEFT('Disaggregation Records'!$D$95:$D$183,255),0))),"")</f>
        <v/>
      </c>
      <c r="AD386" s="470" t="s">
        <v>766</v>
      </c>
      <c r="AE386" s="219"/>
      <c r="AF386" s="136"/>
      <c r="AG386" s="136"/>
    </row>
    <row r="387" spans="1:33" ht="37.5" customHeight="1" x14ac:dyDescent="0.25">
      <c r="A387" s="345">
        <v>7</v>
      </c>
      <c r="B387" s="364" t="str">
        <f>IFERROR(VLOOKUP(A387,'Coverage Indicators - Section D'!$A$10:$Y$42,25,FALSE),"")</f>
        <v/>
      </c>
      <c r="C387" s="464" t="str">
        <f t="array" ref="C387">IFERROR(IF(INDEX('Disaggregation Records'!$E$95:$E$183,MATCH(RIGHT(Z387,255),RIGHT('Disaggregation Records'!$D$95:$D$183,255),0))=0,"",INDEX('Disaggregation Records'!$E$95:$E$183,MATCH(RIGHT(Z387,255),RIGHT('Disaggregation Records'!$D$95:$D$183,255),0))),"")</f>
        <v/>
      </c>
      <c r="D387" s="464" t="str">
        <f t="array" ref="D387">IFERROR(IF(INDEX('Disaggregation Records'!$F$95:$F$183,MATCH(RIGHT(Z387,255),RIGHT('Disaggregation Records'!$D$95:$D$183,255),0))=0,"",INDEX('Disaggregation Records'!$F$95:$F$183,MATCH(RIGHT(Z387,255),RIGHT('Disaggregation Records'!$D$95:$D$183,255),0))),"")</f>
        <v/>
      </c>
      <c r="E387" s="366" t="str">
        <f t="array" ref="E387">IFERROR(IF(INDEX('Disaggregation Data'!$K$315:$K$616,MATCH(RIGHT(X387,255),RIGHT('Disaggregation Data'!$J$315:$J$616,255),0))=0,"",INDEX('Disaggregation Data'!$K$315:$K$616,MATCH(RIGHT(X387,255),RIGHT('Disaggregation Data'!J$315:$J$616,255),0))),"")</f>
        <v/>
      </c>
      <c r="F387" s="367" t="str">
        <f t="array" ref="F387">IFERROR(IF(INDEX('Disaggregation Data'!$L$315:$L$616,MATCH(RIGHT(X387,255),RIGHT('Disaggregation Data'!$J$315:$J$616,255),0))=0,"",INDEX('Disaggregation Data'!$L$315:$L$616,MATCH(RIGHT(X387,255),RIGHT('Disaggregation Data'!J$315:$J$616,255),0))),"")</f>
        <v/>
      </c>
      <c r="G387" s="436" t="str">
        <f t="array" ref="G387">IFERROR(IF(INDEX('Disaggregation Data'!$M$315:$M$616,MATCH(RIGHT(X387,255),RIGHT('Disaggregation Data'!$J$315:$J$616,255),0))=0,(E387/F387)*100,INDEX('Disaggregation Data'!$M$315:$M$616,MATCH(RIGHT(X387,255),RIGHT('Disaggregation Data'!J$315:$J$616,255),0))),"")</f>
        <v/>
      </c>
      <c r="H387" s="370" t="str">
        <f t="array" ref="H387">IFERROR(IF(INDEX('Disaggregation Data'!$N$315:$N$616,MATCH(RIGHT(X387,255),RIGHT('Disaggregation Data'!$J$315:$J$616,255),0))=0,"",INDEX('Disaggregation Data'!$N$315:$N$616,MATCH(RIGHT(X387,255),RIGHT('Disaggregation Data'!J$315:$J$616,255),0))),"")</f>
        <v/>
      </c>
      <c r="I387" s="469"/>
      <c r="J387" s="469"/>
      <c r="K387" s="469"/>
      <c r="L387" s="469"/>
      <c r="M387" s="469"/>
      <c r="N387" s="469"/>
      <c r="O387" s="469"/>
      <c r="P387" s="469"/>
      <c r="Q387" s="469"/>
      <c r="R387" s="469"/>
      <c r="S387" s="469"/>
      <c r="T387" s="469"/>
      <c r="U387" s="370" t="str">
        <f t="array" ref="U387">IFERROR(IF(INDEX('Disaggregation Data'!$O$315:$O$616,MATCH(RIGHT(X387,255),RIGHT('Disaggregation Data'!$J$315:$J$616,255),0))=0,"",INDEX('Disaggregation Data'!$O$315:$O$616,MATCH(RIGHT(X387,255),RIGHT('Disaggregation Data'!J$315:$J$616,255),0))),"")</f>
        <v/>
      </c>
      <c r="V387" s="383" t="str">
        <f t="array" ref="V387">IFERROR(IF(INDEX('Disaggregation Data'!$P$315:$P$616,MATCH(RIGHT(X387,255),RIGHT('Disaggregation Data'!$J$315:$J$616,255),0))=0,"",INDEX('Disaggregation Data'!$P$315:$P$616,MATCH(RIGHT(X387,255),RIGHT('Disaggregation Data'!J$315:$J$616,255),0))),"")</f>
        <v/>
      </c>
      <c r="W387" s="470"/>
      <c r="X387" s="470" t="str">
        <f t="shared" si="24"/>
        <v/>
      </c>
      <c r="Y387" s="470">
        <f t="shared" si="25"/>
        <v>10</v>
      </c>
      <c r="Z387" s="470" t="str">
        <f t="shared" si="26"/>
        <v/>
      </c>
      <c r="AA387" s="470" t="b">
        <f t="shared" si="27"/>
        <v>0</v>
      </c>
      <c r="AB387" s="470" t="s">
        <v>1891</v>
      </c>
      <c r="AC387" s="470" t="str">
        <f t="array" ref="AC387">IFERROR(IF(INDEX('Disaggregation Records'!$G$95:$G$183,MATCH(LEFT(Z387,255),LEFT('Disaggregation Records'!$D$95:$D$183,255),0))=0,"",INDEX('Disaggregation Records'!$G$95:$G$183,MATCH(LEFT(Z387,255),LEFT('Disaggregation Records'!$D$95:$D$183,255),0))),"")</f>
        <v/>
      </c>
      <c r="AD387" s="470" t="s">
        <v>767</v>
      </c>
      <c r="AE387" s="219"/>
      <c r="AF387" s="136"/>
      <c r="AG387" s="136"/>
    </row>
    <row r="388" spans="1:33" ht="37.5" customHeight="1" x14ac:dyDescent="0.25">
      <c r="A388" s="345">
        <v>7</v>
      </c>
      <c r="B388" s="364" t="str">
        <f>IFERROR(VLOOKUP(A388,'Coverage Indicators - Section D'!$A$10:$Y$42,25,FALSE),"")</f>
        <v/>
      </c>
      <c r="C388" s="464" t="str">
        <f t="array" ref="C388">IFERROR(IF(INDEX('Disaggregation Records'!$E$95:$E$183,MATCH(RIGHT(Z388,255),RIGHT('Disaggregation Records'!$D$95:$D$183,255),0))=0,"",INDEX('Disaggregation Records'!$E$95:$E$183,MATCH(RIGHT(Z388,255),RIGHT('Disaggregation Records'!$D$95:$D$183,255),0))),"")</f>
        <v/>
      </c>
      <c r="D388" s="464" t="str">
        <f t="array" ref="D388">IFERROR(IF(INDEX('Disaggregation Records'!$F$95:$F$183,MATCH(RIGHT(Z388,255),RIGHT('Disaggregation Records'!$D$95:$D$183,255),0))=0,"",INDEX('Disaggregation Records'!$F$95:$F$183,MATCH(RIGHT(Z388,255),RIGHT('Disaggregation Records'!$D$95:$D$183,255),0))),"")</f>
        <v/>
      </c>
      <c r="E388" s="366" t="str">
        <f t="array" ref="E388">IFERROR(IF(INDEX('Disaggregation Data'!$K$315:$K$616,MATCH(RIGHT(X388,255),RIGHT('Disaggregation Data'!$J$315:$J$616,255),0))=0,"",INDEX('Disaggregation Data'!$K$315:$K$616,MATCH(RIGHT(X388,255),RIGHT('Disaggregation Data'!J$315:$J$616,255),0))),"")</f>
        <v/>
      </c>
      <c r="F388" s="367" t="str">
        <f t="array" ref="F388">IFERROR(IF(INDEX('Disaggregation Data'!$L$315:$L$616,MATCH(RIGHT(X388,255),RIGHT('Disaggregation Data'!$J$315:$J$616,255),0))=0,"",INDEX('Disaggregation Data'!$L$315:$L$616,MATCH(RIGHT(X388,255),RIGHT('Disaggregation Data'!J$315:$J$616,255),0))),"")</f>
        <v/>
      </c>
      <c r="G388" s="436" t="str">
        <f t="array" ref="G388">IFERROR(IF(INDEX('Disaggregation Data'!$M$315:$M$616,MATCH(RIGHT(X388,255),RIGHT('Disaggregation Data'!$J$315:$J$616,255),0))=0,(E388/F388)*100,INDEX('Disaggregation Data'!$M$315:$M$616,MATCH(RIGHT(X388,255),RIGHT('Disaggregation Data'!J$315:$J$616,255),0))),"")</f>
        <v/>
      </c>
      <c r="H388" s="370" t="str">
        <f t="array" ref="H388">IFERROR(IF(INDEX('Disaggregation Data'!$N$315:$N$616,MATCH(RIGHT(X388,255),RIGHT('Disaggregation Data'!$J$315:$J$616,255),0))=0,"",INDEX('Disaggregation Data'!$N$315:$N$616,MATCH(RIGHT(X388,255),RIGHT('Disaggregation Data'!J$315:$J$616,255),0))),"")</f>
        <v/>
      </c>
      <c r="I388" s="469"/>
      <c r="J388" s="469"/>
      <c r="K388" s="469"/>
      <c r="L388" s="469"/>
      <c r="M388" s="469"/>
      <c r="N388" s="469"/>
      <c r="O388" s="469"/>
      <c r="P388" s="469"/>
      <c r="Q388" s="469"/>
      <c r="R388" s="469"/>
      <c r="S388" s="469"/>
      <c r="T388" s="469"/>
      <c r="U388" s="370" t="str">
        <f t="array" ref="U388">IFERROR(IF(INDEX('Disaggregation Data'!$O$315:$O$616,MATCH(RIGHT(X388,255),RIGHT('Disaggregation Data'!$J$315:$J$616,255),0))=0,"",INDEX('Disaggregation Data'!$O$315:$O$616,MATCH(RIGHT(X388,255),RIGHT('Disaggregation Data'!J$315:$J$616,255),0))),"")</f>
        <v/>
      </c>
      <c r="V388" s="383" t="str">
        <f t="array" ref="V388">IFERROR(IF(INDEX('Disaggregation Data'!$P$315:$P$616,MATCH(RIGHT(X388,255),RIGHT('Disaggregation Data'!$J$315:$J$616,255),0))=0,"",INDEX('Disaggregation Data'!$P$315:$P$616,MATCH(RIGHT(X388,255),RIGHT('Disaggregation Data'!J$315:$J$616,255),0))),"")</f>
        <v/>
      </c>
      <c r="W388" s="470"/>
      <c r="X388" s="470" t="str">
        <f t="shared" si="24"/>
        <v/>
      </c>
      <c r="Y388" s="470">
        <f t="shared" si="25"/>
        <v>11</v>
      </c>
      <c r="Z388" s="470" t="str">
        <f t="shared" si="26"/>
        <v/>
      </c>
      <c r="AA388" s="470" t="b">
        <f t="shared" si="27"/>
        <v>0</v>
      </c>
      <c r="AB388" s="470" t="s">
        <v>1892</v>
      </c>
      <c r="AC388" s="470" t="str">
        <f t="array" ref="AC388">IFERROR(IF(INDEX('Disaggregation Records'!$G$95:$G$183,MATCH(LEFT(Z388,255),LEFT('Disaggregation Records'!$D$95:$D$183,255),0))=0,"",INDEX('Disaggregation Records'!$G$95:$G$183,MATCH(LEFT(Z388,255),LEFT('Disaggregation Records'!$D$95:$D$183,255),0))),"")</f>
        <v/>
      </c>
      <c r="AD388" s="470" t="s">
        <v>767</v>
      </c>
      <c r="AE388" s="219"/>
      <c r="AF388" s="136"/>
      <c r="AG388" s="136"/>
    </row>
    <row r="389" spans="1:33" ht="37.5" customHeight="1" x14ac:dyDescent="0.25">
      <c r="A389" s="345">
        <v>7</v>
      </c>
      <c r="B389" s="364" t="str">
        <f>IFERROR(VLOOKUP(A389,'Coverage Indicators - Section D'!$A$10:$Y$42,25,FALSE),"")</f>
        <v/>
      </c>
      <c r="C389" s="464" t="str">
        <f t="array" ref="C389">IFERROR(IF(INDEX('Disaggregation Records'!$E$95:$E$183,MATCH(RIGHT(Z389,255),RIGHT('Disaggregation Records'!$D$95:$D$183,255),0))=0,"",INDEX('Disaggregation Records'!$E$95:$E$183,MATCH(RIGHT(Z389,255),RIGHT('Disaggregation Records'!$D$95:$D$183,255),0))),"")</f>
        <v/>
      </c>
      <c r="D389" s="464" t="str">
        <f t="array" ref="D389">IFERROR(IF(INDEX('Disaggregation Records'!$F$95:$F$183,MATCH(RIGHT(Z389,255),RIGHT('Disaggregation Records'!$D$95:$D$183,255),0))=0,"",INDEX('Disaggregation Records'!$F$95:$F$183,MATCH(RIGHT(Z389,255),RIGHT('Disaggregation Records'!$D$95:$D$183,255),0))),"")</f>
        <v/>
      </c>
      <c r="E389" s="366" t="str">
        <f t="array" ref="E389">IFERROR(IF(INDEX('Disaggregation Data'!$K$315:$K$616,MATCH(RIGHT(X389,255),RIGHT('Disaggregation Data'!$J$315:$J$616,255),0))=0,"",INDEX('Disaggregation Data'!$K$315:$K$616,MATCH(RIGHT(X389,255),RIGHT('Disaggregation Data'!J$315:$J$616,255),0))),"")</f>
        <v/>
      </c>
      <c r="F389" s="367" t="str">
        <f t="array" ref="F389">IFERROR(IF(INDEX('Disaggregation Data'!$L$315:$L$616,MATCH(RIGHT(X389,255),RIGHT('Disaggregation Data'!$J$315:$J$616,255),0))=0,"",INDEX('Disaggregation Data'!$L$315:$L$616,MATCH(RIGHT(X389,255),RIGHT('Disaggregation Data'!J$315:$J$616,255),0))),"")</f>
        <v/>
      </c>
      <c r="G389" s="436" t="str">
        <f t="array" ref="G389">IFERROR(IF(INDEX('Disaggregation Data'!$M$315:$M$616,MATCH(RIGHT(X389,255),RIGHT('Disaggregation Data'!$J$315:$J$616,255),0))=0,(E389/F389)*100,INDEX('Disaggregation Data'!$M$315:$M$616,MATCH(RIGHT(X389,255),RIGHT('Disaggregation Data'!J$315:$J$616,255),0))),"")</f>
        <v/>
      </c>
      <c r="H389" s="370" t="str">
        <f t="array" ref="H389">IFERROR(IF(INDEX('Disaggregation Data'!$N$315:$N$616,MATCH(RIGHT(X389,255),RIGHT('Disaggregation Data'!$J$315:$J$616,255),0))=0,"",INDEX('Disaggregation Data'!$N$315:$N$616,MATCH(RIGHT(X389,255),RIGHT('Disaggregation Data'!J$315:$J$616,255),0))),"")</f>
        <v/>
      </c>
      <c r="I389" s="469"/>
      <c r="J389" s="469"/>
      <c r="K389" s="469"/>
      <c r="L389" s="469"/>
      <c r="M389" s="469"/>
      <c r="N389" s="469"/>
      <c r="O389" s="469"/>
      <c r="P389" s="469"/>
      <c r="Q389" s="469"/>
      <c r="R389" s="469"/>
      <c r="S389" s="469"/>
      <c r="T389" s="469"/>
      <c r="U389" s="370" t="str">
        <f t="array" ref="U389">IFERROR(IF(INDEX('Disaggregation Data'!$O$315:$O$616,MATCH(RIGHT(X389,255),RIGHT('Disaggregation Data'!$J$315:$J$616,255),0))=0,"",INDEX('Disaggregation Data'!$O$315:$O$616,MATCH(RIGHT(X389,255),RIGHT('Disaggregation Data'!J$315:$J$616,255),0))),"")</f>
        <v/>
      </c>
      <c r="V389" s="383" t="str">
        <f t="array" ref="V389">IFERROR(IF(INDEX('Disaggregation Data'!$P$315:$P$616,MATCH(RIGHT(X389,255),RIGHT('Disaggregation Data'!$J$315:$J$616,255),0))=0,"",INDEX('Disaggregation Data'!$P$315:$P$616,MATCH(RIGHT(X389,255),RIGHT('Disaggregation Data'!J$315:$J$616,255),0))),"")</f>
        <v/>
      </c>
      <c r="W389" s="470"/>
      <c r="X389" s="470" t="str">
        <f t="shared" si="24"/>
        <v/>
      </c>
      <c r="Y389" s="470">
        <f t="shared" si="25"/>
        <v>12</v>
      </c>
      <c r="Z389" s="470" t="str">
        <f t="shared" si="26"/>
        <v/>
      </c>
      <c r="AA389" s="470" t="b">
        <f t="shared" si="27"/>
        <v>0</v>
      </c>
      <c r="AB389" s="470" t="s">
        <v>1893</v>
      </c>
      <c r="AC389" s="470" t="str">
        <f t="array" ref="AC389">IFERROR(IF(INDEX('Disaggregation Records'!$G$95:$G$183,MATCH(LEFT(Z389,255),LEFT('Disaggregation Records'!$D$95:$D$183,255),0))=0,"",INDEX('Disaggregation Records'!$G$95:$G$183,MATCH(LEFT(Z389,255),LEFT('Disaggregation Records'!$D$95:$D$183,255),0))),"")</f>
        <v/>
      </c>
      <c r="AD389" s="470" t="s">
        <v>767</v>
      </c>
      <c r="AE389" s="219"/>
      <c r="AF389" s="136"/>
      <c r="AG389" s="136"/>
    </row>
    <row r="390" spans="1:33" ht="37.5" customHeight="1" x14ac:dyDescent="0.25">
      <c r="A390" s="345">
        <v>7</v>
      </c>
      <c r="B390" s="364" t="str">
        <f>IFERROR(VLOOKUP(A390,'Coverage Indicators - Section D'!$A$10:$Y$42,25,FALSE),"")</f>
        <v/>
      </c>
      <c r="C390" s="464" t="str">
        <f t="array" ref="C390">IFERROR(IF(INDEX('Disaggregation Records'!$E$95:$E$183,MATCH(RIGHT(Z390,255),RIGHT('Disaggregation Records'!$D$95:$D$183,255),0))=0,"",INDEX('Disaggregation Records'!$E$95:$E$183,MATCH(RIGHT(Z390,255),RIGHT('Disaggregation Records'!$D$95:$D$183,255),0))),"")</f>
        <v/>
      </c>
      <c r="D390" s="464" t="str">
        <f t="array" ref="D390">IFERROR(IF(INDEX('Disaggregation Records'!$F$95:$F$183,MATCH(RIGHT(Z390,255),RIGHT('Disaggregation Records'!$D$95:$D$183,255),0))=0,"",INDEX('Disaggregation Records'!$F$95:$F$183,MATCH(RIGHT(Z390,255),RIGHT('Disaggregation Records'!$D$95:$D$183,255),0))),"")</f>
        <v/>
      </c>
      <c r="E390" s="366" t="str">
        <f t="array" ref="E390">IFERROR(IF(INDEX('Disaggregation Data'!$K$315:$K$616,MATCH(RIGHT(X390,255),RIGHT('Disaggregation Data'!$J$315:$J$616,255),0))=0,"",INDEX('Disaggregation Data'!$K$315:$K$616,MATCH(RIGHT(X390,255),RIGHT('Disaggregation Data'!J$315:$J$616,255),0))),"")</f>
        <v/>
      </c>
      <c r="F390" s="367" t="str">
        <f t="array" ref="F390">IFERROR(IF(INDEX('Disaggregation Data'!$L$315:$L$616,MATCH(RIGHT(X390,255),RIGHT('Disaggregation Data'!$J$315:$J$616,255),0))=0,"",INDEX('Disaggregation Data'!$L$315:$L$616,MATCH(RIGHT(X390,255),RIGHT('Disaggregation Data'!J$315:$J$616,255),0))),"")</f>
        <v/>
      </c>
      <c r="G390" s="436" t="str">
        <f t="array" ref="G390">IFERROR(IF(INDEX('Disaggregation Data'!$M$315:$M$616,MATCH(RIGHT(X390,255),RIGHT('Disaggregation Data'!$J$315:$J$616,255),0))=0,(E390/F390)*100,INDEX('Disaggregation Data'!$M$315:$M$616,MATCH(RIGHT(X390,255),RIGHT('Disaggregation Data'!J$315:$J$616,255),0))),"")</f>
        <v/>
      </c>
      <c r="H390" s="370" t="str">
        <f t="array" ref="H390">IFERROR(IF(INDEX('Disaggregation Data'!$N$315:$N$616,MATCH(RIGHT(X390,255),RIGHT('Disaggregation Data'!$J$315:$J$616,255),0))=0,"",INDEX('Disaggregation Data'!$N$315:$N$616,MATCH(RIGHT(X390,255),RIGHT('Disaggregation Data'!J$315:$J$616,255),0))),"")</f>
        <v/>
      </c>
      <c r="I390" s="469"/>
      <c r="J390" s="469"/>
      <c r="K390" s="469"/>
      <c r="L390" s="469"/>
      <c r="M390" s="469"/>
      <c r="N390" s="469"/>
      <c r="O390" s="469"/>
      <c r="P390" s="469"/>
      <c r="Q390" s="469"/>
      <c r="R390" s="469"/>
      <c r="S390" s="469"/>
      <c r="T390" s="469"/>
      <c r="U390" s="370" t="str">
        <f t="array" ref="U390">IFERROR(IF(INDEX('Disaggregation Data'!$O$315:$O$616,MATCH(RIGHT(X390,255),RIGHT('Disaggregation Data'!$J$315:$J$616,255),0))=0,"",INDEX('Disaggregation Data'!$O$315:$O$616,MATCH(RIGHT(X390,255),RIGHT('Disaggregation Data'!J$315:$J$616,255),0))),"")</f>
        <v/>
      </c>
      <c r="V390" s="383" t="str">
        <f t="array" ref="V390">IFERROR(IF(INDEX('Disaggregation Data'!$P$315:$P$616,MATCH(RIGHT(X390,255),RIGHT('Disaggregation Data'!$J$315:$J$616,255),0))=0,"",INDEX('Disaggregation Data'!$P$315:$P$616,MATCH(RIGHT(X390,255),RIGHT('Disaggregation Data'!J$315:$J$616,255),0))),"")</f>
        <v/>
      </c>
      <c r="W390" s="470"/>
      <c r="X390" s="470" t="str">
        <f t="shared" si="24"/>
        <v/>
      </c>
      <c r="Y390" s="470">
        <f t="shared" si="25"/>
        <v>13</v>
      </c>
      <c r="Z390" s="470" t="str">
        <f t="shared" si="26"/>
        <v/>
      </c>
      <c r="AA390" s="470" t="b">
        <f t="shared" si="27"/>
        <v>0</v>
      </c>
      <c r="AB390" s="470" t="s">
        <v>1894</v>
      </c>
      <c r="AC390" s="470" t="str">
        <f t="array" ref="AC390">IFERROR(IF(INDEX('Disaggregation Records'!$G$95:$G$183,MATCH(LEFT(Z390,255),LEFT('Disaggregation Records'!$D$95:$D$183,255),0))=0,"",INDEX('Disaggregation Records'!$G$95:$G$183,MATCH(LEFT(Z390,255),LEFT('Disaggregation Records'!$D$95:$D$183,255),0))),"")</f>
        <v/>
      </c>
      <c r="AD390" s="470" t="s">
        <v>767</v>
      </c>
      <c r="AE390" s="219"/>
      <c r="AF390" s="136"/>
      <c r="AG390" s="136"/>
    </row>
    <row r="391" spans="1:33" ht="37.5" customHeight="1" x14ac:dyDescent="0.25">
      <c r="A391" s="345">
        <v>7</v>
      </c>
      <c r="B391" s="364" t="str">
        <f>IFERROR(VLOOKUP(A391,'Coverage Indicators - Section D'!$A$10:$Y$42,25,FALSE),"")</f>
        <v/>
      </c>
      <c r="C391" s="464" t="str">
        <f t="array" ref="C391">IFERROR(IF(INDEX('Disaggregation Records'!$E$95:$E$183,MATCH(RIGHT(Z391,255),RIGHT('Disaggregation Records'!$D$95:$D$183,255),0))=0,"",INDEX('Disaggregation Records'!$E$95:$E$183,MATCH(RIGHT(Z391,255),RIGHT('Disaggregation Records'!$D$95:$D$183,255),0))),"")</f>
        <v/>
      </c>
      <c r="D391" s="464" t="str">
        <f t="array" ref="D391">IFERROR(IF(INDEX('Disaggregation Records'!$F$95:$F$183,MATCH(RIGHT(Z391,255),RIGHT('Disaggregation Records'!$D$95:$D$183,255),0))=0,"",INDEX('Disaggregation Records'!$F$95:$F$183,MATCH(RIGHT(Z391,255),RIGHT('Disaggregation Records'!$D$95:$D$183,255),0))),"")</f>
        <v/>
      </c>
      <c r="E391" s="366" t="str">
        <f t="array" ref="E391">IFERROR(IF(INDEX('Disaggregation Data'!$K$315:$K$616,MATCH(RIGHT(X391,255),RIGHT('Disaggregation Data'!$J$315:$J$616,255),0))=0,"",INDEX('Disaggregation Data'!$K$315:$K$616,MATCH(RIGHT(X391,255),RIGHT('Disaggregation Data'!J$315:$J$616,255),0))),"")</f>
        <v/>
      </c>
      <c r="F391" s="367" t="str">
        <f t="array" ref="F391">IFERROR(IF(INDEX('Disaggregation Data'!$L$315:$L$616,MATCH(RIGHT(X391,255),RIGHT('Disaggregation Data'!$J$315:$J$616,255),0))=0,"",INDEX('Disaggregation Data'!$L$315:$L$616,MATCH(RIGHT(X391,255),RIGHT('Disaggregation Data'!J$315:$J$616,255),0))),"")</f>
        <v/>
      </c>
      <c r="G391" s="436" t="str">
        <f t="array" ref="G391">IFERROR(IF(INDEX('Disaggregation Data'!$M$315:$M$616,MATCH(RIGHT(X391,255),RIGHT('Disaggregation Data'!$J$315:$J$616,255),0))=0,(E391/F391)*100,INDEX('Disaggregation Data'!$M$315:$M$616,MATCH(RIGHT(X391,255),RIGHT('Disaggregation Data'!J$315:$J$616,255),0))),"")</f>
        <v/>
      </c>
      <c r="H391" s="370" t="str">
        <f t="array" ref="H391">IFERROR(IF(INDEX('Disaggregation Data'!$N$315:$N$616,MATCH(RIGHT(X391,255),RIGHT('Disaggregation Data'!$J$315:$J$616,255),0))=0,"",INDEX('Disaggregation Data'!$N$315:$N$616,MATCH(RIGHT(X391,255),RIGHT('Disaggregation Data'!J$315:$J$616,255),0))),"")</f>
        <v/>
      </c>
      <c r="I391" s="469"/>
      <c r="J391" s="469"/>
      <c r="K391" s="469"/>
      <c r="L391" s="469"/>
      <c r="M391" s="469"/>
      <c r="N391" s="469"/>
      <c r="O391" s="469"/>
      <c r="P391" s="469"/>
      <c r="Q391" s="469"/>
      <c r="R391" s="469"/>
      <c r="S391" s="469"/>
      <c r="T391" s="469"/>
      <c r="U391" s="370" t="str">
        <f t="array" ref="U391">IFERROR(IF(INDEX('Disaggregation Data'!$O$315:$O$616,MATCH(RIGHT(X391,255),RIGHT('Disaggregation Data'!$J$315:$J$616,255),0))=0,"",INDEX('Disaggregation Data'!$O$315:$O$616,MATCH(RIGHT(X391,255),RIGHT('Disaggregation Data'!J$315:$J$616,255),0))),"")</f>
        <v/>
      </c>
      <c r="V391" s="383" t="str">
        <f t="array" ref="V391">IFERROR(IF(INDEX('Disaggregation Data'!$P$315:$P$616,MATCH(RIGHT(X391,255),RIGHT('Disaggregation Data'!$J$315:$J$616,255),0))=0,"",INDEX('Disaggregation Data'!$P$315:$P$616,MATCH(RIGHT(X391,255),RIGHT('Disaggregation Data'!J$315:$J$616,255),0))),"")</f>
        <v/>
      </c>
      <c r="W391" s="470"/>
      <c r="X391" s="470" t="str">
        <f t="shared" ref="X391:X454" si="28">IF(B391&lt;&gt;"",B391&amp;C391&amp;D391,"")</f>
        <v/>
      </c>
      <c r="Y391" s="470">
        <f t="shared" ref="Y391:Y454" si="29">IF(B391=B390,Y390+1,0)</f>
        <v>14</v>
      </c>
      <c r="Z391" s="470" t="str">
        <f t="shared" ref="Z391:Z454" si="30">IF(B391&lt;&gt;"",B391&amp;"-"&amp;Y391,"")</f>
        <v/>
      </c>
      <c r="AA391" s="470" t="b">
        <f t="shared" ref="AA391:AA454" si="31">IFERROR(IF(B391&lt;&gt;"",TRUE,FALSE),"")</f>
        <v>0</v>
      </c>
      <c r="AB391" s="470" t="s">
        <v>1895</v>
      </c>
      <c r="AC391" s="470" t="str">
        <f t="array" ref="AC391">IFERROR(IF(INDEX('Disaggregation Records'!$G$95:$G$183,MATCH(LEFT(Z391,255),LEFT('Disaggregation Records'!$D$95:$D$183,255),0))=0,"",INDEX('Disaggregation Records'!$G$95:$G$183,MATCH(LEFT(Z391,255),LEFT('Disaggregation Records'!$D$95:$D$183,255),0))),"")</f>
        <v/>
      </c>
      <c r="AD391" s="470" t="s">
        <v>767</v>
      </c>
      <c r="AE391" s="219"/>
      <c r="AF391" s="136"/>
      <c r="AG391" s="136"/>
    </row>
    <row r="392" spans="1:33" ht="37.5" customHeight="1" x14ac:dyDescent="0.25">
      <c r="A392" s="345">
        <v>7</v>
      </c>
      <c r="B392" s="364" t="str">
        <f>IFERROR(VLOOKUP(A392,'Coverage Indicators - Section D'!$A$10:$Y$42,25,FALSE),"")</f>
        <v/>
      </c>
      <c r="C392" s="464" t="str">
        <f t="array" ref="C392">IFERROR(IF(INDEX('Disaggregation Records'!$E$95:$E$183,MATCH(RIGHT(Z392,255),RIGHT('Disaggregation Records'!$D$95:$D$183,255),0))=0,"",INDEX('Disaggregation Records'!$E$95:$E$183,MATCH(RIGHT(Z392,255),RIGHT('Disaggregation Records'!$D$95:$D$183,255),0))),"")</f>
        <v/>
      </c>
      <c r="D392" s="464" t="str">
        <f t="array" ref="D392">IFERROR(IF(INDEX('Disaggregation Records'!$F$95:$F$183,MATCH(RIGHT(Z392,255),RIGHT('Disaggregation Records'!$D$95:$D$183,255),0))=0,"",INDEX('Disaggregation Records'!$F$95:$F$183,MATCH(RIGHT(Z392,255),RIGHT('Disaggregation Records'!$D$95:$D$183,255),0))),"")</f>
        <v/>
      </c>
      <c r="E392" s="366" t="str">
        <f t="array" ref="E392">IFERROR(IF(INDEX('Disaggregation Data'!$K$315:$K$616,MATCH(RIGHT(X392,255),RIGHT('Disaggregation Data'!$J$315:$J$616,255),0))=0,"",INDEX('Disaggregation Data'!$K$315:$K$616,MATCH(RIGHT(X392,255),RIGHT('Disaggregation Data'!J$315:$J$616,255),0))),"")</f>
        <v/>
      </c>
      <c r="F392" s="367" t="str">
        <f t="array" ref="F392">IFERROR(IF(INDEX('Disaggregation Data'!$L$315:$L$616,MATCH(RIGHT(X392,255),RIGHT('Disaggregation Data'!$J$315:$J$616,255),0))=0,"",INDEX('Disaggregation Data'!$L$315:$L$616,MATCH(RIGHT(X392,255),RIGHT('Disaggregation Data'!J$315:$J$616,255),0))),"")</f>
        <v/>
      </c>
      <c r="G392" s="436" t="str">
        <f t="array" ref="G392">IFERROR(IF(INDEX('Disaggregation Data'!$M$315:$M$616,MATCH(RIGHT(X392,255),RIGHT('Disaggregation Data'!$J$315:$J$616,255),0))=0,(E392/F392)*100,INDEX('Disaggregation Data'!$M$315:$M$616,MATCH(RIGHT(X392,255),RIGHT('Disaggregation Data'!J$315:$J$616,255),0))),"")</f>
        <v/>
      </c>
      <c r="H392" s="370" t="str">
        <f t="array" ref="H392">IFERROR(IF(INDEX('Disaggregation Data'!$N$315:$N$616,MATCH(RIGHT(X392,255),RIGHT('Disaggregation Data'!$J$315:$J$616,255),0))=0,"",INDEX('Disaggregation Data'!$N$315:$N$616,MATCH(RIGHT(X392,255),RIGHT('Disaggregation Data'!J$315:$J$616,255),0))),"")</f>
        <v/>
      </c>
      <c r="I392" s="469"/>
      <c r="J392" s="469"/>
      <c r="K392" s="469"/>
      <c r="L392" s="469"/>
      <c r="M392" s="469"/>
      <c r="N392" s="469"/>
      <c r="O392" s="469"/>
      <c r="P392" s="469"/>
      <c r="Q392" s="469"/>
      <c r="R392" s="469"/>
      <c r="S392" s="469"/>
      <c r="T392" s="469"/>
      <c r="U392" s="370" t="str">
        <f t="array" ref="U392">IFERROR(IF(INDEX('Disaggregation Data'!$O$315:$O$616,MATCH(RIGHT(X392,255),RIGHT('Disaggregation Data'!$J$315:$J$616,255),0))=0,"",INDEX('Disaggregation Data'!$O$315:$O$616,MATCH(RIGHT(X392,255),RIGHT('Disaggregation Data'!J$315:$J$616,255),0))),"")</f>
        <v/>
      </c>
      <c r="V392" s="383" t="str">
        <f t="array" ref="V392">IFERROR(IF(INDEX('Disaggregation Data'!$P$315:$P$616,MATCH(RIGHT(X392,255),RIGHT('Disaggregation Data'!$J$315:$J$616,255),0))=0,"",INDEX('Disaggregation Data'!$P$315:$P$616,MATCH(RIGHT(X392,255),RIGHT('Disaggregation Data'!J$315:$J$616,255),0))),"")</f>
        <v/>
      </c>
      <c r="W392" s="470"/>
      <c r="X392" s="470" t="str">
        <f t="shared" si="28"/>
        <v/>
      </c>
      <c r="Y392" s="470">
        <f t="shared" si="29"/>
        <v>15</v>
      </c>
      <c r="Z392" s="470" t="str">
        <f t="shared" si="30"/>
        <v/>
      </c>
      <c r="AA392" s="470" t="b">
        <f t="shared" si="31"/>
        <v>0</v>
      </c>
      <c r="AB392" s="470" t="s">
        <v>1896</v>
      </c>
      <c r="AC392" s="470" t="str">
        <f t="array" ref="AC392">IFERROR(IF(INDEX('Disaggregation Records'!$G$95:$G$183,MATCH(LEFT(Z392,255),LEFT('Disaggregation Records'!$D$95:$D$183,255),0))=0,"",INDEX('Disaggregation Records'!$G$95:$G$183,MATCH(LEFT(Z392,255),LEFT('Disaggregation Records'!$D$95:$D$183,255),0))),"")</f>
        <v/>
      </c>
      <c r="AD392" s="470" t="s">
        <v>767</v>
      </c>
      <c r="AE392" s="219"/>
      <c r="AF392" s="136"/>
      <c r="AG392" s="136"/>
    </row>
    <row r="393" spans="1:33" ht="37.5" customHeight="1" x14ac:dyDescent="0.25">
      <c r="A393" s="345">
        <v>7</v>
      </c>
      <c r="B393" s="364" t="str">
        <f>IFERROR(VLOOKUP(A393,'Coverage Indicators - Section D'!$A$10:$Y$42,25,FALSE),"")</f>
        <v/>
      </c>
      <c r="C393" s="464" t="str">
        <f t="array" ref="C393">IFERROR(IF(INDEX('Disaggregation Records'!$E$95:$E$183,MATCH(RIGHT(Z393,255),RIGHT('Disaggregation Records'!$D$95:$D$183,255),0))=0,"",INDEX('Disaggregation Records'!$E$95:$E$183,MATCH(RIGHT(Z393,255),RIGHT('Disaggregation Records'!$D$95:$D$183,255),0))),"")</f>
        <v/>
      </c>
      <c r="D393" s="464" t="str">
        <f t="array" ref="D393">IFERROR(IF(INDEX('Disaggregation Records'!$F$95:$F$183,MATCH(RIGHT(Z393,255),RIGHT('Disaggregation Records'!$D$95:$D$183,255),0))=0,"",INDEX('Disaggregation Records'!$F$95:$F$183,MATCH(RIGHT(Z393,255),RIGHT('Disaggregation Records'!$D$95:$D$183,255),0))),"")</f>
        <v/>
      </c>
      <c r="E393" s="366" t="str">
        <f t="array" ref="E393">IFERROR(IF(INDEX('Disaggregation Data'!$K$315:$K$616,MATCH(RIGHT(X393,255),RIGHT('Disaggregation Data'!$J$315:$J$616,255),0))=0,"",INDEX('Disaggregation Data'!$K$315:$K$616,MATCH(RIGHT(X393,255),RIGHT('Disaggregation Data'!J$315:$J$616,255),0))),"")</f>
        <v/>
      </c>
      <c r="F393" s="367" t="str">
        <f t="array" ref="F393">IFERROR(IF(INDEX('Disaggregation Data'!$L$315:$L$616,MATCH(RIGHT(X393,255),RIGHT('Disaggregation Data'!$J$315:$J$616,255),0))=0,"",INDEX('Disaggregation Data'!$L$315:$L$616,MATCH(RIGHT(X393,255),RIGHT('Disaggregation Data'!J$315:$J$616,255),0))),"")</f>
        <v/>
      </c>
      <c r="G393" s="436" t="str">
        <f t="array" ref="G393">IFERROR(IF(INDEX('Disaggregation Data'!$M$315:$M$616,MATCH(RIGHT(X393,255),RIGHT('Disaggregation Data'!$J$315:$J$616,255),0))=0,(E393/F393)*100,INDEX('Disaggregation Data'!$M$315:$M$616,MATCH(RIGHT(X393,255),RIGHT('Disaggregation Data'!J$315:$J$616,255),0))),"")</f>
        <v/>
      </c>
      <c r="H393" s="370" t="str">
        <f t="array" ref="H393">IFERROR(IF(INDEX('Disaggregation Data'!$N$315:$N$616,MATCH(RIGHT(X393,255),RIGHT('Disaggregation Data'!$J$315:$J$616,255),0))=0,"",INDEX('Disaggregation Data'!$N$315:$N$616,MATCH(RIGHT(X393,255),RIGHT('Disaggregation Data'!J$315:$J$616,255),0))),"")</f>
        <v/>
      </c>
      <c r="I393" s="469"/>
      <c r="J393" s="469"/>
      <c r="K393" s="469"/>
      <c r="L393" s="469"/>
      <c r="M393" s="469"/>
      <c r="N393" s="469"/>
      <c r="O393" s="469"/>
      <c r="P393" s="469"/>
      <c r="Q393" s="469"/>
      <c r="R393" s="469"/>
      <c r="S393" s="469"/>
      <c r="T393" s="469"/>
      <c r="U393" s="370" t="str">
        <f t="array" ref="U393">IFERROR(IF(INDEX('Disaggregation Data'!$O$315:$O$616,MATCH(RIGHT(X393,255),RIGHT('Disaggregation Data'!$J$315:$J$616,255),0))=0,"",INDEX('Disaggregation Data'!$O$315:$O$616,MATCH(RIGHT(X393,255),RIGHT('Disaggregation Data'!J$315:$J$616,255),0))),"")</f>
        <v/>
      </c>
      <c r="V393" s="383" t="str">
        <f t="array" ref="V393">IFERROR(IF(INDEX('Disaggregation Data'!$P$315:$P$616,MATCH(RIGHT(X393,255),RIGHT('Disaggregation Data'!$J$315:$J$616,255),0))=0,"",INDEX('Disaggregation Data'!$P$315:$P$616,MATCH(RIGHT(X393,255),RIGHT('Disaggregation Data'!J$315:$J$616,255),0))),"")</f>
        <v/>
      </c>
      <c r="W393" s="470"/>
      <c r="X393" s="470" t="str">
        <f t="shared" si="28"/>
        <v/>
      </c>
      <c r="Y393" s="470">
        <f t="shared" si="29"/>
        <v>16</v>
      </c>
      <c r="Z393" s="470" t="str">
        <f t="shared" si="30"/>
        <v/>
      </c>
      <c r="AA393" s="470" t="b">
        <f t="shared" si="31"/>
        <v>0</v>
      </c>
      <c r="AB393" s="470" t="s">
        <v>1897</v>
      </c>
      <c r="AC393" s="470" t="str">
        <f t="array" ref="AC393">IFERROR(IF(INDEX('Disaggregation Records'!$G$95:$G$183,MATCH(LEFT(Z393,255),LEFT('Disaggregation Records'!$D$95:$D$183,255),0))=0,"",INDEX('Disaggregation Records'!$G$95:$G$183,MATCH(LEFT(Z393,255),LEFT('Disaggregation Records'!$D$95:$D$183,255),0))),"")</f>
        <v/>
      </c>
      <c r="AD393" s="470" t="s">
        <v>767</v>
      </c>
      <c r="AE393" s="219"/>
      <c r="AF393" s="136"/>
      <c r="AG393" s="136"/>
    </row>
    <row r="394" spans="1:33" ht="37.5" customHeight="1" x14ac:dyDescent="0.25">
      <c r="A394" s="345">
        <v>7</v>
      </c>
      <c r="B394" s="364" t="str">
        <f>IFERROR(VLOOKUP(A394,'Coverage Indicators - Section D'!$A$10:$Y$42,25,FALSE),"")</f>
        <v/>
      </c>
      <c r="C394" s="464" t="str">
        <f t="array" ref="C394">IFERROR(IF(INDEX('Disaggregation Records'!$E$95:$E$183,MATCH(RIGHT(Z394,255),RIGHT('Disaggregation Records'!$D$95:$D$183,255),0))=0,"",INDEX('Disaggregation Records'!$E$95:$E$183,MATCH(RIGHT(Z394,255),RIGHT('Disaggregation Records'!$D$95:$D$183,255),0))),"")</f>
        <v/>
      </c>
      <c r="D394" s="464" t="str">
        <f t="array" ref="D394">IFERROR(IF(INDEX('Disaggregation Records'!$F$95:$F$183,MATCH(RIGHT(Z394,255),RIGHT('Disaggregation Records'!$D$95:$D$183,255),0))=0,"",INDEX('Disaggregation Records'!$F$95:$F$183,MATCH(RIGHT(Z394,255),RIGHT('Disaggregation Records'!$D$95:$D$183,255),0))),"")</f>
        <v/>
      </c>
      <c r="E394" s="366" t="str">
        <f t="array" ref="E394">IFERROR(IF(INDEX('Disaggregation Data'!$K$315:$K$616,MATCH(RIGHT(X394,255),RIGHT('Disaggregation Data'!$J$315:$J$616,255),0))=0,"",INDEX('Disaggregation Data'!$K$315:$K$616,MATCH(RIGHT(X394,255),RIGHT('Disaggregation Data'!J$315:$J$616,255),0))),"")</f>
        <v/>
      </c>
      <c r="F394" s="367" t="str">
        <f t="array" ref="F394">IFERROR(IF(INDEX('Disaggregation Data'!$L$315:$L$616,MATCH(RIGHT(X394,255),RIGHT('Disaggregation Data'!$J$315:$J$616,255),0))=0,"",INDEX('Disaggregation Data'!$L$315:$L$616,MATCH(RIGHT(X394,255),RIGHT('Disaggregation Data'!J$315:$J$616,255),0))),"")</f>
        <v/>
      </c>
      <c r="G394" s="436" t="str">
        <f t="array" ref="G394">IFERROR(IF(INDEX('Disaggregation Data'!$M$315:$M$616,MATCH(RIGHT(X394,255),RIGHT('Disaggregation Data'!$J$315:$J$616,255),0))=0,(E394/F394)*100,INDEX('Disaggregation Data'!$M$315:$M$616,MATCH(RIGHT(X394,255),RIGHT('Disaggregation Data'!J$315:$J$616,255),0))),"")</f>
        <v/>
      </c>
      <c r="H394" s="370" t="str">
        <f t="array" ref="H394">IFERROR(IF(INDEX('Disaggregation Data'!$N$315:$N$616,MATCH(RIGHT(X394,255),RIGHT('Disaggregation Data'!$J$315:$J$616,255),0))=0,"",INDEX('Disaggregation Data'!$N$315:$N$616,MATCH(RIGHT(X394,255),RIGHT('Disaggregation Data'!J$315:$J$616,255),0))),"")</f>
        <v/>
      </c>
      <c r="I394" s="469"/>
      <c r="J394" s="469"/>
      <c r="K394" s="469"/>
      <c r="L394" s="469"/>
      <c r="M394" s="469"/>
      <c r="N394" s="469"/>
      <c r="O394" s="469"/>
      <c r="P394" s="469"/>
      <c r="Q394" s="469"/>
      <c r="R394" s="469"/>
      <c r="S394" s="469"/>
      <c r="T394" s="469"/>
      <c r="U394" s="370" t="str">
        <f t="array" ref="U394">IFERROR(IF(INDEX('Disaggregation Data'!$O$315:$O$616,MATCH(RIGHT(X394,255),RIGHT('Disaggregation Data'!$J$315:$J$616,255),0))=0,"",INDEX('Disaggregation Data'!$O$315:$O$616,MATCH(RIGHT(X394,255),RIGHT('Disaggregation Data'!J$315:$J$616,255),0))),"")</f>
        <v/>
      </c>
      <c r="V394" s="383" t="str">
        <f t="array" ref="V394">IFERROR(IF(INDEX('Disaggregation Data'!$P$315:$P$616,MATCH(RIGHT(X394,255),RIGHT('Disaggregation Data'!$J$315:$J$616,255),0))=0,"",INDEX('Disaggregation Data'!$P$315:$P$616,MATCH(RIGHT(X394,255),RIGHT('Disaggregation Data'!J$315:$J$616,255),0))),"")</f>
        <v/>
      </c>
      <c r="W394" s="470"/>
      <c r="X394" s="470" t="str">
        <f t="shared" si="28"/>
        <v/>
      </c>
      <c r="Y394" s="470">
        <f t="shared" si="29"/>
        <v>17</v>
      </c>
      <c r="Z394" s="470" t="str">
        <f t="shared" si="30"/>
        <v/>
      </c>
      <c r="AA394" s="470" t="b">
        <f t="shared" si="31"/>
        <v>0</v>
      </c>
      <c r="AB394" s="470" t="s">
        <v>1898</v>
      </c>
      <c r="AC394" s="470" t="str">
        <f t="array" ref="AC394">IFERROR(IF(INDEX('Disaggregation Records'!$G$95:$G$183,MATCH(LEFT(Z394,255),LEFT('Disaggregation Records'!$D$95:$D$183,255),0))=0,"",INDEX('Disaggregation Records'!$G$95:$G$183,MATCH(LEFT(Z394,255),LEFT('Disaggregation Records'!$D$95:$D$183,255),0))),"")</f>
        <v/>
      </c>
      <c r="AD394" s="470" t="s">
        <v>767</v>
      </c>
      <c r="AE394" s="219"/>
      <c r="AF394" s="136"/>
      <c r="AG394" s="136"/>
    </row>
    <row r="395" spans="1:33" ht="37.5" customHeight="1" x14ac:dyDescent="0.25">
      <c r="A395" s="345">
        <v>7</v>
      </c>
      <c r="B395" s="364" t="str">
        <f>IFERROR(VLOOKUP(A395,'Coverage Indicators - Section D'!$A$10:$Y$42,25,FALSE),"")</f>
        <v/>
      </c>
      <c r="C395" s="464" t="str">
        <f t="array" ref="C395">IFERROR(IF(INDEX('Disaggregation Records'!$E$95:$E$183,MATCH(RIGHT(Z395,255),RIGHT('Disaggregation Records'!$D$95:$D$183,255),0))=0,"",INDEX('Disaggregation Records'!$E$95:$E$183,MATCH(RIGHT(Z395,255),RIGHT('Disaggregation Records'!$D$95:$D$183,255),0))),"")</f>
        <v/>
      </c>
      <c r="D395" s="464" t="str">
        <f t="array" ref="D395">IFERROR(IF(INDEX('Disaggregation Records'!$F$95:$F$183,MATCH(RIGHT(Z395,255),RIGHT('Disaggregation Records'!$D$95:$D$183,255),0))=0,"",INDEX('Disaggregation Records'!$F$95:$F$183,MATCH(RIGHT(Z395,255),RIGHT('Disaggregation Records'!$D$95:$D$183,255),0))),"")</f>
        <v/>
      </c>
      <c r="E395" s="366" t="str">
        <f t="array" ref="E395">IFERROR(IF(INDEX('Disaggregation Data'!$K$315:$K$616,MATCH(RIGHT(X395,255),RIGHT('Disaggregation Data'!$J$315:$J$616,255),0))=0,"",INDEX('Disaggregation Data'!$K$315:$K$616,MATCH(RIGHT(X395,255),RIGHT('Disaggregation Data'!J$315:$J$616,255),0))),"")</f>
        <v/>
      </c>
      <c r="F395" s="367" t="str">
        <f t="array" ref="F395">IFERROR(IF(INDEX('Disaggregation Data'!$L$315:$L$616,MATCH(RIGHT(X395,255),RIGHT('Disaggregation Data'!$J$315:$J$616,255),0))=0,"",INDEX('Disaggregation Data'!$L$315:$L$616,MATCH(RIGHT(X395,255),RIGHT('Disaggregation Data'!J$315:$J$616,255),0))),"")</f>
        <v/>
      </c>
      <c r="G395" s="436" t="str">
        <f t="array" ref="G395">IFERROR(IF(INDEX('Disaggregation Data'!$M$315:$M$616,MATCH(RIGHT(X395,255),RIGHT('Disaggregation Data'!$J$315:$J$616,255),0))=0,(E395/F395)*100,INDEX('Disaggregation Data'!$M$315:$M$616,MATCH(RIGHT(X395,255),RIGHT('Disaggregation Data'!J$315:$J$616,255),0))),"")</f>
        <v/>
      </c>
      <c r="H395" s="370" t="str">
        <f t="array" ref="H395">IFERROR(IF(INDEX('Disaggregation Data'!$N$315:$N$616,MATCH(RIGHT(X395,255),RIGHT('Disaggregation Data'!$J$315:$J$616,255),0))=0,"",INDEX('Disaggregation Data'!$N$315:$N$616,MATCH(RIGHT(X395,255),RIGHT('Disaggregation Data'!J$315:$J$616,255),0))),"")</f>
        <v/>
      </c>
      <c r="I395" s="469"/>
      <c r="J395" s="469"/>
      <c r="K395" s="469"/>
      <c r="L395" s="469"/>
      <c r="M395" s="469"/>
      <c r="N395" s="469"/>
      <c r="O395" s="469"/>
      <c r="P395" s="469"/>
      <c r="Q395" s="469"/>
      <c r="R395" s="469"/>
      <c r="S395" s="469"/>
      <c r="T395" s="469"/>
      <c r="U395" s="370" t="str">
        <f t="array" ref="U395">IFERROR(IF(INDEX('Disaggregation Data'!$O$315:$O$616,MATCH(RIGHT(X395,255),RIGHT('Disaggregation Data'!$J$315:$J$616,255),0))=0,"",INDEX('Disaggregation Data'!$O$315:$O$616,MATCH(RIGHT(X395,255),RIGHT('Disaggregation Data'!J$315:$J$616,255),0))),"")</f>
        <v/>
      </c>
      <c r="V395" s="383" t="str">
        <f t="array" ref="V395">IFERROR(IF(INDEX('Disaggregation Data'!$P$315:$P$616,MATCH(RIGHT(X395,255),RIGHT('Disaggregation Data'!$J$315:$J$616,255),0))=0,"",INDEX('Disaggregation Data'!$P$315:$P$616,MATCH(RIGHT(X395,255),RIGHT('Disaggregation Data'!J$315:$J$616,255),0))),"")</f>
        <v/>
      </c>
      <c r="W395" s="470"/>
      <c r="X395" s="470" t="str">
        <f t="shared" si="28"/>
        <v/>
      </c>
      <c r="Y395" s="470">
        <f t="shared" si="29"/>
        <v>18</v>
      </c>
      <c r="Z395" s="470" t="str">
        <f t="shared" si="30"/>
        <v/>
      </c>
      <c r="AA395" s="470" t="b">
        <f t="shared" si="31"/>
        <v>0</v>
      </c>
      <c r="AB395" s="470" t="s">
        <v>1899</v>
      </c>
      <c r="AC395" s="470" t="str">
        <f t="array" ref="AC395">IFERROR(IF(INDEX('Disaggregation Records'!$G$95:$G$183,MATCH(LEFT(Z395,255),LEFT('Disaggregation Records'!$D$95:$D$183,255),0))=0,"",INDEX('Disaggregation Records'!$G$95:$G$183,MATCH(LEFT(Z395,255),LEFT('Disaggregation Records'!$D$95:$D$183,255),0))),"")</f>
        <v/>
      </c>
      <c r="AD395" s="470" t="s">
        <v>767</v>
      </c>
      <c r="AE395" s="219"/>
      <c r="AF395" s="136"/>
      <c r="AG395" s="136"/>
    </row>
    <row r="396" spans="1:33" ht="37.5" customHeight="1" x14ac:dyDescent="0.25">
      <c r="A396" s="345">
        <v>7</v>
      </c>
      <c r="B396" s="364" t="str">
        <f>IFERROR(VLOOKUP(A396,'Coverage Indicators - Section D'!$A$10:$Y$42,25,FALSE),"")</f>
        <v/>
      </c>
      <c r="C396" s="464" t="str">
        <f t="array" ref="C396">IFERROR(IF(INDEX('Disaggregation Records'!$E$95:$E$183,MATCH(RIGHT(Z396,255),RIGHT('Disaggregation Records'!$D$95:$D$183,255),0))=0,"",INDEX('Disaggregation Records'!$E$95:$E$183,MATCH(RIGHT(Z396,255),RIGHT('Disaggregation Records'!$D$95:$D$183,255),0))),"")</f>
        <v/>
      </c>
      <c r="D396" s="464" t="str">
        <f t="array" ref="D396">IFERROR(IF(INDEX('Disaggregation Records'!$F$95:$F$183,MATCH(RIGHT(Z396,255),RIGHT('Disaggregation Records'!$D$95:$D$183,255),0))=0,"",INDEX('Disaggregation Records'!$F$95:$F$183,MATCH(RIGHT(Z396,255),RIGHT('Disaggregation Records'!$D$95:$D$183,255),0))),"")</f>
        <v/>
      </c>
      <c r="E396" s="366" t="str">
        <f t="array" ref="E396">IFERROR(IF(INDEX('Disaggregation Data'!$K$315:$K$616,MATCH(RIGHT(X396,255),RIGHT('Disaggregation Data'!$J$315:$J$616,255),0))=0,"",INDEX('Disaggregation Data'!$K$315:$K$616,MATCH(RIGHT(X396,255),RIGHT('Disaggregation Data'!J$315:$J$616,255),0))),"")</f>
        <v/>
      </c>
      <c r="F396" s="367" t="str">
        <f t="array" ref="F396">IFERROR(IF(INDEX('Disaggregation Data'!$L$315:$L$616,MATCH(RIGHT(X396,255),RIGHT('Disaggregation Data'!$J$315:$J$616,255),0))=0,"",INDEX('Disaggregation Data'!$L$315:$L$616,MATCH(RIGHT(X396,255),RIGHT('Disaggregation Data'!J$315:$J$616,255),0))),"")</f>
        <v/>
      </c>
      <c r="G396" s="436" t="str">
        <f t="array" ref="G396">IFERROR(IF(INDEX('Disaggregation Data'!$M$315:$M$616,MATCH(RIGHT(X396,255),RIGHT('Disaggregation Data'!$J$315:$J$616,255),0))=0,(E396/F396)*100,INDEX('Disaggregation Data'!$M$315:$M$616,MATCH(RIGHT(X396,255),RIGHT('Disaggregation Data'!J$315:$J$616,255),0))),"")</f>
        <v/>
      </c>
      <c r="H396" s="370" t="str">
        <f t="array" ref="H396">IFERROR(IF(INDEX('Disaggregation Data'!$N$315:$N$616,MATCH(RIGHT(X396,255),RIGHT('Disaggregation Data'!$J$315:$J$616,255),0))=0,"",INDEX('Disaggregation Data'!$N$315:$N$616,MATCH(RIGHT(X396,255),RIGHT('Disaggregation Data'!J$315:$J$616,255),0))),"")</f>
        <v/>
      </c>
      <c r="I396" s="469"/>
      <c r="J396" s="469"/>
      <c r="K396" s="469"/>
      <c r="L396" s="469"/>
      <c r="M396" s="469"/>
      <c r="N396" s="469"/>
      <c r="O396" s="469"/>
      <c r="P396" s="469"/>
      <c r="Q396" s="469"/>
      <c r="R396" s="469"/>
      <c r="S396" s="469"/>
      <c r="T396" s="469"/>
      <c r="U396" s="370" t="str">
        <f t="array" ref="U396">IFERROR(IF(INDEX('Disaggregation Data'!$O$315:$O$616,MATCH(RIGHT(X396,255),RIGHT('Disaggregation Data'!$J$315:$J$616,255),0))=0,"",INDEX('Disaggregation Data'!$O$315:$O$616,MATCH(RIGHT(X396,255),RIGHT('Disaggregation Data'!J$315:$J$616,255),0))),"")</f>
        <v/>
      </c>
      <c r="V396" s="383" t="str">
        <f t="array" ref="V396">IFERROR(IF(INDEX('Disaggregation Data'!$P$315:$P$616,MATCH(RIGHT(X396,255),RIGHT('Disaggregation Data'!$J$315:$J$616,255),0))=0,"",INDEX('Disaggregation Data'!$P$315:$P$616,MATCH(RIGHT(X396,255),RIGHT('Disaggregation Data'!J$315:$J$616,255),0))),"")</f>
        <v/>
      </c>
      <c r="W396" s="470"/>
      <c r="X396" s="470" t="str">
        <f t="shared" si="28"/>
        <v/>
      </c>
      <c r="Y396" s="470">
        <f t="shared" si="29"/>
        <v>19</v>
      </c>
      <c r="Z396" s="470" t="str">
        <f t="shared" si="30"/>
        <v/>
      </c>
      <c r="AA396" s="470" t="b">
        <f t="shared" si="31"/>
        <v>0</v>
      </c>
      <c r="AB396" s="470" t="s">
        <v>1900</v>
      </c>
      <c r="AC396" s="470" t="str">
        <f t="array" ref="AC396">IFERROR(IF(INDEX('Disaggregation Records'!$G$95:$G$183,MATCH(LEFT(Z396,255),LEFT('Disaggregation Records'!$D$95:$D$183,255),0))=0,"",INDEX('Disaggregation Records'!$G$95:$G$183,MATCH(LEFT(Z396,255),LEFT('Disaggregation Records'!$D$95:$D$183,255),0))),"")</f>
        <v/>
      </c>
      <c r="AD396" s="470" t="s">
        <v>767</v>
      </c>
      <c r="AE396" s="219"/>
      <c r="AF396" s="136"/>
      <c r="AG396" s="136"/>
    </row>
    <row r="397" spans="1:33" ht="37.5" customHeight="1" x14ac:dyDescent="0.25">
      <c r="A397" s="345">
        <v>8</v>
      </c>
      <c r="B397" s="364" t="str">
        <f>IFERROR(VLOOKUP(A397,'Coverage Indicators - Section D'!$A$10:$Y$42,25,FALSE),"")</f>
        <v/>
      </c>
      <c r="C397" s="464" t="str">
        <f t="array" ref="C397">IFERROR(IF(INDEX('Disaggregation Records'!$E$95:$E$183,MATCH(RIGHT(Z397,255),RIGHT('Disaggregation Records'!$D$95:$D$183,255),0))=0,"",INDEX('Disaggregation Records'!$E$95:$E$183,MATCH(RIGHT(Z397,255),RIGHT('Disaggregation Records'!$D$95:$D$183,255),0))),"")</f>
        <v/>
      </c>
      <c r="D397" s="464" t="str">
        <f t="array" ref="D397">IFERROR(IF(INDEX('Disaggregation Records'!$F$95:$F$183,MATCH(RIGHT(Z397,255),RIGHT('Disaggregation Records'!$D$95:$D$183,255),0))=0,"",INDEX('Disaggregation Records'!$F$95:$F$183,MATCH(RIGHT(Z397,255),RIGHT('Disaggregation Records'!$D$95:$D$183,255),0))),"")</f>
        <v/>
      </c>
      <c r="E397" s="366" t="str">
        <f t="array" ref="E397">IFERROR(IF(INDEX('Disaggregation Data'!$K$315:$K$616,MATCH(RIGHT(X397,255),RIGHT('Disaggregation Data'!$J$315:$J$616,255),0))=0,"",INDEX('Disaggregation Data'!$K$315:$K$616,MATCH(RIGHT(X397,255),RIGHT('Disaggregation Data'!J$315:$J$616,255),0))),"")</f>
        <v/>
      </c>
      <c r="F397" s="367" t="str">
        <f t="array" ref="F397">IFERROR(IF(INDEX('Disaggregation Data'!$L$315:$L$616,MATCH(RIGHT(X397,255),RIGHT('Disaggregation Data'!$J$315:$J$616,255),0))=0,"",INDEX('Disaggregation Data'!$L$315:$L$616,MATCH(RIGHT(X397,255),RIGHT('Disaggregation Data'!J$315:$J$616,255),0))),"")</f>
        <v/>
      </c>
      <c r="G397" s="436" t="str">
        <f t="array" ref="G397">IFERROR(IF(INDEX('Disaggregation Data'!$M$315:$M$616,MATCH(RIGHT(X397,255),RIGHT('Disaggregation Data'!$J$315:$J$616,255),0))=0,(E397/F397)*100,INDEX('Disaggregation Data'!$M$315:$M$616,MATCH(RIGHT(X397,255),RIGHT('Disaggregation Data'!J$315:$J$616,255),0))),"")</f>
        <v/>
      </c>
      <c r="H397" s="370" t="str">
        <f t="array" ref="H397">IFERROR(IF(INDEX('Disaggregation Data'!$N$315:$N$616,MATCH(RIGHT(X397,255),RIGHT('Disaggregation Data'!$J$315:$J$616,255),0))=0,"",INDEX('Disaggregation Data'!$N$315:$N$616,MATCH(RIGHT(X397,255),RIGHT('Disaggregation Data'!J$315:$J$616,255),0))),"")</f>
        <v/>
      </c>
      <c r="I397" s="469"/>
      <c r="J397" s="469"/>
      <c r="K397" s="469"/>
      <c r="L397" s="469"/>
      <c r="M397" s="469"/>
      <c r="N397" s="469"/>
      <c r="O397" s="469"/>
      <c r="P397" s="469"/>
      <c r="Q397" s="469"/>
      <c r="R397" s="469"/>
      <c r="S397" s="469"/>
      <c r="T397" s="469"/>
      <c r="U397" s="370" t="str">
        <f t="array" ref="U397">IFERROR(IF(INDEX('Disaggregation Data'!$O$315:$O$616,MATCH(RIGHT(X397,255),RIGHT('Disaggregation Data'!$J$315:$J$616,255),0))=0,"",INDEX('Disaggregation Data'!$O$315:$O$616,MATCH(RIGHT(X397,255),RIGHT('Disaggregation Data'!J$315:$J$616,255),0))),"")</f>
        <v/>
      </c>
      <c r="V397" s="383" t="str">
        <f t="array" ref="V397">IFERROR(IF(INDEX('Disaggregation Data'!$P$315:$P$616,MATCH(RIGHT(X397,255),RIGHT('Disaggregation Data'!$J$315:$J$616,255),0))=0,"",INDEX('Disaggregation Data'!$P$315:$P$616,MATCH(RIGHT(X397,255),RIGHT('Disaggregation Data'!J$315:$J$616,255),0))),"")</f>
        <v/>
      </c>
      <c r="W397" s="470"/>
      <c r="X397" s="470" t="str">
        <f t="shared" si="28"/>
        <v/>
      </c>
      <c r="Y397" s="470">
        <f t="shared" si="29"/>
        <v>20</v>
      </c>
      <c r="Z397" s="470" t="str">
        <f t="shared" si="30"/>
        <v/>
      </c>
      <c r="AA397" s="470" t="b">
        <f t="shared" si="31"/>
        <v>0</v>
      </c>
      <c r="AB397" s="470" t="s">
        <v>1901</v>
      </c>
      <c r="AC397" s="470" t="str">
        <f t="array" ref="AC397">IFERROR(IF(INDEX('Disaggregation Records'!$G$95:$G$183,MATCH(LEFT(Z397,255),LEFT('Disaggregation Records'!$D$95:$D$183,255),0))=0,"",INDEX('Disaggregation Records'!$G$95:$G$183,MATCH(LEFT(Z397,255),LEFT('Disaggregation Records'!$D$95:$D$183,255),0))),"")</f>
        <v/>
      </c>
      <c r="AD397" s="470" t="s">
        <v>768</v>
      </c>
      <c r="AE397" s="219"/>
      <c r="AF397" s="136"/>
      <c r="AG397" s="136"/>
    </row>
    <row r="398" spans="1:33" ht="37.5" customHeight="1" x14ac:dyDescent="0.25">
      <c r="A398" s="345">
        <v>8</v>
      </c>
      <c r="B398" s="364" t="str">
        <f>IFERROR(VLOOKUP(A398,'Coverage Indicators - Section D'!$A$10:$Y$42,25,FALSE),"")</f>
        <v/>
      </c>
      <c r="C398" s="464" t="str">
        <f t="array" ref="C398">IFERROR(IF(INDEX('Disaggregation Records'!$E$95:$E$183,MATCH(RIGHT(Z398,255),RIGHT('Disaggregation Records'!$D$95:$D$183,255),0))=0,"",INDEX('Disaggregation Records'!$E$95:$E$183,MATCH(RIGHT(Z398,255),RIGHT('Disaggregation Records'!$D$95:$D$183,255),0))),"")</f>
        <v/>
      </c>
      <c r="D398" s="464" t="str">
        <f t="array" ref="D398">IFERROR(IF(INDEX('Disaggregation Records'!$F$95:$F$183,MATCH(RIGHT(Z398,255),RIGHT('Disaggregation Records'!$D$95:$D$183,255),0))=0,"",INDEX('Disaggregation Records'!$F$95:$F$183,MATCH(RIGHT(Z398,255),RIGHT('Disaggregation Records'!$D$95:$D$183,255),0))),"")</f>
        <v/>
      </c>
      <c r="E398" s="366" t="str">
        <f t="array" ref="E398">IFERROR(IF(INDEX('Disaggregation Data'!$K$315:$K$616,MATCH(RIGHT(X398,255),RIGHT('Disaggregation Data'!$J$315:$J$616,255),0))=0,"",INDEX('Disaggregation Data'!$K$315:$K$616,MATCH(RIGHT(X398,255),RIGHT('Disaggregation Data'!J$315:$J$616,255),0))),"")</f>
        <v/>
      </c>
      <c r="F398" s="367" t="str">
        <f t="array" ref="F398">IFERROR(IF(INDEX('Disaggregation Data'!$L$315:$L$616,MATCH(RIGHT(X398,255),RIGHT('Disaggregation Data'!$J$315:$J$616,255),0))=0,"",INDEX('Disaggregation Data'!$L$315:$L$616,MATCH(RIGHT(X398,255),RIGHT('Disaggregation Data'!J$315:$J$616,255),0))),"")</f>
        <v/>
      </c>
      <c r="G398" s="436" t="str">
        <f t="array" ref="G398">IFERROR(IF(INDEX('Disaggregation Data'!$M$315:$M$616,MATCH(RIGHT(X398,255),RIGHT('Disaggregation Data'!$J$315:$J$616,255),0))=0,(E398/F398)*100,INDEX('Disaggregation Data'!$M$315:$M$616,MATCH(RIGHT(X398,255),RIGHT('Disaggregation Data'!J$315:$J$616,255),0))),"")</f>
        <v/>
      </c>
      <c r="H398" s="370" t="str">
        <f t="array" ref="H398">IFERROR(IF(INDEX('Disaggregation Data'!$N$315:$N$616,MATCH(RIGHT(X398,255),RIGHT('Disaggregation Data'!$J$315:$J$616,255),0))=0,"",INDEX('Disaggregation Data'!$N$315:$N$616,MATCH(RIGHT(X398,255),RIGHT('Disaggregation Data'!J$315:$J$616,255),0))),"")</f>
        <v/>
      </c>
      <c r="I398" s="469"/>
      <c r="J398" s="469"/>
      <c r="K398" s="469"/>
      <c r="L398" s="469"/>
      <c r="M398" s="469"/>
      <c r="N398" s="469"/>
      <c r="O398" s="469"/>
      <c r="P398" s="469"/>
      <c r="Q398" s="469"/>
      <c r="R398" s="469"/>
      <c r="S398" s="469"/>
      <c r="T398" s="469"/>
      <c r="U398" s="370" t="str">
        <f t="array" ref="U398">IFERROR(IF(INDEX('Disaggregation Data'!$O$315:$O$616,MATCH(RIGHT(X398,255),RIGHT('Disaggregation Data'!$J$315:$J$616,255),0))=0,"",INDEX('Disaggregation Data'!$O$315:$O$616,MATCH(RIGHT(X398,255),RIGHT('Disaggregation Data'!J$315:$J$616,255),0))),"")</f>
        <v/>
      </c>
      <c r="V398" s="383" t="str">
        <f t="array" ref="V398">IFERROR(IF(INDEX('Disaggregation Data'!$P$315:$P$616,MATCH(RIGHT(X398,255),RIGHT('Disaggregation Data'!$J$315:$J$616,255),0))=0,"",INDEX('Disaggregation Data'!$P$315:$P$616,MATCH(RIGHT(X398,255),RIGHT('Disaggregation Data'!J$315:$J$616,255),0))),"")</f>
        <v/>
      </c>
      <c r="W398" s="470"/>
      <c r="X398" s="470" t="str">
        <f t="shared" si="28"/>
        <v/>
      </c>
      <c r="Y398" s="470">
        <f t="shared" si="29"/>
        <v>21</v>
      </c>
      <c r="Z398" s="470" t="str">
        <f t="shared" si="30"/>
        <v/>
      </c>
      <c r="AA398" s="470" t="b">
        <f t="shared" si="31"/>
        <v>0</v>
      </c>
      <c r="AB398" s="470" t="s">
        <v>1902</v>
      </c>
      <c r="AC398" s="470" t="str">
        <f t="array" ref="AC398">IFERROR(IF(INDEX('Disaggregation Records'!$G$95:$G$183,MATCH(LEFT(Z398,255),LEFT('Disaggregation Records'!$D$95:$D$183,255),0))=0,"",INDEX('Disaggregation Records'!$G$95:$G$183,MATCH(LEFT(Z398,255),LEFT('Disaggregation Records'!$D$95:$D$183,255),0))),"")</f>
        <v/>
      </c>
      <c r="AD398" s="470" t="s">
        <v>768</v>
      </c>
      <c r="AE398" s="219"/>
      <c r="AF398" s="136"/>
      <c r="AG398" s="136"/>
    </row>
    <row r="399" spans="1:33" ht="37.5" customHeight="1" x14ac:dyDescent="0.25">
      <c r="A399" s="345">
        <v>8</v>
      </c>
      <c r="B399" s="364" t="str">
        <f>IFERROR(VLOOKUP(A399,'Coverage Indicators - Section D'!$A$10:$Y$42,25,FALSE),"")</f>
        <v/>
      </c>
      <c r="C399" s="464" t="str">
        <f t="array" ref="C399">IFERROR(IF(INDEX('Disaggregation Records'!$E$95:$E$183,MATCH(RIGHT(Z399,255),RIGHT('Disaggregation Records'!$D$95:$D$183,255),0))=0,"",INDEX('Disaggregation Records'!$E$95:$E$183,MATCH(RIGHT(Z399,255),RIGHT('Disaggregation Records'!$D$95:$D$183,255),0))),"")</f>
        <v/>
      </c>
      <c r="D399" s="464" t="str">
        <f t="array" ref="D399">IFERROR(IF(INDEX('Disaggregation Records'!$F$95:$F$183,MATCH(RIGHT(Z399,255),RIGHT('Disaggregation Records'!$D$95:$D$183,255),0))=0,"",INDEX('Disaggregation Records'!$F$95:$F$183,MATCH(RIGHT(Z399,255),RIGHT('Disaggregation Records'!$D$95:$D$183,255),0))),"")</f>
        <v/>
      </c>
      <c r="E399" s="366" t="str">
        <f t="array" ref="E399">IFERROR(IF(INDEX('Disaggregation Data'!$K$315:$K$616,MATCH(RIGHT(X399,255),RIGHT('Disaggregation Data'!$J$315:$J$616,255),0))=0,"",INDEX('Disaggregation Data'!$K$315:$K$616,MATCH(RIGHT(X399,255),RIGHT('Disaggregation Data'!J$315:$J$616,255),0))),"")</f>
        <v/>
      </c>
      <c r="F399" s="367" t="str">
        <f t="array" ref="F399">IFERROR(IF(INDEX('Disaggregation Data'!$L$315:$L$616,MATCH(RIGHT(X399,255),RIGHT('Disaggregation Data'!$J$315:$J$616,255),0))=0,"",INDEX('Disaggregation Data'!$L$315:$L$616,MATCH(RIGHT(X399,255),RIGHT('Disaggregation Data'!J$315:$J$616,255),0))),"")</f>
        <v/>
      </c>
      <c r="G399" s="436" t="str">
        <f t="array" ref="G399">IFERROR(IF(INDEX('Disaggregation Data'!$M$315:$M$616,MATCH(RIGHT(X399,255),RIGHT('Disaggregation Data'!$J$315:$J$616,255),0))=0,(E399/F399)*100,INDEX('Disaggregation Data'!$M$315:$M$616,MATCH(RIGHT(X399,255),RIGHT('Disaggregation Data'!J$315:$J$616,255),0))),"")</f>
        <v/>
      </c>
      <c r="H399" s="370" t="str">
        <f t="array" ref="H399">IFERROR(IF(INDEX('Disaggregation Data'!$N$315:$N$616,MATCH(RIGHT(X399,255),RIGHT('Disaggregation Data'!$J$315:$J$616,255),0))=0,"",INDEX('Disaggregation Data'!$N$315:$N$616,MATCH(RIGHT(X399,255),RIGHT('Disaggregation Data'!J$315:$J$616,255),0))),"")</f>
        <v/>
      </c>
      <c r="I399" s="469"/>
      <c r="J399" s="469"/>
      <c r="K399" s="469"/>
      <c r="L399" s="469"/>
      <c r="M399" s="469"/>
      <c r="N399" s="469"/>
      <c r="O399" s="469"/>
      <c r="P399" s="469"/>
      <c r="Q399" s="469"/>
      <c r="R399" s="469"/>
      <c r="S399" s="469"/>
      <c r="T399" s="469"/>
      <c r="U399" s="370" t="str">
        <f t="array" ref="U399">IFERROR(IF(INDEX('Disaggregation Data'!$O$315:$O$616,MATCH(RIGHT(X399,255),RIGHT('Disaggregation Data'!$J$315:$J$616,255),0))=0,"",INDEX('Disaggregation Data'!$O$315:$O$616,MATCH(RIGHT(X399,255),RIGHT('Disaggregation Data'!J$315:$J$616,255),0))),"")</f>
        <v/>
      </c>
      <c r="V399" s="383" t="str">
        <f t="array" ref="V399">IFERROR(IF(INDEX('Disaggregation Data'!$P$315:$P$616,MATCH(RIGHT(X399,255),RIGHT('Disaggregation Data'!$J$315:$J$616,255),0))=0,"",INDEX('Disaggregation Data'!$P$315:$P$616,MATCH(RIGHT(X399,255),RIGHT('Disaggregation Data'!J$315:$J$616,255),0))),"")</f>
        <v/>
      </c>
      <c r="W399" s="470"/>
      <c r="X399" s="470" t="str">
        <f t="shared" si="28"/>
        <v/>
      </c>
      <c r="Y399" s="470">
        <f t="shared" si="29"/>
        <v>22</v>
      </c>
      <c r="Z399" s="470" t="str">
        <f t="shared" si="30"/>
        <v/>
      </c>
      <c r="AA399" s="470" t="b">
        <f t="shared" si="31"/>
        <v>0</v>
      </c>
      <c r="AB399" s="470" t="s">
        <v>1903</v>
      </c>
      <c r="AC399" s="470" t="str">
        <f t="array" ref="AC399">IFERROR(IF(INDEX('Disaggregation Records'!$G$95:$G$183,MATCH(LEFT(Z399,255),LEFT('Disaggregation Records'!$D$95:$D$183,255),0))=0,"",INDEX('Disaggregation Records'!$G$95:$G$183,MATCH(LEFT(Z399,255),LEFT('Disaggregation Records'!$D$95:$D$183,255),0))),"")</f>
        <v/>
      </c>
      <c r="AD399" s="470" t="s">
        <v>768</v>
      </c>
      <c r="AE399" s="219"/>
      <c r="AF399" s="136"/>
      <c r="AG399" s="136"/>
    </row>
    <row r="400" spans="1:33" ht="37.5" customHeight="1" x14ac:dyDescent="0.25">
      <c r="A400" s="345">
        <v>8</v>
      </c>
      <c r="B400" s="364" t="str">
        <f>IFERROR(VLOOKUP(A400,'Coverage Indicators - Section D'!$A$10:$Y$42,25,FALSE),"")</f>
        <v/>
      </c>
      <c r="C400" s="464" t="str">
        <f t="array" ref="C400">IFERROR(IF(INDEX('Disaggregation Records'!$E$95:$E$183,MATCH(RIGHT(Z400,255),RIGHT('Disaggregation Records'!$D$95:$D$183,255),0))=0,"",INDEX('Disaggregation Records'!$E$95:$E$183,MATCH(RIGHT(Z400,255),RIGHT('Disaggregation Records'!$D$95:$D$183,255),0))),"")</f>
        <v/>
      </c>
      <c r="D400" s="464" t="str">
        <f t="array" ref="D400">IFERROR(IF(INDEX('Disaggregation Records'!$F$95:$F$183,MATCH(RIGHT(Z400,255),RIGHT('Disaggregation Records'!$D$95:$D$183,255),0))=0,"",INDEX('Disaggregation Records'!$F$95:$F$183,MATCH(RIGHT(Z400,255),RIGHT('Disaggregation Records'!$D$95:$D$183,255),0))),"")</f>
        <v/>
      </c>
      <c r="E400" s="366" t="str">
        <f t="array" ref="E400">IFERROR(IF(INDEX('Disaggregation Data'!$K$315:$K$616,MATCH(RIGHT(X400,255),RIGHT('Disaggregation Data'!$J$315:$J$616,255),0))=0,"",INDEX('Disaggregation Data'!$K$315:$K$616,MATCH(RIGHT(X400,255),RIGHT('Disaggregation Data'!J$315:$J$616,255),0))),"")</f>
        <v/>
      </c>
      <c r="F400" s="367" t="str">
        <f t="array" ref="F400">IFERROR(IF(INDEX('Disaggregation Data'!$L$315:$L$616,MATCH(RIGHT(X400,255),RIGHT('Disaggregation Data'!$J$315:$J$616,255),0))=0,"",INDEX('Disaggregation Data'!$L$315:$L$616,MATCH(RIGHT(X400,255),RIGHT('Disaggregation Data'!J$315:$J$616,255),0))),"")</f>
        <v/>
      </c>
      <c r="G400" s="436" t="str">
        <f t="array" ref="G400">IFERROR(IF(INDEX('Disaggregation Data'!$M$315:$M$616,MATCH(RIGHT(X400,255),RIGHT('Disaggregation Data'!$J$315:$J$616,255),0))=0,(E400/F400)*100,INDEX('Disaggregation Data'!$M$315:$M$616,MATCH(RIGHT(X400,255),RIGHT('Disaggregation Data'!J$315:$J$616,255),0))),"")</f>
        <v/>
      </c>
      <c r="H400" s="370" t="str">
        <f t="array" ref="H400">IFERROR(IF(INDEX('Disaggregation Data'!$N$315:$N$616,MATCH(RIGHT(X400,255),RIGHT('Disaggregation Data'!$J$315:$J$616,255),0))=0,"",INDEX('Disaggregation Data'!$N$315:$N$616,MATCH(RIGHT(X400,255),RIGHT('Disaggregation Data'!J$315:$J$616,255),0))),"")</f>
        <v/>
      </c>
      <c r="I400" s="469"/>
      <c r="J400" s="469"/>
      <c r="K400" s="469"/>
      <c r="L400" s="469"/>
      <c r="M400" s="469"/>
      <c r="N400" s="469"/>
      <c r="O400" s="469"/>
      <c r="P400" s="469"/>
      <c r="Q400" s="469"/>
      <c r="R400" s="469"/>
      <c r="S400" s="469"/>
      <c r="T400" s="469"/>
      <c r="U400" s="370" t="str">
        <f t="array" ref="U400">IFERROR(IF(INDEX('Disaggregation Data'!$O$315:$O$616,MATCH(RIGHT(X400,255),RIGHT('Disaggregation Data'!$J$315:$J$616,255),0))=0,"",INDEX('Disaggregation Data'!$O$315:$O$616,MATCH(RIGHT(X400,255),RIGHT('Disaggregation Data'!J$315:$J$616,255),0))),"")</f>
        <v/>
      </c>
      <c r="V400" s="383" t="str">
        <f t="array" ref="V400">IFERROR(IF(INDEX('Disaggregation Data'!$P$315:$P$616,MATCH(RIGHT(X400,255),RIGHT('Disaggregation Data'!$J$315:$J$616,255),0))=0,"",INDEX('Disaggregation Data'!$P$315:$P$616,MATCH(RIGHT(X400,255),RIGHT('Disaggregation Data'!J$315:$J$616,255),0))),"")</f>
        <v/>
      </c>
      <c r="W400" s="470"/>
      <c r="X400" s="470" t="str">
        <f t="shared" si="28"/>
        <v/>
      </c>
      <c r="Y400" s="470">
        <f t="shared" si="29"/>
        <v>23</v>
      </c>
      <c r="Z400" s="470" t="str">
        <f t="shared" si="30"/>
        <v/>
      </c>
      <c r="AA400" s="470" t="b">
        <f t="shared" si="31"/>
        <v>0</v>
      </c>
      <c r="AB400" s="470" t="s">
        <v>1904</v>
      </c>
      <c r="AC400" s="470" t="str">
        <f t="array" ref="AC400">IFERROR(IF(INDEX('Disaggregation Records'!$G$95:$G$183,MATCH(LEFT(Z400,255),LEFT('Disaggregation Records'!$D$95:$D$183,255),0))=0,"",INDEX('Disaggregation Records'!$G$95:$G$183,MATCH(LEFT(Z400,255),LEFT('Disaggregation Records'!$D$95:$D$183,255),0))),"")</f>
        <v/>
      </c>
      <c r="AD400" s="470" t="s">
        <v>768</v>
      </c>
      <c r="AE400" s="219"/>
      <c r="AF400" s="136"/>
      <c r="AG400" s="136"/>
    </row>
    <row r="401" spans="1:33" ht="37.5" customHeight="1" x14ac:dyDescent="0.25">
      <c r="A401" s="345">
        <v>8</v>
      </c>
      <c r="B401" s="364" t="str">
        <f>IFERROR(VLOOKUP(A401,'Coverage Indicators - Section D'!$A$10:$Y$42,25,FALSE),"")</f>
        <v/>
      </c>
      <c r="C401" s="464" t="str">
        <f t="array" ref="C401">IFERROR(IF(INDEX('Disaggregation Records'!$E$95:$E$183,MATCH(RIGHT(Z401,255),RIGHT('Disaggregation Records'!$D$95:$D$183,255),0))=0,"",INDEX('Disaggregation Records'!$E$95:$E$183,MATCH(RIGHT(Z401,255),RIGHT('Disaggregation Records'!$D$95:$D$183,255),0))),"")</f>
        <v/>
      </c>
      <c r="D401" s="464" t="str">
        <f t="array" ref="D401">IFERROR(IF(INDEX('Disaggregation Records'!$F$95:$F$183,MATCH(RIGHT(Z401,255),RIGHT('Disaggregation Records'!$D$95:$D$183,255),0))=0,"",INDEX('Disaggregation Records'!$F$95:$F$183,MATCH(RIGHT(Z401,255),RIGHT('Disaggregation Records'!$D$95:$D$183,255),0))),"")</f>
        <v/>
      </c>
      <c r="E401" s="366" t="str">
        <f t="array" ref="E401">IFERROR(IF(INDEX('Disaggregation Data'!$K$315:$K$616,MATCH(RIGHT(X401,255),RIGHT('Disaggregation Data'!$J$315:$J$616,255),0))=0,"",INDEX('Disaggregation Data'!$K$315:$K$616,MATCH(RIGHT(X401,255),RIGHT('Disaggregation Data'!J$315:$J$616,255),0))),"")</f>
        <v/>
      </c>
      <c r="F401" s="367" t="str">
        <f t="array" ref="F401">IFERROR(IF(INDEX('Disaggregation Data'!$L$315:$L$616,MATCH(RIGHT(X401,255),RIGHT('Disaggregation Data'!$J$315:$J$616,255),0))=0,"",INDEX('Disaggregation Data'!$L$315:$L$616,MATCH(RIGHT(X401,255),RIGHT('Disaggregation Data'!J$315:$J$616,255),0))),"")</f>
        <v/>
      </c>
      <c r="G401" s="436" t="str">
        <f t="array" ref="G401">IFERROR(IF(INDEX('Disaggregation Data'!$M$315:$M$616,MATCH(RIGHT(X401,255),RIGHT('Disaggregation Data'!$J$315:$J$616,255),0))=0,(E401/F401)*100,INDEX('Disaggregation Data'!$M$315:$M$616,MATCH(RIGHT(X401,255),RIGHT('Disaggregation Data'!J$315:$J$616,255),0))),"")</f>
        <v/>
      </c>
      <c r="H401" s="370" t="str">
        <f t="array" ref="H401">IFERROR(IF(INDEX('Disaggregation Data'!$N$315:$N$616,MATCH(RIGHT(X401,255),RIGHT('Disaggregation Data'!$J$315:$J$616,255),0))=0,"",INDEX('Disaggregation Data'!$N$315:$N$616,MATCH(RIGHT(X401,255),RIGHT('Disaggregation Data'!J$315:$J$616,255),0))),"")</f>
        <v/>
      </c>
      <c r="I401" s="469"/>
      <c r="J401" s="469"/>
      <c r="K401" s="469"/>
      <c r="L401" s="469"/>
      <c r="M401" s="469"/>
      <c r="N401" s="469"/>
      <c r="O401" s="469"/>
      <c r="P401" s="469"/>
      <c r="Q401" s="469"/>
      <c r="R401" s="469"/>
      <c r="S401" s="469"/>
      <c r="T401" s="469"/>
      <c r="U401" s="370" t="str">
        <f t="array" ref="U401">IFERROR(IF(INDEX('Disaggregation Data'!$O$315:$O$616,MATCH(RIGHT(X401,255),RIGHT('Disaggregation Data'!$J$315:$J$616,255),0))=0,"",INDEX('Disaggregation Data'!$O$315:$O$616,MATCH(RIGHT(X401,255),RIGHT('Disaggregation Data'!J$315:$J$616,255),0))),"")</f>
        <v/>
      </c>
      <c r="V401" s="383" t="str">
        <f t="array" ref="V401">IFERROR(IF(INDEX('Disaggregation Data'!$P$315:$P$616,MATCH(RIGHT(X401,255),RIGHT('Disaggregation Data'!$J$315:$J$616,255),0))=0,"",INDEX('Disaggregation Data'!$P$315:$P$616,MATCH(RIGHT(X401,255),RIGHT('Disaggregation Data'!J$315:$J$616,255),0))),"")</f>
        <v/>
      </c>
      <c r="W401" s="470"/>
      <c r="X401" s="470" t="str">
        <f t="shared" si="28"/>
        <v/>
      </c>
      <c r="Y401" s="470">
        <f t="shared" si="29"/>
        <v>24</v>
      </c>
      <c r="Z401" s="470" t="str">
        <f t="shared" si="30"/>
        <v/>
      </c>
      <c r="AA401" s="470" t="b">
        <f t="shared" si="31"/>
        <v>0</v>
      </c>
      <c r="AB401" s="470" t="s">
        <v>1905</v>
      </c>
      <c r="AC401" s="470" t="str">
        <f t="array" ref="AC401">IFERROR(IF(INDEX('Disaggregation Records'!$G$95:$G$183,MATCH(LEFT(Z401,255),LEFT('Disaggregation Records'!$D$95:$D$183,255),0))=0,"",INDEX('Disaggregation Records'!$G$95:$G$183,MATCH(LEFT(Z401,255),LEFT('Disaggregation Records'!$D$95:$D$183,255),0))),"")</f>
        <v/>
      </c>
      <c r="AD401" s="470" t="s">
        <v>768</v>
      </c>
      <c r="AE401" s="219"/>
      <c r="AF401" s="136"/>
      <c r="AG401" s="136"/>
    </row>
    <row r="402" spans="1:33" ht="37.5" customHeight="1" x14ac:dyDescent="0.25">
      <c r="A402" s="345">
        <v>8</v>
      </c>
      <c r="B402" s="364" t="str">
        <f>IFERROR(VLOOKUP(A402,'Coverage Indicators - Section D'!$A$10:$Y$42,25,FALSE),"")</f>
        <v/>
      </c>
      <c r="C402" s="464" t="str">
        <f t="array" ref="C402">IFERROR(IF(INDEX('Disaggregation Records'!$E$95:$E$183,MATCH(RIGHT(Z402,255),RIGHT('Disaggregation Records'!$D$95:$D$183,255),0))=0,"",INDEX('Disaggregation Records'!$E$95:$E$183,MATCH(RIGHT(Z402,255),RIGHT('Disaggregation Records'!$D$95:$D$183,255),0))),"")</f>
        <v/>
      </c>
      <c r="D402" s="464" t="str">
        <f t="array" ref="D402">IFERROR(IF(INDEX('Disaggregation Records'!$F$95:$F$183,MATCH(RIGHT(Z402,255),RIGHT('Disaggregation Records'!$D$95:$D$183,255),0))=0,"",INDEX('Disaggregation Records'!$F$95:$F$183,MATCH(RIGHT(Z402,255),RIGHT('Disaggregation Records'!$D$95:$D$183,255),0))),"")</f>
        <v/>
      </c>
      <c r="E402" s="366" t="str">
        <f t="array" ref="E402">IFERROR(IF(INDEX('Disaggregation Data'!$K$315:$K$616,MATCH(RIGHT(X402,255),RIGHT('Disaggregation Data'!$J$315:$J$616,255),0))=0,"",INDEX('Disaggregation Data'!$K$315:$K$616,MATCH(RIGHT(X402,255),RIGHT('Disaggregation Data'!J$315:$J$616,255),0))),"")</f>
        <v/>
      </c>
      <c r="F402" s="367" t="str">
        <f t="array" ref="F402">IFERROR(IF(INDEX('Disaggregation Data'!$L$315:$L$616,MATCH(RIGHT(X402,255),RIGHT('Disaggregation Data'!$J$315:$J$616,255),0))=0,"",INDEX('Disaggregation Data'!$L$315:$L$616,MATCH(RIGHT(X402,255),RIGHT('Disaggregation Data'!J$315:$J$616,255),0))),"")</f>
        <v/>
      </c>
      <c r="G402" s="436" t="str">
        <f t="array" ref="G402">IFERROR(IF(INDEX('Disaggregation Data'!$M$315:$M$616,MATCH(RIGHT(X402,255),RIGHT('Disaggregation Data'!$J$315:$J$616,255),0))=0,(E402/F402)*100,INDEX('Disaggregation Data'!$M$315:$M$616,MATCH(RIGHT(X402,255),RIGHT('Disaggregation Data'!J$315:$J$616,255),0))),"")</f>
        <v/>
      </c>
      <c r="H402" s="370" t="str">
        <f t="array" ref="H402">IFERROR(IF(INDEX('Disaggregation Data'!$N$315:$N$616,MATCH(RIGHT(X402,255),RIGHT('Disaggregation Data'!$J$315:$J$616,255),0))=0,"",INDEX('Disaggregation Data'!$N$315:$N$616,MATCH(RIGHT(X402,255),RIGHT('Disaggregation Data'!J$315:$J$616,255),0))),"")</f>
        <v/>
      </c>
      <c r="I402" s="469"/>
      <c r="J402" s="469"/>
      <c r="K402" s="469"/>
      <c r="L402" s="469"/>
      <c r="M402" s="469"/>
      <c r="N402" s="469"/>
      <c r="O402" s="469"/>
      <c r="P402" s="469"/>
      <c r="Q402" s="469"/>
      <c r="R402" s="469"/>
      <c r="S402" s="469"/>
      <c r="T402" s="469"/>
      <c r="U402" s="370" t="str">
        <f t="array" ref="U402">IFERROR(IF(INDEX('Disaggregation Data'!$O$315:$O$616,MATCH(RIGHT(X402,255),RIGHT('Disaggregation Data'!$J$315:$J$616,255),0))=0,"",INDEX('Disaggregation Data'!$O$315:$O$616,MATCH(RIGHT(X402,255),RIGHT('Disaggregation Data'!J$315:$J$616,255),0))),"")</f>
        <v/>
      </c>
      <c r="V402" s="383" t="str">
        <f t="array" ref="V402">IFERROR(IF(INDEX('Disaggregation Data'!$P$315:$P$616,MATCH(RIGHT(X402,255),RIGHT('Disaggregation Data'!$J$315:$J$616,255),0))=0,"",INDEX('Disaggregation Data'!$P$315:$P$616,MATCH(RIGHT(X402,255),RIGHT('Disaggregation Data'!J$315:$J$616,255),0))),"")</f>
        <v/>
      </c>
      <c r="W402" s="470"/>
      <c r="X402" s="470" t="str">
        <f t="shared" si="28"/>
        <v/>
      </c>
      <c r="Y402" s="470">
        <f t="shared" si="29"/>
        <v>25</v>
      </c>
      <c r="Z402" s="470" t="str">
        <f t="shared" si="30"/>
        <v/>
      </c>
      <c r="AA402" s="470" t="b">
        <f t="shared" si="31"/>
        <v>0</v>
      </c>
      <c r="AB402" s="470" t="s">
        <v>1906</v>
      </c>
      <c r="AC402" s="470" t="str">
        <f t="array" ref="AC402">IFERROR(IF(INDEX('Disaggregation Records'!$G$95:$G$183,MATCH(LEFT(Z402,255),LEFT('Disaggregation Records'!$D$95:$D$183,255),0))=0,"",INDEX('Disaggregation Records'!$G$95:$G$183,MATCH(LEFT(Z402,255),LEFT('Disaggregation Records'!$D$95:$D$183,255),0))),"")</f>
        <v/>
      </c>
      <c r="AD402" s="470" t="s">
        <v>768</v>
      </c>
      <c r="AE402" s="219"/>
      <c r="AF402" s="136"/>
      <c r="AG402" s="136"/>
    </row>
    <row r="403" spans="1:33" ht="37.5" customHeight="1" x14ac:dyDescent="0.25">
      <c r="A403" s="345">
        <v>8</v>
      </c>
      <c r="B403" s="364" t="str">
        <f>IFERROR(VLOOKUP(A403,'Coverage Indicators - Section D'!$A$10:$Y$42,25,FALSE),"")</f>
        <v/>
      </c>
      <c r="C403" s="464" t="str">
        <f t="array" ref="C403">IFERROR(IF(INDEX('Disaggregation Records'!$E$95:$E$183,MATCH(RIGHT(Z403,255),RIGHT('Disaggregation Records'!$D$95:$D$183,255),0))=0,"",INDEX('Disaggregation Records'!$E$95:$E$183,MATCH(RIGHT(Z403,255),RIGHT('Disaggregation Records'!$D$95:$D$183,255),0))),"")</f>
        <v/>
      </c>
      <c r="D403" s="464" t="str">
        <f t="array" ref="D403">IFERROR(IF(INDEX('Disaggregation Records'!$F$95:$F$183,MATCH(RIGHT(Z403,255),RIGHT('Disaggregation Records'!$D$95:$D$183,255),0))=0,"",INDEX('Disaggregation Records'!$F$95:$F$183,MATCH(RIGHT(Z403,255),RIGHT('Disaggregation Records'!$D$95:$D$183,255),0))),"")</f>
        <v/>
      </c>
      <c r="E403" s="366" t="str">
        <f t="array" ref="E403">IFERROR(IF(INDEX('Disaggregation Data'!$K$315:$K$616,MATCH(RIGHT(X403,255),RIGHT('Disaggregation Data'!$J$315:$J$616,255),0))=0,"",INDEX('Disaggregation Data'!$K$315:$K$616,MATCH(RIGHT(X403,255),RIGHT('Disaggregation Data'!J$315:$J$616,255),0))),"")</f>
        <v/>
      </c>
      <c r="F403" s="367" t="str">
        <f t="array" ref="F403">IFERROR(IF(INDEX('Disaggregation Data'!$L$315:$L$616,MATCH(RIGHT(X403,255),RIGHT('Disaggregation Data'!$J$315:$J$616,255),0))=0,"",INDEX('Disaggregation Data'!$L$315:$L$616,MATCH(RIGHT(X403,255),RIGHT('Disaggregation Data'!J$315:$J$616,255),0))),"")</f>
        <v/>
      </c>
      <c r="G403" s="436" t="str">
        <f t="array" ref="G403">IFERROR(IF(INDEX('Disaggregation Data'!$M$315:$M$616,MATCH(RIGHT(X403,255),RIGHT('Disaggregation Data'!$J$315:$J$616,255),0))=0,(E403/F403)*100,INDEX('Disaggregation Data'!$M$315:$M$616,MATCH(RIGHT(X403,255),RIGHT('Disaggregation Data'!J$315:$J$616,255),0))),"")</f>
        <v/>
      </c>
      <c r="H403" s="370" t="str">
        <f t="array" ref="H403">IFERROR(IF(INDEX('Disaggregation Data'!$N$315:$N$616,MATCH(RIGHT(X403,255),RIGHT('Disaggregation Data'!$J$315:$J$616,255),0))=0,"",INDEX('Disaggregation Data'!$N$315:$N$616,MATCH(RIGHT(X403,255),RIGHT('Disaggregation Data'!J$315:$J$616,255),0))),"")</f>
        <v/>
      </c>
      <c r="I403" s="469"/>
      <c r="J403" s="469"/>
      <c r="K403" s="469"/>
      <c r="L403" s="469"/>
      <c r="M403" s="469"/>
      <c r="N403" s="469"/>
      <c r="O403" s="469"/>
      <c r="P403" s="469"/>
      <c r="Q403" s="469"/>
      <c r="R403" s="469"/>
      <c r="S403" s="469"/>
      <c r="T403" s="469"/>
      <c r="U403" s="370" t="str">
        <f t="array" ref="U403">IFERROR(IF(INDEX('Disaggregation Data'!$O$315:$O$616,MATCH(RIGHT(X403,255),RIGHT('Disaggregation Data'!$J$315:$J$616,255),0))=0,"",INDEX('Disaggregation Data'!$O$315:$O$616,MATCH(RIGHT(X403,255),RIGHT('Disaggregation Data'!J$315:$J$616,255),0))),"")</f>
        <v/>
      </c>
      <c r="V403" s="383" t="str">
        <f t="array" ref="V403">IFERROR(IF(INDEX('Disaggregation Data'!$P$315:$P$616,MATCH(RIGHT(X403,255),RIGHT('Disaggregation Data'!$J$315:$J$616,255),0))=0,"",INDEX('Disaggregation Data'!$P$315:$P$616,MATCH(RIGHT(X403,255),RIGHT('Disaggregation Data'!J$315:$J$616,255),0))),"")</f>
        <v/>
      </c>
      <c r="W403" s="470"/>
      <c r="X403" s="470" t="str">
        <f t="shared" si="28"/>
        <v/>
      </c>
      <c r="Y403" s="470">
        <f t="shared" si="29"/>
        <v>26</v>
      </c>
      <c r="Z403" s="470" t="str">
        <f t="shared" si="30"/>
        <v/>
      </c>
      <c r="AA403" s="470" t="b">
        <f t="shared" si="31"/>
        <v>0</v>
      </c>
      <c r="AB403" s="470" t="s">
        <v>1907</v>
      </c>
      <c r="AC403" s="470" t="str">
        <f t="array" ref="AC403">IFERROR(IF(INDEX('Disaggregation Records'!$G$95:$G$183,MATCH(LEFT(Z403,255),LEFT('Disaggregation Records'!$D$95:$D$183,255),0))=0,"",INDEX('Disaggregation Records'!$G$95:$G$183,MATCH(LEFT(Z403,255),LEFT('Disaggregation Records'!$D$95:$D$183,255),0))),"")</f>
        <v/>
      </c>
      <c r="AD403" s="470" t="s">
        <v>768</v>
      </c>
      <c r="AE403" s="219"/>
      <c r="AF403" s="136"/>
      <c r="AG403" s="136"/>
    </row>
    <row r="404" spans="1:33" ht="37.5" customHeight="1" x14ac:dyDescent="0.25">
      <c r="A404" s="345">
        <v>8</v>
      </c>
      <c r="B404" s="364" t="str">
        <f>IFERROR(VLOOKUP(A404,'Coverage Indicators - Section D'!$A$10:$Y$42,25,FALSE),"")</f>
        <v/>
      </c>
      <c r="C404" s="464" t="str">
        <f t="array" ref="C404">IFERROR(IF(INDEX('Disaggregation Records'!$E$95:$E$183,MATCH(RIGHT(Z404,255),RIGHT('Disaggregation Records'!$D$95:$D$183,255),0))=0,"",INDEX('Disaggregation Records'!$E$95:$E$183,MATCH(RIGHT(Z404,255),RIGHT('Disaggregation Records'!$D$95:$D$183,255),0))),"")</f>
        <v/>
      </c>
      <c r="D404" s="464" t="str">
        <f t="array" ref="D404">IFERROR(IF(INDEX('Disaggregation Records'!$F$95:$F$183,MATCH(RIGHT(Z404,255),RIGHT('Disaggregation Records'!$D$95:$D$183,255),0))=0,"",INDEX('Disaggregation Records'!$F$95:$F$183,MATCH(RIGHT(Z404,255),RIGHT('Disaggregation Records'!$D$95:$D$183,255),0))),"")</f>
        <v/>
      </c>
      <c r="E404" s="366" t="str">
        <f t="array" ref="E404">IFERROR(IF(INDEX('Disaggregation Data'!$K$315:$K$616,MATCH(RIGHT(X404,255),RIGHT('Disaggregation Data'!$J$315:$J$616,255),0))=0,"",INDEX('Disaggregation Data'!$K$315:$K$616,MATCH(RIGHT(X404,255),RIGHT('Disaggregation Data'!J$315:$J$616,255),0))),"")</f>
        <v/>
      </c>
      <c r="F404" s="367" t="str">
        <f t="array" ref="F404">IFERROR(IF(INDEX('Disaggregation Data'!$L$315:$L$616,MATCH(RIGHT(X404,255),RIGHT('Disaggregation Data'!$J$315:$J$616,255),0))=0,"",INDEX('Disaggregation Data'!$L$315:$L$616,MATCH(RIGHT(X404,255),RIGHT('Disaggregation Data'!J$315:$J$616,255),0))),"")</f>
        <v/>
      </c>
      <c r="G404" s="436" t="str">
        <f t="array" ref="G404">IFERROR(IF(INDEX('Disaggregation Data'!$M$315:$M$616,MATCH(RIGHT(X404,255),RIGHT('Disaggregation Data'!$J$315:$J$616,255),0))=0,(E404/F404)*100,INDEX('Disaggregation Data'!$M$315:$M$616,MATCH(RIGHT(X404,255),RIGHT('Disaggregation Data'!J$315:$J$616,255),0))),"")</f>
        <v/>
      </c>
      <c r="H404" s="370" t="str">
        <f t="array" ref="H404">IFERROR(IF(INDEX('Disaggregation Data'!$N$315:$N$616,MATCH(RIGHT(X404,255),RIGHT('Disaggregation Data'!$J$315:$J$616,255),0))=0,"",INDEX('Disaggregation Data'!$N$315:$N$616,MATCH(RIGHT(X404,255),RIGHT('Disaggregation Data'!J$315:$J$616,255),0))),"")</f>
        <v/>
      </c>
      <c r="I404" s="469"/>
      <c r="J404" s="469"/>
      <c r="K404" s="469"/>
      <c r="L404" s="469"/>
      <c r="M404" s="469"/>
      <c r="N404" s="469"/>
      <c r="O404" s="469"/>
      <c r="P404" s="469"/>
      <c r="Q404" s="469"/>
      <c r="R404" s="469"/>
      <c r="S404" s="469"/>
      <c r="T404" s="469"/>
      <c r="U404" s="370" t="str">
        <f t="array" ref="U404">IFERROR(IF(INDEX('Disaggregation Data'!$O$315:$O$616,MATCH(RIGHT(X404,255),RIGHT('Disaggregation Data'!$J$315:$J$616,255),0))=0,"",INDEX('Disaggregation Data'!$O$315:$O$616,MATCH(RIGHT(X404,255),RIGHT('Disaggregation Data'!J$315:$J$616,255),0))),"")</f>
        <v/>
      </c>
      <c r="V404" s="383" t="str">
        <f t="array" ref="V404">IFERROR(IF(INDEX('Disaggregation Data'!$P$315:$P$616,MATCH(RIGHT(X404,255),RIGHT('Disaggregation Data'!$J$315:$J$616,255),0))=0,"",INDEX('Disaggregation Data'!$P$315:$P$616,MATCH(RIGHT(X404,255),RIGHT('Disaggregation Data'!J$315:$J$616,255),0))),"")</f>
        <v/>
      </c>
      <c r="W404" s="470"/>
      <c r="X404" s="470" t="str">
        <f t="shared" si="28"/>
        <v/>
      </c>
      <c r="Y404" s="470">
        <f t="shared" si="29"/>
        <v>27</v>
      </c>
      <c r="Z404" s="470" t="str">
        <f t="shared" si="30"/>
        <v/>
      </c>
      <c r="AA404" s="470" t="b">
        <f t="shared" si="31"/>
        <v>0</v>
      </c>
      <c r="AB404" s="470" t="s">
        <v>1908</v>
      </c>
      <c r="AC404" s="470" t="str">
        <f t="array" ref="AC404">IFERROR(IF(INDEX('Disaggregation Records'!$G$95:$G$183,MATCH(LEFT(Z404,255),LEFT('Disaggregation Records'!$D$95:$D$183,255),0))=0,"",INDEX('Disaggregation Records'!$G$95:$G$183,MATCH(LEFT(Z404,255),LEFT('Disaggregation Records'!$D$95:$D$183,255),0))),"")</f>
        <v/>
      </c>
      <c r="AD404" s="470" t="s">
        <v>768</v>
      </c>
      <c r="AE404" s="219"/>
      <c r="AF404" s="136"/>
      <c r="AG404" s="136"/>
    </row>
    <row r="405" spans="1:33" ht="37.5" customHeight="1" x14ac:dyDescent="0.25">
      <c r="A405" s="345">
        <v>8</v>
      </c>
      <c r="B405" s="364" t="str">
        <f>IFERROR(VLOOKUP(A405,'Coverage Indicators - Section D'!$A$10:$Y$42,25,FALSE),"")</f>
        <v/>
      </c>
      <c r="C405" s="464" t="str">
        <f t="array" ref="C405">IFERROR(IF(INDEX('Disaggregation Records'!$E$95:$E$183,MATCH(RIGHT(Z405,255),RIGHT('Disaggregation Records'!$D$95:$D$183,255),0))=0,"",INDEX('Disaggregation Records'!$E$95:$E$183,MATCH(RIGHT(Z405,255),RIGHT('Disaggregation Records'!$D$95:$D$183,255),0))),"")</f>
        <v/>
      </c>
      <c r="D405" s="464" t="str">
        <f t="array" ref="D405">IFERROR(IF(INDEX('Disaggregation Records'!$F$95:$F$183,MATCH(RIGHT(Z405,255),RIGHT('Disaggregation Records'!$D$95:$D$183,255),0))=0,"",INDEX('Disaggregation Records'!$F$95:$F$183,MATCH(RIGHT(Z405,255),RIGHT('Disaggregation Records'!$D$95:$D$183,255),0))),"")</f>
        <v/>
      </c>
      <c r="E405" s="366" t="str">
        <f t="array" ref="E405">IFERROR(IF(INDEX('Disaggregation Data'!$K$315:$K$616,MATCH(RIGHT(X405,255),RIGHT('Disaggregation Data'!$J$315:$J$616,255),0))=0,"",INDEX('Disaggregation Data'!$K$315:$K$616,MATCH(RIGHT(X405,255),RIGHT('Disaggregation Data'!J$315:$J$616,255),0))),"")</f>
        <v/>
      </c>
      <c r="F405" s="367" t="str">
        <f t="array" ref="F405">IFERROR(IF(INDEX('Disaggregation Data'!$L$315:$L$616,MATCH(RIGHT(X405,255),RIGHT('Disaggregation Data'!$J$315:$J$616,255),0))=0,"",INDEX('Disaggregation Data'!$L$315:$L$616,MATCH(RIGHT(X405,255),RIGHT('Disaggregation Data'!J$315:$J$616,255),0))),"")</f>
        <v/>
      </c>
      <c r="G405" s="436" t="str">
        <f t="array" ref="G405">IFERROR(IF(INDEX('Disaggregation Data'!$M$315:$M$616,MATCH(RIGHT(X405,255),RIGHT('Disaggregation Data'!$J$315:$J$616,255),0))=0,(E405/F405)*100,INDEX('Disaggregation Data'!$M$315:$M$616,MATCH(RIGHT(X405,255),RIGHT('Disaggregation Data'!J$315:$J$616,255),0))),"")</f>
        <v/>
      </c>
      <c r="H405" s="370" t="str">
        <f t="array" ref="H405">IFERROR(IF(INDEX('Disaggregation Data'!$N$315:$N$616,MATCH(RIGHT(X405,255),RIGHT('Disaggregation Data'!$J$315:$J$616,255),0))=0,"",INDEX('Disaggregation Data'!$N$315:$N$616,MATCH(RIGHT(X405,255),RIGHT('Disaggregation Data'!J$315:$J$616,255),0))),"")</f>
        <v/>
      </c>
      <c r="I405" s="469"/>
      <c r="J405" s="469"/>
      <c r="K405" s="469"/>
      <c r="L405" s="469"/>
      <c r="M405" s="469"/>
      <c r="N405" s="469"/>
      <c r="O405" s="469"/>
      <c r="P405" s="469"/>
      <c r="Q405" s="469"/>
      <c r="R405" s="469"/>
      <c r="S405" s="469"/>
      <c r="T405" s="469"/>
      <c r="U405" s="370" t="str">
        <f t="array" ref="U405">IFERROR(IF(INDEX('Disaggregation Data'!$O$315:$O$616,MATCH(RIGHT(X405,255),RIGHT('Disaggregation Data'!$J$315:$J$616,255),0))=0,"",INDEX('Disaggregation Data'!$O$315:$O$616,MATCH(RIGHT(X405,255),RIGHT('Disaggregation Data'!J$315:$J$616,255),0))),"")</f>
        <v/>
      </c>
      <c r="V405" s="383" t="str">
        <f t="array" ref="V405">IFERROR(IF(INDEX('Disaggregation Data'!$P$315:$P$616,MATCH(RIGHT(X405,255),RIGHT('Disaggregation Data'!$J$315:$J$616,255),0))=0,"",INDEX('Disaggregation Data'!$P$315:$P$616,MATCH(RIGHT(X405,255),RIGHT('Disaggregation Data'!J$315:$J$616,255),0))),"")</f>
        <v/>
      </c>
      <c r="W405" s="470"/>
      <c r="X405" s="470" t="str">
        <f t="shared" si="28"/>
        <v/>
      </c>
      <c r="Y405" s="470">
        <f t="shared" si="29"/>
        <v>28</v>
      </c>
      <c r="Z405" s="470" t="str">
        <f t="shared" si="30"/>
        <v/>
      </c>
      <c r="AA405" s="470" t="b">
        <f t="shared" si="31"/>
        <v>0</v>
      </c>
      <c r="AB405" s="470" t="s">
        <v>1909</v>
      </c>
      <c r="AC405" s="470" t="str">
        <f t="array" ref="AC405">IFERROR(IF(INDEX('Disaggregation Records'!$G$95:$G$183,MATCH(LEFT(Z405,255),LEFT('Disaggregation Records'!$D$95:$D$183,255),0))=0,"",INDEX('Disaggregation Records'!$G$95:$G$183,MATCH(LEFT(Z405,255),LEFT('Disaggregation Records'!$D$95:$D$183,255),0))),"")</f>
        <v/>
      </c>
      <c r="AD405" s="470" t="s">
        <v>768</v>
      </c>
      <c r="AE405" s="219"/>
      <c r="AF405" s="136"/>
      <c r="AG405" s="136"/>
    </row>
    <row r="406" spans="1:33" ht="37.5" customHeight="1" x14ac:dyDescent="0.25">
      <c r="A406" s="345">
        <v>8</v>
      </c>
      <c r="B406" s="364" t="str">
        <f>IFERROR(VLOOKUP(A406,'Coverage Indicators - Section D'!$A$10:$Y$42,25,FALSE),"")</f>
        <v/>
      </c>
      <c r="C406" s="464" t="str">
        <f t="array" ref="C406">IFERROR(IF(INDEX('Disaggregation Records'!$E$95:$E$183,MATCH(RIGHT(Z406,255),RIGHT('Disaggregation Records'!$D$95:$D$183,255),0))=0,"",INDEX('Disaggregation Records'!$E$95:$E$183,MATCH(RIGHT(Z406,255),RIGHT('Disaggregation Records'!$D$95:$D$183,255),0))),"")</f>
        <v/>
      </c>
      <c r="D406" s="464" t="str">
        <f t="array" ref="D406">IFERROR(IF(INDEX('Disaggregation Records'!$F$95:$F$183,MATCH(RIGHT(Z406,255),RIGHT('Disaggregation Records'!$D$95:$D$183,255),0))=0,"",INDEX('Disaggregation Records'!$F$95:$F$183,MATCH(RIGHT(Z406,255),RIGHT('Disaggregation Records'!$D$95:$D$183,255),0))),"")</f>
        <v/>
      </c>
      <c r="E406" s="366" t="str">
        <f t="array" ref="E406">IFERROR(IF(INDEX('Disaggregation Data'!$K$315:$K$616,MATCH(RIGHT(X406,255),RIGHT('Disaggregation Data'!$J$315:$J$616,255),0))=0,"",INDEX('Disaggregation Data'!$K$315:$K$616,MATCH(RIGHT(X406,255),RIGHT('Disaggregation Data'!J$315:$J$616,255),0))),"")</f>
        <v/>
      </c>
      <c r="F406" s="367" t="str">
        <f t="array" ref="F406">IFERROR(IF(INDEX('Disaggregation Data'!$L$315:$L$616,MATCH(RIGHT(X406,255),RIGHT('Disaggregation Data'!$J$315:$J$616,255),0))=0,"",INDEX('Disaggregation Data'!$L$315:$L$616,MATCH(RIGHT(X406,255),RIGHT('Disaggregation Data'!J$315:$J$616,255),0))),"")</f>
        <v/>
      </c>
      <c r="G406" s="436" t="str">
        <f t="array" ref="G406">IFERROR(IF(INDEX('Disaggregation Data'!$M$315:$M$616,MATCH(RIGHT(X406,255),RIGHT('Disaggregation Data'!$J$315:$J$616,255),0))=0,(E406/F406)*100,INDEX('Disaggregation Data'!$M$315:$M$616,MATCH(RIGHT(X406,255),RIGHT('Disaggregation Data'!J$315:$J$616,255),0))),"")</f>
        <v/>
      </c>
      <c r="H406" s="370" t="str">
        <f t="array" ref="H406">IFERROR(IF(INDEX('Disaggregation Data'!$N$315:$N$616,MATCH(RIGHT(X406,255),RIGHT('Disaggregation Data'!$J$315:$J$616,255),0))=0,"",INDEX('Disaggregation Data'!$N$315:$N$616,MATCH(RIGHT(X406,255),RIGHT('Disaggregation Data'!J$315:$J$616,255),0))),"")</f>
        <v/>
      </c>
      <c r="I406" s="469"/>
      <c r="J406" s="469"/>
      <c r="K406" s="469"/>
      <c r="L406" s="469"/>
      <c r="M406" s="469"/>
      <c r="N406" s="469"/>
      <c r="O406" s="469"/>
      <c r="P406" s="469"/>
      <c r="Q406" s="469"/>
      <c r="R406" s="469"/>
      <c r="S406" s="469"/>
      <c r="T406" s="469"/>
      <c r="U406" s="370" t="str">
        <f t="array" ref="U406">IFERROR(IF(INDEX('Disaggregation Data'!$O$315:$O$616,MATCH(RIGHT(X406,255),RIGHT('Disaggregation Data'!$J$315:$J$616,255),0))=0,"",INDEX('Disaggregation Data'!$O$315:$O$616,MATCH(RIGHT(X406,255),RIGHT('Disaggregation Data'!J$315:$J$616,255),0))),"")</f>
        <v/>
      </c>
      <c r="V406" s="383" t="str">
        <f t="array" ref="V406">IFERROR(IF(INDEX('Disaggregation Data'!$P$315:$P$616,MATCH(RIGHT(X406,255),RIGHT('Disaggregation Data'!$J$315:$J$616,255),0))=0,"",INDEX('Disaggregation Data'!$P$315:$P$616,MATCH(RIGHT(X406,255),RIGHT('Disaggregation Data'!J$315:$J$616,255),0))),"")</f>
        <v/>
      </c>
      <c r="W406" s="470"/>
      <c r="X406" s="470" t="str">
        <f t="shared" si="28"/>
        <v/>
      </c>
      <c r="Y406" s="470">
        <f t="shared" si="29"/>
        <v>29</v>
      </c>
      <c r="Z406" s="470" t="str">
        <f t="shared" si="30"/>
        <v/>
      </c>
      <c r="AA406" s="470" t="b">
        <f t="shared" si="31"/>
        <v>0</v>
      </c>
      <c r="AB406" s="470" t="s">
        <v>1910</v>
      </c>
      <c r="AC406" s="470" t="str">
        <f t="array" ref="AC406">IFERROR(IF(INDEX('Disaggregation Records'!$G$95:$G$183,MATCH(LEFT(Z406,255),LEFT('Disaggregation Records'!$D$95:$D$183,255),0))=0,"",INDEX('Disaggregation Records'!$G$95:$G$183,MATCH(LEFT(Z406,255),LEFT('Disaggregation Records'!$D$95:$D$183,255),0))),"")</f>
        <v/>
      </c>
      <c r="AD406" s="470" t="s">
        <v>768</v>
      </c>
      <c r="AE406" s="219"/>
      <c r="AF406" s="136"/>
      <c r="AG406" s="136"/>
    </row>
    <row r="407" spans="1:33" ht="37.5" customHeight="1" x14ac:dyDescent="0.25">
      <c r="A407" s="345">
        <v>9</v>
      </c>
      <c r="B407" s="364" t="str">
        <f>IFERROR(VLOOKUP(A407,'Coverage Indicators - Section D'!$A$10:$Y$42,25,FALSE),"")</f>
        <v/>
      </c>
      <c r="C407" s="464" t="str">
        <f t="array" ref="C407">IFERROR(IF(INDEX('Disaggregation Records'!$E$95:$E$183,MATCH(RIGHT(Z407,255),RIGHT('Disaggregation Records'!$D$95:$D$183,255),0))=0,"",INDEX('Disaggregation Records'!$E$95:$E$183,MATCH(RIGHT(Z407,255),RIGHT('Disaggregation Records'!$D$95:$D$183,255),0))),"")</f>
        <v/>
      </c>
      <c r="D407" s="464" t="str">
        <f t="array" ref="D407">IFERROR(IF(INDEX('Disaggregation Records'!$F$95:$F$183,MATCH(RIGHT(Z407,255),RIGHT('Disaggregation Records'!$D$95:$D$183,255),0))=0,"",INDEX('Disaggregation Records'!$F$95:$F$183,MATCH(RIGHT(Z407,255),RIGHT('Disaggregation Records'!$D$95:$D$183,255),0))),"")</f>
        <v/>
      </c>
      <c r="E407" s="366" t="str">
        <f t="array" ref="E407">IFERROR(IF(INDEX('Disaggregation Data'!$K$315:$K$616,MATCH(RIGHT(X407,255),RIGHT('Disaggregation Data'!$J$315:$J$616,255),0))=0,"",INDEX('Disaggregation Data'!$K$315:$K$616,MATCH(RIGHT(X407,255),RIGHT('Disaggregation Data'!J$315:$J$616,255),0))),"")</f>
        <v/>
      </c>
      <c r="F407" s="367" t="str">
        <f t="array" ref="F407">IFERROR(IF(INDEX('Disaggregation Data'!$L$315:$L$616,MATCH(RIGHT(X407,255),RIGHT('Disaggregation Data'!$J$315:$J$616,255),0))=0,"",INDEX('Disaggregation Data'!$L$315:$L$616,MATCH(RIGHT(X407,255),RIGHT('Disaggregation Data'!J$315:$J$616,255),0))),"")</f>
        <v/>
      </c>
      <c r="G407" s="436" t="str">
        <f t="array" ref="G407">IFERROR(IF(INDEX('Disaggregation Data'!$M$315:$M$616,MATCH(RIGHT(X407,255),RIGHT('Disaggregation Data'!$J$315:$J$616,255),0))=0,(E407/F407)*100,INDEX('Disaggregation Data'!$M$315:$M$616,MATCH(RIGHT(X407,255),RIGHT('Disaggregation Data'!J$315:$J$616,255),0))),"")</f>
        <v/>
      </c>
      <c r="H407" s="370" t="str">
        <f t="array" ref="H407">IFERROR(IF(INDEX('Disaggregation Data'!$N$315:$N$616,MATCH(RIGHT(X407,255),RIGHT('Disaggregation Data'!$J$315:$J$616,255),0))=0,"",INDEX('Disaggregation Data'!$N$315:$N$616,MATCH(RIGHT(X407,255),RIGHT('Disaggregation Data'!J$315:$J$616,255),0))),"")</f>
        <v/>
      </c>
      <c r="I407" s="469"/>
      <c r="J407" s="469"/>
      <c r="K407" s="469"/>
      <c r="L407" s="469"/>
      <c r="M407" s="469"/>
      <c r="N407" s="469"/>
      <c r="O407" s="469"/>
      <c r="P407" s="469"/>
      <c r="Q407" s="469"/>
      <c r="R407" s="469"/>
      <c r="S407" s="469"/>
      <c r="T407" s="469"/>
      <c r="U407" s="370" t="str">
        <f t="array" ref="U407">IFERROR(IF(INDEX('Disaggregation Data'!$O$315:$O$616,MATCH(RIGHT(X407,255),RIGHT('Disaggregation Data'!$J$315:$J$616,255),0))=0,"",INDEX('Disaggregation Data'!$O$315:$O$616,MATCH(RIGHT(X407,255),RIGHT('Disaggregation Data'!J$315:$J$616,255),0))),"")</f>
        <v/>
      </c>
      <c r="V407" s="383" t="str">
        <f t="array" ref="V407">IFERROR(IF(INDEX('Disaggregation Data'!$P$315:$P$616,MATCH(RIGHT(X407,255),RIGHT('Disaggregation Data'!$J$315:$J$616,255),0))=0,"",INDEX('Disaggregation Data'!$P$315:$P$616,MATCH(RIGHT(X407,255),RIGHT('Disaggregation Data'!J$315:$J$616,255),0))),"")</f>
        <v/>
      </c>
      <c r="W407" s="470"/>
      <c r="X407" s="470" t="str">
        <f t="shared" si="28"/>
        <v/>
      </c>
      <c r="Y407" s="470">
        <f t="shared" si="29"/>
        <v>30</v>
      </c>
      <c r="Z407" s="470" t="str">
        <f t="shared" si="30"/>
        <v/>
      </c>
      <c r="AA407" s="470" t="b">
        <f t="shared" si="31"/>
        <v>0</v>
      </c>
      <c r="AB407" s="470" t="s">
        <v>1911</v>
      </c>
      <c r="AC407" s="470" t="str">
        <f t="array" ref="AC407">IFERROR(IF(INDEX('Disaggregation Records'!$G$95:$G$183,MATCH(LEFT(Z407,255),LEFT('Disaggregation Records'!$D$95:$D$183,255),0))=0,"",INDEX('Disaggregation Records'!$G$95:$G$183,MATCH(LEFT(Z407,255),LEFT('Disaggregation Records'!$D$95:$D$183,255),0))),"")</f>
        <v/>
      </c>
      <c r="AD407" s="470" t="s">
        <v>769</v>
      </c>
      <c r="AE407" s="219"/>
      <c r="AF407" s="136"/>
      <c r="AG407" s="136"/>
    </row>
    <row r="408" spans="1:33" ht="37.5" customHeight="1" x14ac:dyDescent="0.25">
      <c r="A408" s="345">
        <v>9</v>
      </c>
      <c r="B408" s="364" t="str">
        <f>IFERROR(VLOOKUP(A408,'Coverage Indicators - Section D'!$A$10:$Y$42,25,FALSE),"")</f>
        <v/>
      </c>
      <c r="C408" s="464" t="str">
        <f t="array" ref="C408">IFERROR(IF(INDEX('Disaggregation Records'!$E$95:$E$183,MATCH(RIGHT(Z408,255),RIGHT('Disaggregation Records'!$D$95:$D$183,255),0))=0,"",INDEX('Disaggregation Records'!$E$95:$E$183,MATCH(RIGHT(Z408,255),RIGHT('Disaggregation Records'!$D$95:$D$183,255),0))),"")</f>
        <v/>
      </c>
      <c r="D408" s="464" t="str">
        <f t="array" ref="D408">IFERROR(IF(INDEX('Disaggregation Records'!$F$95:$F$183,MATCH(RIGHT(Z408,255),RIGHT('Disaggregation Records'!$D$95:$D$183,255),0))=0,"",INDEX('Disaggregation Records'!$F$95:$F$183,MATCH(RIGHT(Z408,255),RIGHT('Disaggregation Records'!$D$95:$D$183,255),0))),"")</f>
        <v/>
      </c>
      <c r="E408" s="366" t="str">
        <f t="array" ref="E408">IFERROR(IF(INDEX('Disaggregation Data'!$K$315:$K$616,MATCH(RIGHT(X408,255),RIGHT('Disaggregation Data'!$J$315:$J$616,255),0))=0,"",INDEX('Disaggregation Data'!$K$315:$K$616,MATCH(RIGHT(X408,255),RIGHT('Disaggregation Data'!J$315:$J$616,255),0))),"")</f>
        <v/>
      </c>
      <c r="F408" s="367" t="str">
        <f t="array" ref="F408">IFERROR(IF(INDEX('Disaggregation Data'!$L$315:$L$616,MATCH(RIGHT(X408,255),RIGHT('Disaggregation Data'!$J$315:$J$616,255),0))=0,"",INDEX('Disaggregation Data'!$L$315:$L$616,MATCH(RIGHT(X408,255),RIGHT('Disaggregation Data'!J$315:$J$616,255),0))),"")</f>
        <v/>
      </c>
      <c r="G408" s="436" t="str">
        <f t="array" ref="G408">IFERROR(IF(INDEX('Disaggregation Data'!$M$315:$M$616,MATCH(RIGHT(X408,255),RIGHT('Disaggregation Data'!$J$315:$J$616,255),0))=0,(E408/F408)*100,INDEX('Disaggregation Data'!$M$315:$M$616,MATCH(RIGHT(X408,255),RIGHT('Disaggregation Data'!J$315:$J$616,255),0))),"")</f>
        <v/>
      </c>
      <c r="H408" s="370" t="str">
        <f t="array" ref="H408">IFERROR(IF(INDEX('Disaggregation Data'!$N$315:$N$616,MATCH(RIGHT(X408,255),RIGHT('Disaggregation Data'!$J$315:$J$616,255),0))=0,"",INDEX('Disaggregation Data'!$N$315:$N$616,MATCH(RIGHT(X408,255),RIGHT('Disaggregation Data'!J$315:$J$616,255),0))),"")</f>
        <v/>
      </c>
      <c r="I408" s="469"/>
      <c r="J408" s="469"/>
      <c r="K408" s="469"/>
      <c r="L408" s="469"/>
      <c r="M408" s="469"/>
      <c r="N408" s="469"/>
      <c r="O408" s="469"/>
      <c r="P408" s="469"/>
      <c r="Q408" s="469"/>
      <c r="R408" s="469"/>
      <c r="S408" s="469"/>
      <c r="T408" s="469"/>
      <c r="U408" s="370" t="str">
        <f t="array" ref="U408">IFERROR(IF(INDEX('Disaggregation Data'!$O$315:$O$616,MATCH(RIGHT(X408,255),RIGHT('Disaggregation Data'!$J$315:$J$616,255),0))=0,"",INDEX('Disaggregation Data'!$O$315:$O$616,MATCH(RIGHT(X408,255),RIGHT('Disaggregation Data'!J$315:$J$616,255),0))),"")</f>
        <v/>
      </c>
      <c r="V408" s="383" t="str">
        <f t="array" ref="V408">IFERROR(IF(INDEX('Disaggregation Data'!$P$315:$P$616,MATCH(RIGHT(X408,255),RIGHT('Disaggregation Data'!$J$315:$J$616,255),0))=0,"",INDEX('Disaggregation Data'!$P$315:$P$616,MATCH(RIGHT(X408,255),RIGHT('Disaggregation Data'!J$315:$J$616,255),0))),"")</f>
        <v/>
      </c>
      <c r="W408" s="470"/>
      <c r="X408" s="470" t="str">
        <f t="shared" si="28"/>
        <v/>
      </c>
      <c r="Y408" s="470">
        <f t="shared" si="29"/>
        <v>31</v>
      </c>
      <c r="Z408" s="470" t="str">
        <f t="shared" si="30"/>
        <v/>
      </c>
      <c r="AA408" s="470" t="b">
        <f t="shared" si="31"/>
        <v>0</v>
      </c>
      <c r="AB408" s="470" t="s">
        <v>1912</v>
      </c>
      <c r="AC408" s="470" t="str">
        <f t="array" ref="AC408">IFERROR(IF(INDEX('Disaggregation Records'!$G$95:$G$183,MATCH(LEFT(Z408,255),LEFT('Disaggregation Records'!$D$95:$D$183,255),0))=0,"",INDEX('Disaggregation Records'!$G$95:$G$183,MATCH(LEFT(Z408,255),LEFT('Disaggregation Records'!$D$95:$D$183,255),0))),"")</f>
        <v/>
      </c>
      <c r="AD408" s="470" t="s">
        <v>769</v>
      </c>
      <c r="AE408" s="219"/>
      <c r="AF408" s="136"/>
      <c r="AG408" s="136"/>
    </row>
    <row r="409" spans="1:33" ht="37.5" customHeight="1" x14ac:dyDescent="0.25">
      <c r="A409" s="345">
        <v>9</v>
      </c>
      <c r="B409" s="364" t="str">
        <f>IFERROR(VLOOKUP(A409,'Coverage Indicators - Section D'!$A$10:$Y$42,25,FALSE),"")</f>
        <v/>
      </c>
      <c r="C409" s="464" t="str">
        <f t="array" ref="C409">IFERROR(IF(INDEX('Disaggregation Records'!$E$95:$E$183,MATCH(RIGHT(Z409,255),RIGHT('Disaggregation Records'!$D$95:$D$183,255),0))=0,"",INDEX('Disaggregation Records'!$E$95:$E$183,MATCH(RIGHT(Z409,255),RIGHT('Disaggregation Records'!$D$95:$D$183,255),0))),"")</f>
        <v/>
      </c>
      <c r="D409" s="464" t="str">
        <f t="array" ref="D409">IFERROR(IF(INDEX('Disaggregation Records'!$F$95:$F$183,MATCH(RIGHT(Z409,255),RIGHT('Disaggregation Records'!$D$95:$D$183,255),0))=0,"",INDEX('Disaggregation Records'!$F$95:$F$183,MATCH(RIGHT(Z409,255),RIGHT('Disaggregation Records'!$D$95:$D$183,255),0))),"")</f>
        <v/>
      </c>
      <c r="E409" s="366" t="str">
        <f t="array" ref="E409">IFERROR(IF(INDEX('Disaggregation Data'!$K$315:$K$616,MATCH(RIGHT(X409,255),RIGHT('Disaggregation Data'!$J$315:$J$616,255),0))=0,"",INDEX('Disaggregation Data'!$K$315:$K$616,MATCH(RIGHT(X409,255),RIGHT('Disaggregation Data'!J$315:$J$616,255),0))),"")</f>
        <v/>
      </c>
      <c r="F409" s="367" t="str">
        <f t="array" ref="F409">IFERROR(IF(INDEX('Disaggregation Data'!$L$315:$L$616,MATCH(RIGHT(X409,255),RIGHT('Disaggregation Data'!$J$315:$J$616,255),0))=0,"",INDEX('Disaggregation Data'!$L$315:$L$616,MATCH(RIGHT(X409,255),RIGHT('Disaggregation Data'!J$315:$J$616,255),0))),"")</f>
        <v/>
      </c>
      <c r="G409" s="436" t="str">
        <f t="array" ref="G409">IFERROR(IF(INDEX('Disaggregation Data'!$M$315:$M$616,MATCH(RIGHT(X409,255),RIGHT('Disaggregation Data'!$J$315:$J$616,255),0))=0,(E409/F409)*100,INDEX('Disaggregation Data'!$M$315:$M$616,MATCH(RIGHT(X409,255),RIGHT('Disaggregation Data'!J$315:$J$616,255),0))),"")</f>
        <v/>
      </c>
      <c r="H409" s="370" t="str">
        <f t="array" ref="H409">IFERROR(IF(INDEX('Disaggregation Data'!$N$315:$N$616,MATCH(RIGHT(X409,255),RIGHT('Disaggregation Data'!$J$315:$J$616,255),0))=0,"",INDEX('Disaggregation Data'!$N$315:$N$616,MATCH(RIGHT(X409,255),RIGHT('Disaggregation Data'!J$315:$J$616,255),0))),"")</f>
        <v/>
      </c>
      <c r="I409" s="469"/>
      <c r="J409" s="469"/>
      <c r="K409" s="469"/>
      <c r="L409" s="469"/>
      <c r="M409" s="469"/>
      <c r="N409" s="469"/>
      <c r="O409" s="469"/>
      <c r="P409" s="469"/>
      <c r="Q409" s="469"/>
      <c r="R409" s="469"/>
      <c r="S409" s="469"/>
      <c r="T409" s="469"/>
      <c r="U409" s="370" t="str">
        <f t="array" ref="U409">IFERROR(IF(INDEX('Disaggregation Data'!$O$315:$O$616,MATCH(RIGHT(X409,255),RIGHT('Disaggregation Data'!$J$315:$J$616,255),0))=0,"",INDEX('Disaggregation Data'!$O$315:$O$616,MATCH(RIGHT(X409,255),RIGHT('Disaggregation Data'!J$315:$J$616,255),0))),"")</f>
        <v/>
      </c>
      <c r="V409" s="383" t="str">
        <f t="array" ref="V409">IFERROR(IF(INDEX('Disaggregation Data'!$P$315:$P$616,MATCH(RIGHT(X409,255),RIGHT('Disaggregation Data'!$J$315:$J$616,255),0))=0,"",INDEX('Disaggregation Data'!$P$315:$P$616,MATCH(RIGHT(X409,255),RIGHT('Disaggregation Data'!J$315:$J$616,255),0))),"")</f>
        <v/>
      </c>
      <c r="W409" s="470"/>
      <c r="X409" s="470" t="str">
        <f t="shared" si="28"/>
        <v/>
      </c>
      <c r="Y409" s="470">
        <f t="shared" si="29"/>
        <v>32</v>
      </c>
      <c r="Z409" s="470" t="str">
        <f t="shared" si="30"/>
        <v/>
      </c>
      <c r="AA409" s="470" t="b">
        <f t="shared" si="31"/>
        <v>0</v>
      </c>
      <c r="AB409" s="470" t="s">
        <v>1913</v>
      </c>
      <c r="AC409" s="470" t="str">
        <f t="array" ref="AC409">IFERROR(IF(INDEX('Disaggregation Records'!$G$95:$G$183,MATCH(LEFT(Z409,255),LEFT('Disaggregation Records'!$D$95:$D$183,255),0))=0,"",INDEX('Disaggregation Records'!$G$95:$G$183,MATCH(LEFT(Z409,255),LEFT('Disaggregation Records'!$D$95:$D$183,255),0))),"")</f>
        <v/>
      </c>
      <c r="AD409" s="470" t="s">
        <v>769</v>
      </c>
      <c r="AE409" s="219"/>
      <c r="AF409" s="136"/>
      <c r="AG409" s="136"/>
    </row>
    <row r="410" spans="1:33" ht="37.5" customHeight="1" x14ac:dyDescent="0.25">
      <c r="A410" s="345">
        <v>9</v>
      </c>
      <c r="B410" s="364" t="str">
        <f>IFERROR(VLOOKUP(A410,'Coverage Indicators - Section D'!$A$10:$Y$42,25,FALSE),"")</f>
        <v/>
      </c>
      <c r="C410" s="464" t="str">
        <f t="array" ref="C410">IFERROR(IF(INDEX('Disaggregation Records'!$E$95:$E$183,MATCH(RIGHT(Z410,255),RIGHT('Disaggregation Records'!$D$95:$D$183,255),0))=0,"",INDEX('Disaggregation Records'!$E$95:$E$183,MATCH(RIGHT(Z410,255),RIGHT('Disaggregation Records'!$D$95:$D$183,255),0))),"")</f>
        <v/>
      </c>
      <c r="D410" s="464" t="str">
        <f t="array" ref="D410">IFERROR(IF(INDEX('Disaggregation Records'!$F$95:$F$183,MATCH(RIGHT(Z410,255),RIGHT('Disaggregation Records'!$D$95:$D$183,255),0))=0,"",INDEX('Disaggregation Records'!$F$95:$F$183,MATCH(RIGHT(Z410,255),RIGHT('Disaggregation Records'!$D$95:$D$183,255),0))),"")</f>
        <v/>
      </c>
      <c r="E410" s="366" t="str">
        <f t="array" ref="E410">IFERROR(IF(INDEX('Disaggregation Data'!$K$315:$K$616,MATCH(RIGHT(X410,255),RIGHT('Disaggregation Data'!$J$315:$J$616,255),0))=0,"",INDEX('Disaggregation Data'!$K$315:$K$616,MATCH(RIGHT(X410,255),RIGHT('Disaggregation Data'!J$315:$J$616,255),0))),"")</f>
        <v/>
      </c>
      <c r="F410" s="367" t="str">
        <f t="array" ref="F410">IFERROR(IF(INDEX('Disaggregation Data'!$L$315:$L$616,MATCH(RIGHT(X410,255),RIGHT('Disaggregation Data'!$J$315:$J$616,255),0))=0,"",INDEX('Disaggregation Data'!$L$315:$L$616,MATCH(RIGHT(X410,255),RIGHT('Disaggregation Data'!J$315:$J$616,255),0))),"")</f>
        <v/>
      </c>
      <c r="G410" s="436" t="str">
        <f t="array" ref="G410">IFERROR(IF(INDEX('Disaggregation Data'!$M$315:$M$616,MATCH(RIGHT(X410,255),RIGHT('Disaggregation Data'!$J$315:$J$616,255),0))=0,(E410/F410)*100,INDEX('Disaggregation Data'!$M$315:$M$616,MATCH(RIGHT(X410,255),RIGHT('Disaggregation Data'!J$315:$J$616,255),0))),"")</f>
        <v/>
      </c>
      <c r="H410" s="370" t="str">
        <f t="array" ref="H410">IFERROR(IF(INDEX('Disaggregation Data'!$N$315:$N$616,MATCH(RIGHT(X410,255),RIGHT('Disaggregation Data'!$J$315:$J$616,255),0))=0,"",INDEX('Disaggregation Data'!$N$315:$N$616,MATCH(RIGHT(X410,255),RIGHT('Disaggregation Data'!J$315:$J$616,255),0))),"")</f>
        <v/>
      </c>
      <c r="I410" s="469"/>
      <c r="J410" s="469"/>
      <c r="K410" s="469"/>
      <c r="L410" s="469"/>
      <c r="M410" s="469"/>
      <c r="N410" s="469"/>
      <c r="O410" s="469"/>
      <c r="P410" s="469"/>
      <c r="Q410" s="469"/>
      <c r="R410" s="469"/>
      <c r="S410" s="469"/>
      <c r="T410" s="469"/>
      <c r="U410" s="370" t="str">
        <f t="array" ref="U410">IFERROR(IF(INDEX('Disaggregation Data'!$O$315:$O$616,MATCH(RIGHT(X410,255),RIGHT('Disaggregation Data'!$J$315:$J$616,255),0))=0,"",INDEX('Disaggregation Data'!$O$315:$O$616,MATCH(RIGHT(X410,255),RIGHT('Disaggregation Data'!J$315:$J$616,255),0))),"")</f>
        <v/>
      </c>
      <c r="V410" s="383" t="str">
        <f t="array" ref="V410">IFERROR(IF(INDEX('Disaggregation Data'!$P$315:$P$616,MATCH(RIGHT(X410,255),RIGHT('Disaggregation Data'!$J$315:$J$616,255),0))=0,"",INDEX('Disaggregation Data'!$P$315:$P$616,MATCH(RIGHT(X410,255),RIGHT('Disaggregation Data'!J$315:$J$616,255),0))),"")</f>
        <v/>
      </c>
      <c r="W410" s="470"/>
      <c r="X410" s="470" t="str">
        <f t="shared" si="28"/>
        <v/>
      </c>
      <c r="Y410" s="470">
        <f t="shared" si="29"/>
        <v>33</v>
      </c>
      <c r="Z410" s="470" t="str">
        <f t="shared" si="30"/>
        <v/>
      </c>
      <c r="AA410" s="470" t="b">
        <f t="shared" si="31"/>
        <v>0</v>
      </c>
      <c r="AB410" s="470" t="s">
        <v>1914</v>
      </c>
      <c r="AC410" s="470" t="str">
        <f t="array" ref="AC410">IFERROR(IF(INDEX('Disaggregation Records'!$G$95:$G$183,MATCH(LEFT(Z410,255),LEFT('Disaggregation Records'!$D$95:$D$183,255),0))=0,"",INDEX('Disaggregation Records'!$G$95:$G$183,MATCH(LEFT(Z410,255),LEFT('Disaggregation Records'!$D$95:$D$183,255),0))),"")</f>
        <v/>
      </c>
      <c r="AD410" s="470" t="s">
        <v>769</v>
      </c>
      <c r="AE410" s="219"/>
      <c r="AF410" s="136"/>
      <c r="AG410" s="136"/>
    </row>
    <row r="411" spans="1:33" ht="37.5" customHeight="1" x14ac:dyDescent="0.25">
      <c r="A411" s="345">
        <v>9</v>
      </c>
      <c r="B411" s="364" t="str">
        <f>IFERROR(VLOOKUP(A411,'Coverage Indicators - Section D'!$A$10:$Y$42,25,FALSE),"")</f>
        <v/>
      </c>
      <c r="C411" s="464" t="str">
        <f t="array" ref="C411">IFERROR(IF(INDEX('Disaggregation Records'!$E$95:$E$183,MATCH(RIGHT(Z411,255),RIGHT('Disaggregation Records'!$D$95:$D$183,255),0))=0,"",INDEX('Disaggregation Records'!$E$95:$E$183,MATCH(RIGHT(Z411,255),RIGHT('Disaggregation Records'!$D$95:$D$183,255),0))),"")</f>
        <v/>
      </c>
      <c r="D411" s="464" t="str">
        <f t="array" ref="D411">IFERROR(IF(INDEX('Disaggregation Records'!$F$95:$F$183,MATCH(RIGHT(Z411,255),RIGHT('Disaggregation Records'!$D$95:$D$183,255),0))=0,"",INDEX('Disaggregation Records'!$F$95:$F$183,MATCH(RIGHT(Z411,255),RIGHT('Disaggregation Records'!$D$95:$D$183,255),0))),"")</f>
        <v/>
      </c>
      <c r="E411" s="366" t="str">
        <f t="array" ref="E411">IFERROR(IF(INDEX('Disaggregation Data'!$K$315:$K$616,MATCH(RIGHT(X411,255),RIGHT('Disaggregation Data'!$J$315:$J$616,255),0))=0,"",INDEX('Disaggregation Data'!$K$315:$K$616,MATCH(RIGHT(X411,255),RIGHT('Disaggregation Data'!J$315:$J$616,255),0))),"")</f>
        <v/>
      </c>
      <c r="F411" s="367" t="str">
        <f t="array" ref="F411">IFERROR(IF(INDEX('Disaggregation Data'!$L$315:$L$616,MATCH(RIGHT(X411,255),RIGHT('Disaggregation Data'!$J$315:$J$616,255),0))=0,"",INDEX('Disaggregation Data'!$L$315:$L$616,MATCH(RIGHT(X411,255),RIGHT('Disaggregation Data'!J$315:$J$616,255),0))),"")</f>
        <v/>
      </c>
      <c r="G411" s="436" t="str">
        <f t="array" ref="G411">IFERROR(IF(INDEX('Disaggregation Data'!$M$315:$M$616,MATCH(RIGHT(X411,255),RIGHT('Disaggregation Data'!$J$315:$J$616,255),0))=0,(E411/F411)*100,INDEX('Disaggregation Data'!$M$315:$M$616,MATCH(RIGHT(X411,255),RIGHT('Disaggregation Data'!J$315:$J$616,255),0))),"")</f>
        <v/>
      </c>
      <c r="H411" s="370" t="str">
        <f t="array" ref="H411">IFERROR(IF(INDEX('Disaggregation Data'!$N$315:$N$616,MATCH(RIGHT(X411,255),RIGHT('Disaggregation Data'!$J$315:$J$616,255),0))=0,"",INDEX('Disaggregation Data'!$N$315:$N$616,MATCH(RIGHT(X411,255),RIGHT('Disaggregation Data'!J$315:$J$616,255),0))),"")</f>
        <v/>
      </c>
      <c r="I411" s="469"/>
      <c r="J411" s="469"/>
      <c r="K411" s="469"/>
      <c r="L411" s="469"/>
      <c r="M411" s="469"/>
      <c r="N411" s="469"/>
      <c r="O411" s="469"/>
      <c r="P411" s="469"/>
      <c r="Q411" s="469"/>
      <c r="R411" s="469"/>
      <c r="S411" s="469"/>
      <c r="T411" s="469"/>
      <c r="U411" s="370" t="str">
        <f t="array" ref="U411">IFERROR(IF(INDEX('Disaggregation Data'!$O$315:$O$616,MATCH(RIGHT(X411,255),RIGHT('Disaggregation Data'!$J$315:$J$616,255),0))=0,"",INDEX('Disaggregation Data'!$O$315:$O$616,MATCH(RIGHT(X411,255),RIGHT('Disaggregation Data'!J$315:$J$616,255),0))),"")</f>
        <v/>
      </c>
      <c r="V411" s="383" t="str">
        <f t="array" ref="V411">IFERROR(IF(INDEX('Disaggregation Data'!$P$315:$P$616,MATCH(RIGHT(X411,255),RIGHT('Disaggregation Data'!$J$315:$J$616,255),0))=0,"",INDEX('Disaggregation Data'!$P$315:$P$616,MATCH(RIGHT(X411,255),RIGHT('Disaggregation Data'!J$315:$J$616,255),0))),"")</f>
        <v/>
      </c>
      <c r="W411" s="470"/>
      <c r="X411" s="470" t="str">
        <f t="shared" si="28"/>
        <v/>
      </c>
      <c r="Y411" s="470">
        <f t="shared" si="29"/>
        <v>34</v>
      </c>
      <c r="Z411" s="470" t="str">
        <f t="shared" si="30"/>
        <v/>
      </c>
      <c r="AA411" s="470" t="b">
        <f t="shared" si="31"/>
        <v>0</v>
      </c>
      <c r="AB411" s="470" t="s">
        <v>1915</v>
      </c>
      <c r="AC411" s="470" t="str">
        <f t="array" ref="AC411">IFERROR(IF(INDEX('Disaggregation Records'!$G$95:$G$183,MATCH(LEFT(Z411,255),LEFT('Disaggregation Records'!$D$95:$D$183,255),0))=0,"",INDEX('Disaggregation Records'!$G$95:$G$183,MATCH(LEFT(Z411,255),LEFT('Disaggregation Records'!$D$95:$D$183,255),0))),"")</f>
        <v/>
      </c>
      <c r="AD411" s="470" t="s">
        <v>769</v>
      </c>
      <c r="AE411" s="219"/>
      <c r="AF411" s="136"/>
      <c r="AG411" s="136"/>
    </row>
    <row r="412" spans="1:33" ht="37.5" customHeight="1" x14ac:dyDescent="0.25">
      <c r="A412" s="345">
        <v>9</v>
      </c>
      <c r="B412" s="364" t="str">
        <f>IFERROR(VLOOKUP(A412,'Coverage Indicators - Section D'!$A$10:$Y$42,25,FALSE),"")</f>
        <v/>
      </c>
      <c r="C412" s="464" t="str">
        <f t="array" ref="C412">IFERROR(IF(INDEX('Disaggregation Records'!$E$95:$E$183,MATCH(RIGHT(Z412,255),RIGHT('Disaggregation Records'!$D$95:$D$183,255),0))=0,"",INDEX('Disaggregation Records'!$E$95:$E$183,MATCH(RIGHT(Z412,255),RIGHT('Disaggregation Records'!$D$95:$D$183,255),0))),"")</f>
        <v/>
      </c>
      <c r="D412" s="464" t="str">
        <f t="array" ref="D412">IFERROR(IF(INDEX('Disaggregation Records'!$F$95:$F$183,MATCH(RIGHT(Z412,255),RIGHT('Disaggregation Records'!$D$95:$D$183,255),0))=0,"",INDEX('Disaggregation Records'!$F$95:$F$183,MATCH(RIGHT(Z412,255),RIGHT('Disaggregation Records'!$D$95:$D$183,255),0))),"")</f>
        <v/>
      </c>
      <c r="E412" s="366" t="str">
        <f t="array" ref="E412">IFERROR(IF(INDEX('Disaggregation Data'!$K$315:$K$616,MATCH(RIGHT(X412,255),RIGHT('Disaggregation Data'!$J$315:$J$616,255),0))=0,"",INDEX('Disaggregation Data'!$K$315:$K$616,MATCH(RIGHT(X412,255),RIGHT('Disaggregation Data'!J$315:$J$616,255),0))),"")</f>
        <v/>
      </c>
      <c r="F412" s="367" t="str">
        <f t="array" ref="F412">IFERROR(IF(INDEX('Disaggregation Data'!$L$315:$L$616,MATCH(RIGHT(X412,255),RIGHT('Disaggregation Data'!$J$315:$J$616,255),0))=0,"",INDEX('Disaggregation Data'!$L$315:$L$616,MATCH(RIGHT(X412,255),RIGHT('Disaggregation Data'!J$315:$J$616,255),0))),"")</f>
        <v/>
      </c>
      <c r="G412" s="436" t="str">
        <f t="array" ref="G412">IFERROR(IF(INDEX('Disaggregation Data'!$M$315:$M$616,MATCH(RIGHT(X412,255),RIGHT('Disaggregation Data'!$J$315:$J$616,255),0))=0,(E412/F412)*100,INDEX('Disaggregation Data'!$M$315:$M$616,MATCH(RIGHT(X412,255),RIGHT('Disaggregation Data'!J$315:$J$616,255),0))),"")</f>
        <v/>
      </c>
      <c r="H412" s="370" t="str">
        <f t="array" ref="H412">IFERROR(IF(INDEX('Disaggregation Data'!$N$315:$N$616,MATCH(RIGHT(X412,255),RIGHT('Disaggregation Data'!$J$315:$J$616,255),0))=0,"",INDEX('Disaggregation Data'!$N$315:$N$616,MATCH(RIGHT(X412,255),RIGHT('Disaggregation Data'!J$315:$J$616,255),0))),"")</f>
        <v/>
      </c>
      <c r="I412" s="469"/>
      <c r="J412" s="469"/>
      <c r="K412" s="469"/>
      <c r="L412" s="469"/>
      <c r="M412" s="469"/>
      <c r="N412" s="469"/>
      <c r="O412" s="469"/>
      <c r="P412" s="469"/>
      <c r="Q412" s="469"/>
      <c r="R412" s="469"/>
      <c r="S412" s="469"/>
      <c r="T412" s="469"/>
      <c r="U412" s="370" t="str">
        <f t="array" ref="U412">IFERROR(IF(INDEX('Disaggregation Data'!$O$315:$O$616,MATCH(RIGHT(X412,255),RIGHT('Disaggregation Data'!$J$315:$J$616,255),0))=0,"",INDEX('Disaggregation Data'!$O$315:$O$616,MATCH(RIGHT(X412,255),RIGHT('Disaggregation Data'!J$315:$J$616,255),0))),"")</f>
        <v/>
      </c>
      <c r="V412" s="383" t="str">
        <f t="array" ref="V412">IFERROR(IF(INDEX('Disaggregation Data'!$P$315:$P$616,MATCH(RIGHT(X412,255),RIGHT('Disaggregation Data'!$J$315:$J$616,255),0))=0,"",INDEX('Disaggregation Data'!$P$315:$P$616,MATCH(RIGHT(X412,255),RIGHT('Disaggregation Data'!J$315:$J$616,255),0))),"")</f>
        <v/>
      </c>
      <c r="W412" s="470"/>
      <c r="X412" s="470" t="str">
        <f t="shared" si="28"/>
        <v/>
      </c>
      <c r="Y412" s="470">
        <f t="shared" si="29"/>
        <v>35</v>
      </c>
      <c r="Z412" s="470" t="str">
        <f t="shared" si="30"/>
        <v/>
      </c>
      <c r="AA412" s="470" t="b">
        <f t="shared" si="31"/>
        <v>0</v>
      </c>
      <c r="AB412" s="470" t="s">
        <v>1916</v>
      </c>
      <c r="AC412" s="470" t="str">
        <f t="array" ref="AC412">IFERROR(IF(INDEX('Disaggregation Records'!$G$95:$G$183,MATCH(LEFT(Z412,255),LEFT('Disaggregation Records'!$D$95:$D$183,255),0))=0,"",INDEX('Disaggregation Records'!$G$95:$G$183,MATCH(LEFT(Z412,255),LEFT('Disaggregation Records'!$D$95:$D$183,255),0))),"")</f>
        <v/>
      </c>
      <c r="AD412" s="470" t="s">
        <v>769</v>
      </c>
      <c r="AE412" s="219"/>
      <c r="AF412" s="136"/>
      <c r="AG412" s="136"/>
    </row>
    <row r="413" spans="1:33" ht="37.5" customHeight="1" x14ac:dyDescent="0.25">
      <c r="A413" s="345">
        <v>9</v>
      </c>
      <c r="B413" s="364" t="str">
        <f>IFERROR(VLOOKUP(A413,'Coverage Indicators - Section D'!$A$10:$Y$42,25,FALSE),"")</f>
        <v/>
      </c>
      <c r="C413" s="464" t="str">
        <f t="array" ref="C413">IFERROR(IF(INDEX('Disaggregation Records'!$E$95:$E$183,MATCH(RIGHT(Z413,255),RIGHT('Disaggregation Records'!$D$95:$D$183,255),0))=0,"",INDEX('Disaggregation Records'!$E$95:$E$183,MATCH(RIGHT(Z413,255),RIGHT('Disaggregation Records'!$D$95:$D$183,255),0))),"")</f>
        <v/>
      </c>
      <c r="D413" s="464" t="str">
        <f t="array" ref="D413">IFERROR(IF(INDEX('Disaggregation Records'!$F$95:$F$183,MATCH(RIGHT(Z413,255),RIGHT('Disaggregation Records'!$D$95:$D$183,255),0))=0,"",INDEX('Disaggregation Records'!$F$95:$F$183,MATCH(RIGHT(Z413,255),RIGHT('Disaggregation Records'!$D$95:$D$183,255),0))),"")</f>
        <v/>
      </c>
      <c r="E413" s="366" t="str">
        <f t="array" ref="E413">IFERROR(IF(INDEX('Disaggregation Data'!$K$315:$K$616,MATCH(RIGHT(X413,255),RIGHT('Disaggregation Data'!$J$315:$J$616,255),0))=0,"",INDEX('Disaggregation Data'!$K$315:$K$616,MATCH(RIGHT(X413,255),RIGHT('Disaggregation Data'!J$315:$J$616,255),0))),"")</f>
        <v/>
      </c>
      <c r="F413" s="367" t="str">
        <f t="array" ref="F413">IFERROR(IF(INDEX('Disaggregation Data'!$L$315:$L$616,MATCH(RIGHT(X413,255),RIGHT('Disaggregation Data'!$J$315:$J$616,255),0))=0,"",INDEX('Disaggregation Data'!$L$315:$L$616,MATCH(RIGHT(X413,255),RIGHT('Disaggregation Data'!J$315:$J$616,255),0))),"")</f>
        <v/>
      </c>
      <c r="G413" s="436" t="str">
        <f t="array" ref="G413">IFERROR(IF(INDEX('Disaggregation Data'!$M$315:$M$616,MATCH(RIGHT(X413,255),RIGHT('Disaggregation Data'!$J$315:$J$616,255),0))=0,(E413/F413)*100,INDEX('Disaggregation Data'!$M$315:$M$616,MATCH(RIGHT(X413,255),RIGHT('Disaggregation Data'!J$315:$J$616,255),0))),"")</f>
        <v/>
      </c>
      <c r="H413" s="370" t="str">
        <f t="array" ref="H413">IFERROR(IF(INDEX('Disaggregation Data'!$N$315:$N$616,MATCH(RIGHT(X413,255),RIGHT('Disaggregation Data'!$J$315:$J$616,255),0))=0,"",INDEX('Disaggregation Data'!$N$315:$N$616,MATCH(RIGHT(X413,255),RIGHT('Disaggregation Data'!J$315:$J$616,255),0))),"")</f>
        <v/>
      </c>
      <c r="I413" s="469"/>
      <c r="J413" s="469"/>
      <c r="K413" s="469"/>
      <c r="L413" s="469"/>
      <c r="M413" s="469"/>
      <c r="N413" s="469"/>
      <c r="O413" s="469"/>
      <c r="P413" s="469"/>
      <c r="Q413" s="469"/>
      <c r="R413" s="469"/>
      <c r="S413" s="469"/>
      <c r="T413" s="469"/>
      <c r="U413" s="370" t="str">
        <f t="array" ref="U413">IFERROR(IF(INDEX('Disaggregation Data'!$O$315:$O$616,MATCH(RIGHT(X413,255),RIGHT('Disaggregation Data'!$J$315:$J$616,255),0))=0,"",INDEX('Disaggregation Data'!$O$315:$O$616,MATCH(RIGHT(X413,255),RIGHT('Disaggregation Data'!J$315:$J$616,255),0))),"")</f>
        <v/>
      </c>
      <c r="V413" s="383" t="str">
        <f t="array" ref="V413">IFERROR(IF(INDEX('Disaggregation Data'!$P$315:$P$616,MATCH(RIGHT(X413,255),RIGHT('Disaggregation Data'!$J$315:$J$616,255),0))=0,"",INDEX('Disaggregation Data'!$P$315:$P$616,MATCH(RIGHT(X413,255),RIGHT('Disaggregation Data'!J$315:$J$616,255),0))),"")</f>
        <v/>
      </c>
      <c r="W413" s="470"/>
      <c r="X413" s="470" t="str">
        <f t="shared" si="28"/>
        <v/>
      </c>
      <c r="Y413" s="470">
        <f t="shared" si="29"/>
        <v>36</v>
      </c>
      <c r="Z413" s="470" t="str">
        <f t="shared" si="30"/>
        <v/>
      </c>
      <c r="AA413" s="470" t="b">
        <f t="shared" si="31"/>
        <v>0</v>
      </c>
      <c r="AB413" s="470" t="s">
        <v>1917</v>
      </c>
      <c r="AC413" s="470" t="str">
        <f t="array" ref="AC413">IFERROR(IF(INDEX('Disaggregation Records'!$G$95:$G$183,MATCH(LEFT(Z413,255),LEFT('Disaggregation Records'!$D$95:$D$183,255),0))=0,"",INDEX('Disaggregation Records'!$G$95:$G$183,MATCH(LEFT(Z413,255),LEFT('Disaggregation Records'!$D$95:$D$183,255),0))),"")</f>
        <v/>
      </c>
      <c r="AD413" s="470" t="s">
        <v>769</v>
      </c>
      <c r="AE413" s="219"/>
      <c r="AF413" s="136"/>
      <c r="AG413" s="136"/>
    </row>
    <row r="414" spans="1:33" ht="37.5" customHeight="1" x14ac:dyDescent="0.25">
      <c r="A414" s="345">
        <v>9</v>
      </c>
      <c r="B414" s="364" t="str">
        <f>IFERROR(VLOOKUP(A414,'Coverage Indicators - Section D'!$A$10:$Y$42,25,FALSE),"")</f>
        <v/>
      </c>
      <c r="C414" s="464" t="str">
        <f t="array" ref="C414">IFERROR(IF(INDEX('Disaggregation Records'!$E$95:$E$183,MATCH(RIGHT(Z414,255),RIGHT('Disaggregation Records'!$D$95:$D$183,255),0))=0,"",INDEX('Disaggregation Records'!$E$95:$E$183,MATCH(RIGHT(Z414,255),RIGHT('Disaggregation Records'!$D$95:$D$183,255),0))),"")</f>
        <v/>
      </c>
      <c r="D414" s="464" t="str">
        <f t="array" ref="D414">IFERROR(IF(INDEX('Disaggregation Records'!$F$95:$F$183,MATCH(RIGHT(Z414,255),RIGHT('Disaggregation Records'!$D$95:$D$183,255),0))=0,"",INDEX('Disaggregation Records'!$F$95:$F$183,MATCH(RIGHT(Z414,255),RIGHT('Disaggregation Records'!$D$95:$D$183,255),0))),"")</f>
        <v/>
      </c>
      <c r="E414" s="366" t="str">
        <f t="array" ref="E414">IFERROR(IF(INDEX('Disaggregation Data'!$K$315:$K$616,MATCH(RIGHT(X414,255),RIGHT('Disaggregation Data'!$J$315:$J$616,255),0))=0,"",INDEX('Disaggregation Data'!$K$315:$K$616,MATCH(RIGHT(X414,255),RIGHT('Disaggregation Data'!J$315:$J$616,255),0))),"")</f>
        <v/>
      </c>
      <c r="F414" s="367" t="str">
        <f t="array" ref="F414">IFERROR(IF(INDEX('Disaggregation Data'!$L$315:$L$616,MATCH(RIGHT(X414,255),RIGHT('Disaggregation Data'!$J$315:$J$616,255),0))=0,"",INDEX('Disaggregation Data'!$L$315:$L$616,MATCH(RIGHT(X414,255),RIGHT('Disaggregation Data'!J$315:$J$616,255),0))),"")</f>
        <v/>
      </c>
      <c r="G414" s="436" t="str">
        <f t="array" ref="G414">IFERROR(IF(INDEX('Disaggregation Data'!$M$315:$M$616,MATCH(RIGHT(X414,255),RIGHT('Disaggregation Data'!$J$315:$J$616,255),0))=0,(E414/F414)*100,INDEX('Disaggregation Data'!$M$315:$M$616,MATCH(RIGHT(X414,255),RIGHT('Disaggregation Data'!J$315:$J$616,255),0))),"")</f>
        <v/>
      </c>
      <c r="H414" s="370" t="str">
        <f t="array" ref="H414">IFERROR(IF(INDEX('Disaggregation Data'!$N$315:$N$616,MATCH(RIGHT(X414,255),RIGHT('Disaggregation Data'!$J$315:$J$616,255),0))=0,"",INDEX('Disaggregation Data'!$N$315:$N$616,MATCH(RIGHT(X414,255),RIGHT('Disaggregation Data'!J$315:$J$616,255),0))),"")</f>
        <v/>
      </c>
      <c r="I414" s="469"/>
      <c r="J414" s="469"/>
      <c r="K414" s="469"/>
      <c r="L414" s="469"/>
      <c r="M414" s="469"/>
      <c r="N414" s="469"/>
      <c r="O414" s="469"/>
      <c r="P414" s="469"/>
      <c r="Q414" s="469"/>
      <c r="R414" s="469"/>
      <c r="S414" s="469"/>
      <c r="T414" s="469"/>
      <c r="U414" s="370" t="str">
        <f t="array" ref="U414">IFERROR(IF(INDEX('Disaggregation Data'!$O$315:$O$616,MATCH(RIGHT(X414,255),RIGHT('Disaggregation Data'!$J$315:$J$616,255),0))=0,"",INDEX('Disaggregation Data'!$O$315:$O$616,MATCH(RIGHT(X414,255),RIGHT('Disaggregation Data'!J$315:$J$616,255),0))),"")</f>
        <v/>
      </c>
      <c r="V414" s="383" t="str">
        <f t="array" ref="V414">IFERROR(IF(INDEX('Disaggregation Data'!$P$315:$P$616,MATCH(RIGHT(X414,255),RIGHT('Disaggregation Data'!$J$315:$J$616,255),0))=0,"",INDEX('Disaggregation Data'!$P$315:$P$616,MATCH(RIGHT(X414,255),RIGHT('Disaggregation Data'!J$315:$J$616,255),0))),"")</f>
        <v/>
      </c>
      <c r="W414" s="470"/>
      <c r="X414" s="470" t="str">
        <f t="shared" si="28"/>
        <v/>
      </c>
      <c r="Y414" s="470">
        <f t="shared" si="29"/>
        <v>37</v>
      </c>
      <c r="Z414" s="470" t="str">
        <f t="shared" si="30"/>
        <v/>
      </c>
      <c r="AA414" s="470" t="b">
        <f t="shared" si="31"/>
        <v>0</v>
      </c>
      <c r="AB414" s="470" t="s">
        <v>1918</v>
      </c>
      <c r="AC414" s="470" t="str">
        <f t="array" ref="AC414">IFERROR(IF(INDEX('Disaggregation Records'!$G$95:$G$183,MATCH(LEFT(Z414,255),LEFT('Disaggregation Records'!$D$95:$D$183,255),0))=0,"",INDEX('Disaggregation Records'!$G$95:$G$183,MATCH(LEFT(Z414,255),LEFT('Disaggregation Records'!$D$95:$D$183,255),0))),"")</f>
        <v/>
      </c>
      <c r="AD414" s="470" t="s">
        <v>769</v>
      </c>
      <c r="AE414" s="219"/>
      <c r="AF414" s="136"/>
      <c r="AG414" s="136"/>
    </row>
    <row r="415" spans="1:33" ht="37.5" customHeight="1" x14ac:dyDescent="0.25">
      <c r="A415" s="345">
        <v>9</v>
      </c>
      <c r="B415" s="364" t="str">
        <f>IFERROR(VLOOKUP(A415,'Coverage Indicators - Section D'!$A$10:$Y$42,25,FALSE),"")</f>
        <v/>
      </c>
      <c r="C415" s="464" t="str">
        <f t="array" ref="C415">IFERROR(IF(INDEX('Disaggregation Records'!$E$95:$E$183,MATCH(RIGHT(Z415,255),RIGHT('Disaggregation Records'!$D$95:$D$183,255),0))=0,"",INDEX('Disaggregation Records'!$E$95:$E$183,MATCH(RIGHT(Z415,255),RIGHT('Disaggregation Records'!$D$95:$D$183,255),0))),"")</f>
        <v/>
      </c>
      <c r="D415" s="464" t="str">
        <f t="array" ref="D415">IFERROR(IF(INDEX('Disaggregation Records'!$F$95:$F$183,MATCH(RIGHT(Z415,255),RIGHT('Disaggregation Records'!$D$95:$D$183,255),0))=0,"",INDEX('Disaggregation Records'!$F$95:$F$183,MATCH(RIGHT(Z415,255),RIGHT('Disaggregation Records'!$D$95:$D$183,255),0))),"")</f>
        <v/>
      </c>
      <c r="E415" s="366" t="str">
        <f t="array" ref="E415">IFERROR(IF(INDEX('Disaggregation Data'!$K$315:$K$616,MATCH(RIGHT(X415,255),RIGHT('Disaggregation Data'!$J$315:$J$616,255),0))=0,"",INDEX('Disaggregation Data'!$K$315:$K$616,MATCH(RIGHT(X415,255),RIGHT('Disaggregation Data'!J$315:$J$616,255),0))),"")</f>
        <v/>
      </c>
      <c r="F415" s="367" t="str">
        <f t="array" ref="F415">IFERROR(IF(INDEX('Disaggregation Data'!$L$315:$L$616,MATCH(RIGHT(X415,255),RIGHT('Disaggregation Data'!$J$315:$J$616,255),0))=0,"",INDEX('Disaggregation Data'!$L$315:$L$616,MATCH(RIGHT(X415,255),RIGHT('Disaggregation Data'!J$315:$J$616,255),0))),"")</f>
        <v/>
      </c>
      <c r="G415" s="436" t="str">
        <f t="array" ref="G415">IFERROR(IF(INDEX('Disaggregation Data'!$M$315:$M$616,MATCH(RIGHT(X415,255),RIGHT('Disaggregation Data'!$J$315:$J$616,255),0))=0,(E415/F415)*100,INDEX('Disaggregation Data'!$M$315:$M$616,MATCH(RIGHT(X415,255),RIGHT('Disaggregation Data'!J$315:$J$616,255),0))),"")</f>
        <v/>
      </c>
      <c r="H415" s="370" t="str">
        <f t="array" ref="H415">IFERROR(IF(INDEX('Disaggregation Data'!$N$315:$N$616,MATCH(RIGHT(X415,255),RIGHT('Disaggregation Data'!$J$315:$J$616,255),0))=0,"",INDEX('Disaggregation Data'!$N$315:$N$616,MATCH(RIGHT(X415,255),RIGHT('Disaggregation Data'!J$315:$J$616,255),0))),"")</f>
        <v/>
      </c>
      <c r="I415" s="469"/>
      <c r="J415" s="469"/>
      <c r="K415" s="469"/>
      <c r="L415" s="469"/>
      <c r="M415" s="469"/>
      <c r="N415" s="469"/>
      <c r="O415" s="469"/>
      <c r="P415" s="469"/>
      <c r="Q415" s="469"/>
      <c r="R415" s="469"/>
      <c r="S415" s="469"/>
      <c r="T415" s="469"/>
      <c r="U415" s="370" t="str">
        <f t="array" ref="U415">IFERROR(IF(INDEX('Disaggregation Data'!$O$315:$O$616,MATCH(RIGHT(X415,255),RIGHT('Disaggregation Data'!$J$315:$J$616,255),0))=0,"",INDEX('Disaggregation Data'!$O$315:$O$616,MATCH(RIGHT(X415,255),RIGHT('Disaggregation Data'!J$315:$J$616,255),0))),"")</f>
        <v/>
      </c>
      <c r="V415" s="383" t="str">
        <f t="array" ref="V415">IFERROR(IF(INDEX('Disaggregation Data'!$P$315:$P$616,MATCH(RIGHT(X415,255),RIGHT('Disaggregation Data'!$J$315:$J$616,255),0))=0,"",INDEX('Disaggregation Data'!$P$315:$P$616,MATCH(RIGHT(X415,255),RIGHT('Disaggregation Data'!J$315:$J$616,255),0))),"")</f>
        <v/>
      </c>
      <c r="W415" s="470"/>
      <c r="X415" s="470" t="str">
        <f t="shared" si="28"/>
        <v/>
      </c>
      <c r="Y415" s="470">
        <f t="shared" si="29"/>
        <v>38</v>
      </c>
      <c r="Z415" s="470" t="str">
        <f t="shared" si="30"/>
        <v/>
      </c>
      <c r="AA415" s="470" t="b">
        <f t="shared" si="31"/>
        <v>0</v>
      </c>
      <c r="AB415" s="470" t="s">
        <v>1919</v>
      </c>
      <c r="AC415" s="470" t="str">
        <f t="array" ref="AC415">IFERROR(IF(INDEX('Disaggregation Records'!$G$95:$G$183,MATCH(LEFT(Z415,255),LEFT('Disaggregation Records'!$D$95:$D$183,255),0))=0,"",INDEX('Disaggregation Records'!$G$95:$G$183,MATCH(LEFT(Z415,255),LEFT('Disaggregation Records'!$D$95:$D$183,255),0))),"")</f>
        <v/>
      </c>
      <c r="AD415" s="470" t="s">
        <v>769</v>
      </c>
      <c r="AE415" s="219"/>
      <c r="AF415" s="136"/>
      <c r="AG415" s="136"/>
    </row>
    <row r="416" spans="1:33" ht="37.5" customHeight="1" x14ac:dyDescent="0.25">
      <c r="A416" s="345">
        <v>9</v>
      </c>
      <c r="B416" s="364" t="str">
        <f>IFERROR(VLOOKUP(A416,'Coverage Indicators - Section D'!$A$10:$Y$42,25,FALSE),"")</f>
        <v/>
      </c>
      <c r="C416" s="464" t="str">
        <f t="array" ref="C416">IFERROR(IF(INDEX('Disaggregation Records'!$E$95:$E$183,MATCH(RIGHT(Z416,255),RIGHT('Disaggregation Records'!$D$95:$D$183,255),0))=0,"",INDEX('Disaggregation Records'!$E$95:$E$183,MATCH(RIGHT(Z416,255),RIGHT('Disaggregation Records'!$D$95:$D$183,255),0))),"")</f>
        <v/>
      </c>
      <c r="D416" s="464" t="str">
        <f t="array" ref="D416">IFERROR(IF(INDEX('Disaggregation Records'!$F$95:$F$183,MATCH(RIGHT(Z416,255),RIGHT('Disaggregation Records'!$D$95:$D$183,255),0))=0,"",INDEX('Disaggregation Records'!$F$95:$F$183,MATCH(RIGHT(Z416,255),RIGHT('Disaggregation Records'!$D$95:$D$183,255),0))),"")</f>
        <v/>
      </c>
      <c r="E416" s="366" t="str">
        <f t="array" ref="E416">IFERROR(IF(INDEX('Disaggregation Data'!$K$315:$K$616,MATCH(RIGHT(X416,255),RIGHT('Disaggregation Data'!$J$315:$J$616,255),0))=0,"",INDEX('Disaggregation Data'!$K$315:$K$616,MATCH(RIGHT(X416,255),RIGHT('Disaggregation Data'!J$315:$J$616,255),0))),"")</f>
        <v/>
      </c>
      <c r="F416" s="367" t="str">
        <f t="array" ref="F416">IFERROR(IF(INDEX('Disaggregation Data'!$L$315:$L$616,MATCH(RIGHT(X416,255),RIGHT('Disaggregation Data'!$J$315:$J$616,255),0))=0,"",INDEX('Disaggregation Data'!$L$315:$L$616,MATCH(RIGHT(X416,255),RIGHT('Disaggregation Data'!J$315:$J$616,255),0))),"")</f>
        <v/>
      </c>
      <c r="G416" s="436" t="str">
        <f t="array" ref="G416">IFERROR(IF(INDEX('Disaggregation Data'!$M$315:$M$616,MATCH(RIGHT(X416,255),RIGHT('Disaggregation Data'!$J$315:$J$616,255),0))=0,(E416/F416)*100,INDEX('Disaggregation Data'!$M$315:$M$616,MATCH(RIGHT(X416,255),RIGHT('Disaggregation Data'!J$315:$J$616,255),0))),"")</f>
        <v/>
      </c>
      <c r="H416" s="370" t="str">
        <f t="array" ref="H416">IFERROR(IF(INDEX('Disaggregation Data'!$N$315:$N$616,MATCH(RIGHT(X416,255),RIGHT('Disaggregation Data'!$J$315:$J$616,255),0))=0,"",INDEX('Disaggregation Data'!$N$315:$N$616,MATCH(RIGHT(X416,255),RIGHT('Disaggregation Data'!J$315:$J$616,255),0))),"")</f>
        <v/>
      </c>
      <c r="I416" s="469"/>
      <c r="J416" s="469"/>
      <c r="K416" s="469"/>
      <c r="L416" s="469"/>
      <c r="M416" s="469"/>
      <c r="N416" s="469"/>
      <c r="O416" s="469"/>
      <c r="P416" s="469"/>
      <c r="Q416" s="469"/>
      <c r="R416" s="469"/>
      <c r="S416" s="469"/>
      <c r="T416" s="469"/>
      <c r="U416" s="370" t="str">
        <f t="array" ref="U416">IFERROR(IF(INDEX('Disaggregation Data'!$O$315:$O$616,MATCH(RIGHT(X416,255),RIGHT('Disaggregation Data'!$J$315:$J$616,255),0))=0,"",INDEX('Disaggregation Data'!$O$315:$O$616,MATCH(RIGHT(X416,255),RIGHT('Disaggregation Data'!J$315:$J$616,255),0))),"")</f>
        <v/>
      </c>
      <c r="V416" s="383" t="str">
        <f t="array" ref="V416">IFERROR(IF(INDEX('Disaggregation Data'!$P$315:$P$616,MATCH(RIGHT(X416,255),RIGHT('Disaggregation Data'!$J$315:$J$616,255),0))=0,"",INDEX('Disaggregation Data'!$P$315:$P$616,MATCH(RIGHT(X416,255),RIGHT('Disaggregation Data'!J$315:$J$616,255),0))),"")</f>
        <v/>
      </c>
      <c r="W416" s="470"/>
      <c r="X416" s="470" t="str">
        <f t="shared" si="28"/>
        <v/>
      </c>
      <c r="Y416" s="470">
        <f t="shared" si="29"/>
        <v>39</v>
      </c>
      <c r="Z416" s="470" t="str">
        <f t="shared" si="30"/>
        <v/>
      </c>
      <c r="AA416" s="470" t="b">
        <f t="shared" si="31"/>
        <v>0</v>
      </c>
      <c r="AB416" s="470" t="s">
        <v>1920</v>
      </c>
      <c r="AC416" s="470" t="str">
        <f t="array" ref="AC416">IFERROR(IF(INDEX('Disaggregation Records'!$G$95:$G$183,MATCH(LEFT(Z416,255),LEFT('Disaggregation Records'!$D$95:$D$183,255),0))=0,"",INDEX('Disaggregation Records'!$G$95:$G$183,MATCH(LEFT(Z416,255),LEFT('Disaggregation Records'!$D$95:$D$183,255),0))),"")</f>
        <v/>
      </c>
      <c r="AD416" s="470" t="s">
        <v>769</v>
      </c>
      <c r="AE416" s="219"/>
      <c r="AF416" s="136"/>
      <c r="AG416" s="136"/>
    </row>
    <row r="417" spans="1:33" ht="37.5" customHeight="1" x14ac:dyDescent="0.25">
      <c r="A417" s="345">
        <v>10</v>
      </c>
      <c r="B417" s="364" t="str">
        <f>IFERROR(VLOOKUP(A417,'Coverage Indicators - Section D'!$A$10:$Y$42,25,FALSE),"")</f>
        <v/>
      </c>
      <c r="C417" s="464" t="str">
        <f t="array" ref="C417">IFERROR(IF(INDEX('Disaggregation Records'!$E$95:$E$183,MATCH(RIGHT(Z417,255),RIGHT('Disaggregation Records'!$D$95:$D$183,255),0))=0,"",INDEX('Disaggregation Records'!$E$95:$E$183,MATCH(RIGHT(Z417,255),RIGHT('Disaggregation Records'!$D$95:$D$183,255),0))),"")</f>
        <v/>
      </c>
      <c r="D417" s="464" t="str">
        <f t="array" ref="D417">IFERROR(IF(INDEX('Disaggregation Records'!$F$95:$F$183,MATCH(RIGHT(Z417,255),RIGHT('Disaggregation Records'!$D$95:$D$183,255),0))=0,"",INDEX('Disaggregation Records'!$F$95:$F$183,MATCH(RIGHT(Z417,255),RIGHT('Disaggregation Records'!$D$95:$D$183,255),0))),"")</f>
        <v/>
      </c>
      <c r="E417" s="366" t="str">
        <f t="array" ref="E417">IFERROR(IF(INDEX('Disaggregation Data'!$K$315:$K$616,MATCH(RIGHT(X417,255),RIGHT('Disaggregation Data'!$J$315:$J$616,255),0))=0,"",INDEX('Disaggregation Data'!$K$315:$K$616,MATCH(RIGHT(X417,255),RIGHT('Disaggregation Data'!J$315:$J$616,255),0))),"")</f>
        <v/>
      </c>
      <c r="F417" s="367" t="str">
        <f t="array" ref="F417">IFERROR(IF(INDEX('Disaggregation Data'!$L$315:$L$616,MATCH(RIGHT(X417,255),RIGHT('Disaggregation Data'!$J$315:$J$616,255),0))=0,"",INDEX('Disaggregation Data'!$L$315:$L$616,MATCH(RIGHT(X417,255),RIGHT('Disaggregation Data'!J$315:$J$616,255),0))),"")</f>
        <v/>
      </c>
      <c r="G417" s="436" t="str">
        <f t="array" ref="G417">IFERROR(IF(INDEX('Disaggregation Data'!$M$315:$M$616,MATCH(RIGHT(X417,255),RIGHT('Disaggregation Data'!$J$315:$J$616,255),0))=0,(E417/F417)*100,INDEX('Disaggregation Data'!$M$315:$M$616,MATCH(RIGHT(X417,255),RIGHT('Disaggregation Data'!J$315:$J$616,255),0))),"")</f>
        <v/>
      </c>
      <c r="H417" s="370" t="str">
        <f t="array" ref="H417">IFERROR(IF(INDEX('Disaggregation Data'!$N$315:$N$616,MATCH(RIGHT(X417,255),RIGHT('Disaggregation Data'!$J$315:$J$616,255),0))=0,"",INDEX('Disaggregation Data'!$N$315:$N$616,MATCH(RIGHT(X417,255),RIGHT('Disaggregation Data'!J$315:$J$616,255),0))),"")</f>
        <v/>
      </c>
      <c r="I417" s="469"/>
      <c r="J417" s="469"/>
      <c r="K417" s="469"/>
      <c r="L417" s="469"/>
      <c r="M417" s="469"/>
      <c r="N417" s="469"/>
      <c r="O417" s="469"/>
      <c r="P417" s="469"/>
      <c r="Q417" s="469"/>
      <c r="R417" s="469"/>
      <c r="S417" s="469"/>
      <c r="T417" s="469"/>
      <c r="U417" s="370" t="str">
        <f t="array" ref="U417">IFERROR(IF(INDEX('Disaggregation Data'!$O$315:$O$616,MATCH(RIGHT(X417,255),RIGHT('Disaggregation Data'!$J$315:$J$616,255),0))=0,"",INDEX('Disaggregation Data'!$O$315:$O$616,MATCH(RIGHT(X417,255),RIGHT('Disaggregation Data'!J$315:$J$616,255),0))),"")</f>
        <v/>
      </c>
      <c r="V417" s="383" t="str">
        <f t="array" ref="V417">IFERROR(IF(INDEX('Disaggregation Data'!$P$315:$P$616,MATCH(RIGHT(X417,255),RIGHT('Disaggregation Data'!$J$315:$J$616,255),0))=0,"",INDEX('Disaggregation Data'!$P$315:$P$616,MATCH(RIGHT(X417,255),RIGHT('Disaggregation Data'!J$315:$J$616,255),0))),"")</f>
        <v/>
      </c>
      <c r="W417" s="470"/>
      <c r="X417" s="470" t="str">
        <f t="shared" si="28"/>
        <v/>
      </c>
      <c r="Y417" s="470">
        <f t="shared" si="29"/>
        <v>40</v>
      </c>
      <c r="Z417" s="470" t="str">
        <f t="shared" si="30"/>
        <v/>
      </c>
      <c r="AA417" s="470" t="b">
        <f t="shared" si="31"/>
        <v>0</v>
      </c>
      <c r="AB417" s="470" t="s">
        <v>1921</v>
      </c>
      <c r="AC417" s="470" t="str">
        <f t="array" ref="AC417">IFERROR(IF(INDEX('Disaggregation Records'!$G$95:$G$183,MATCH(LEFT(Z417,255),LEFT('Disaggregation Records'!$D$95:$D$183,255),0))=0,"",INDEX('Disaggregation Records'!$G$95:$G$183,MATCH(LEFT(Z417,255),LEFT('Disaggregation Records'!$D$95:$D$183,255),0))),"")</f>
        <v/>
      </c>
      <c r="AD417" s="470" t="s">
        <v>770</v>
      </c>
      <c r="AE417" s="219"/>
      <c r="AF417" s="136"/>
      <c r="AG417" s="136"/>
    </row>
    <row r="418" spans="1:33" ht="37.5" customHeight="1" x14ac:dyDescent="0.25">
      <c r="A418" s="345">
        <v>10</v>
      </c>
      <c r="B418" s="364" t="str">
        <f>IFERROR(VLOOKUP(A418,'Coverage Indicators - Section D'!$A$10:$Y$42,25,FALSE),"")</f>
        <v/>
      </c>
      <c r="C418" s="464" t="str">
        <f t="array" ref="C418">IFERROR(IF(INDEX('Disaggregation Records'!$E$95:$E$183,MATCH(RIGHT(Z418,255),RIGHT('Disaggregation Records'!$D$95:$D$183,255),0))=0,"",INDEX('Disaggregation Records'!$E$95:$E$183,MATCH(RIGHT(Z418,255),RIGHT('Disaggregation Records'!$D$95:$D$183,255),0))),"")</f>
        <v/>
      </c>
      <c r="D418" s="464" t="str">
        <f t="array" ref="D418">IFERROR(IF(INDEX('Disaggregation Records'!$F$95:$F$183,MATCH(RIGHT(Z418,255),RIGHT('Disaggregation Records'!$D$95:$D$183,255),0))=0,"",INDEX('Disaggregation Records'!$F$95:$F$183,MATCH(RIGHT(Z418,255),RIGHT('Disaggregation Records'!$D$95:$D$183,255),0))),"")</f>
        <v/>
      </c>
      <c r="E418" s="366" t="str">
        <f t="array" ref="E418">IFERROR(IF(INDEX('Disaggregation Data'!$K$315:$K$616,MATCH(RIGHT(X418,255),RIGHT('Disaggregation Data'!$J$315:$J$616,255),0))=0,"",INDEX('Disaggregation Data'!$K$315:$K$616,MATCH(RIGHT(X418,255),RIGHT('Disaggregation Data'!J$315:$J$616,255),0))),"")</f>
        <v/>
      </c>
      <c r="F418" s="367" t="str">
        <f t="array" ref="F418">IFERROR(IF(INDEX('Disaggregation Data'!$L$315:$L$616,MATCH(RIGHT(X418,255),RIGHT('Disaggregation Data'!$J$315:$J$616,255),0))=0,"",INDEX('Disaggregation Data'!$L$315:$L$616,MATCH(RIGHT(X418,255),RIGHT('Disaggregation Data'!J$315:$J$616,255),0))),"")</f>
        <v/>
      </c>
      <c r="G418" s="436" t="str">
        <f t="array" ref="G418">IFERROR(IF(INDEX('Disaggregation Data'!$M$315:$M$616,MATCH(RIGHT(X418,255),RIGHT('Disaggregation Data'!$J$315:$J$616,255),0))=0,(E418/F418)*100,INDEX('Disaggregation Data'!$M$315:$M$616,MATCH(RIGHT(X418,255),RIGHT('Disaggregation Data'!J$315:$J$616,255),0))),"")</f>
        <v/>
      </c>
      <c r="H418" s="370" t="str">
        <f t="array" ref="H418">IFERROR(IF(INDEX('Disaggregation Data'!$N$315:$N$616,MATCH(RIGHT(X418,255),RIGHT('Disaggregation Data'!$J$315:$J$616,255),0))=0,"",INDEX('Disaggregation Data'!$N$315:$N$616,MATCH(RIGHT(X418,255),RIGHT('Disaggregation Data'!J$315:$J$616,255),0))),"")</f>
        <v/>
      </c>
      <c r="I418" s="469"/>
      <c r="J418" s="469"/>
      <c r="K418" s="469"/>
      <c r="L418" s="469"/>
      <c r="M418" s="469"/>
      <c r="N418" s="469"/>
      <c r="O418" s="469"/>
      <c r="P418" s="469"/>
      <c r="Q418" s="469"/>
      <c r="R418" s="469"/>
      <c r="S418" s="469"/>
      <c r="T418" s="469"/>
      <c r="U418" s="370" t="str">
        <f t="array" ref="U418">IFERROR(IF(INDEX('Disaggregation Data'!$O$315:$O$616,MATCH(RIGHT(X418,255),RIGHT('Disaggregation Data'!$J$315:$J$616,255),0))=0,"",INDEX('Disaggregation Data'!$O$315:$O$616,MATCH(RIGHT(X418,255),RIGHT('Disaggregation Data'!J$315:$J$616,255),0))),"")</f>
        <v/>
      </c>
      <c r="V418" s="383" t="str">
        <f t="array" ref="V418">IFERROR(IF(INDEX('Disaggregation Data'!$P$315:$P$616,MATCH(RIGHT(X418,255),RIGHT('Disaggregation Data'!$J$315:$J$616,255),0))=0,"",INDEX('Disaggregation Data'!$P$315:$P$616,MATCH(RIGHT(X418,255),RIGHT('Disaggregation Data'!J$315:$J$616,255),0))),"")</f>
        <v/>
      </c>
      <c r="W418" s="470"/>
      <c r="X418" s="470" t="str">
        <f t="shared" si="28"/>
        <v/>
      </c>
      <c r="Y418" s="470">
        <f t="shared" si="29"/>
        <v>41</v>
      </c>
      <c r="Z418" s="470" t="str">
        <f t="shared" si="30"/>
        <v/>
      </c>
      <c r="AA418" s="470" t="b">
        <f t="shared" si="31"/>
        <v>0</v>
      </c>
      <c r="AB418" s="470" t="s">
        <v>1922</v>
      </c>
      <c r="AC418" s="470" t="str">
        <f t="array" ref="AC418">IFERROR(IF(INDEX('Disaggregation Records'!$G$95:$G$183,MATCH(LEFT(Z418,255),LEFT('Disaggregation Records'!$D$95:$D$183,255),0))=0,"",INDEX('Disaggregation Records'!$G$95:$G$183,MATCH(LEFT(Z418,255),LEFT('Disaggregation Records'!$D$95:$D$183,255),0))),"")</f>
        <v/>
      </c>
      <c r="AD418" s="470" t="s">
        <v>770</v>
      </c>
      <c r="AE418" s="219"/>
      <c r="AF418" s="136"/>
      <c r="AG418" s="136"/>
    </row>
    <row r="419" spans="1:33" ht="37.5" customHeight="1" x14ac:dyDescent="0.25">
      <c r="A419" s="345">
        <v>10</v>
      </c>
      <c r="B419" s="364" t="str">
        <f>IFERROR(VLOOKUP(A419,'Coverage Indicators - Section D'!$A$10:$Y$42,25,FALSE),"")</f>
        <v/>
      </c>
      <c r="C419" s="464" t="str">
        <f t="array" ref="C419">IFERROR(IF(INDEX('Disaggregation Records'!$E$95:$E$183,MATCH(RIGHT(Z419,255),RIGHT('Disaggregation Records'!$D$95:$D$183,255),0))=0,"",INDEX('Disaggregation Records'!$E$95:$E$183,MATCH(RIGHT(Z419,255),RIGHT('Disaggregation Records'!$D$95:$D$183,255),0))),"")</f>
        <v/>
      </c>
      <c r="D419" s="464" t="str">
        <f t="array" ref="D419">IFERROR(IF(INDEX('Disaggregation Records'!$F$95:$F$183,MATCH(RIGHT(Z419,255),RIGHT('Disaggregation Records'!$D$95:$D$183,255),0))=0,"",INDEX('Disaggregation Records'!$F$95:$F$183,MATCH(RIGHT(Z419,255),RIGHT('Disaggregation Records'!$D$95:$D$183,255),0))),"")</f>
        <v/>
      </c>
      <c r="E419" s="366" t="str">
        <f t="array" ref="E419">IFERROR(IF(INDEX('Disaggregation Data'!$K$315:$K$616,MATCH(RIGHT(X419,255),RIGHT('Disaggregation Data'!$J$315:$J$616,255),0))=0,"",INDEX('Disaggregation Data'!$K$315:$K$616,MATCH(RIGHT(X419,255),RIGHT('Disaggregation Data'!J$315:$J$616,255),0))),"")</f>
        <v/>
      </c>
      <c r="F419" s="367" t="str">
        <f t="array" ref="F419">IFERROR(IF(INDEX('Disaggregation Data'!$L$315:$L$616,MATCH(RIGHT(X419,255),RIGHT('Disaggregation Data'!$J$315:$J$616,255),0))=0,"",INDEX('Disaggregation Data'!$L$315:$L$616,MATCH(RIGHT(X419,255),RIGHT('Disaggregation Data'!J$315:$J$616,255),0))),"")</f>
        <v/>
      </c>
      <c r="G419" s="436" t="str">
        <f t="array" ref="G419">IFERROR(IF(INDEX('Disaggregation Data'!$M$315:$M$616,MATCH(RIGHT(X419,255),RIGHT('Disaggregation Data'!$J$315:$J$616,255),0))=0,(E419/F419)*100,INDEX('Disaggregation Data'!$M$315:$M$616,MATCH(RIGHT(X419,255),RIGHT('Disaggregation Data'!J$315:$J$616,255),0))),"")</f>
        <v/>
      </c>
      <c r="H419" s="370" t="str">
        <f t="array" ref="H419">IFERROR(IF(INDEX('Disaggregation Data'!$N$315:$N$616,MATCH(RIGHT(X419,255),RIGHT('Disaggregation Data'!$J$315:$J$616,255),0))=0,"",INDEX('Disaggregation Data'!$N$315:$N$616,MATCH(RIGHT(X419,255),RIGHT('Disaggregation Data'!J$315:$J$616,255),0))),"")</f>
        <v/>
      </c>
      <c r="I419" s="469"/>
      <c r="J419" s="469"/>
      <c r="K419" s="469"/>
      <c r="L419" s="469"/>
      <c r="M419" s="469"/>
      <c r="N419" s="469"/>
      <c r="O419" s="469"/>
      <c r="P419" s="469"/>
      <c r="Q419" s="469"/>
      <c r="R419" s="469"/>
      <c r="S419" s="469"/>
      <c r="T419" s="469"/>
      <c r="U419" s="370" t="str">
        <f t="array" ref="U419">IFERROR(IF(INDEX('Disaggregation Data'!$O$315:$O$616,MATCH(RIGHT(X419,255),RIGHT('Disaggregation Data'!$J$315:$J$616,255),0))=0,"",INDEX('Disaggregation Data'!$O$315:$O$616,MATCH(RIGHT(X419,255),RIGHT('Disaggregation Data'!J$315:$J$616,255),0))),"")</f>
        <v/>
      </c>
      <c r="V419" s="383" t="str">
        <f t="array" ref="V419">IFERROR(IF(INDEX('Disaggregation Data'!$P$315:$P$616,MATCH(RIGHT(X419,255),RIGHT('Disaggregation Data'!$J$315:$J$616,255),0))=0,"",INDEX('Disaggregation Data'!$P$315:$P$616,MATCH(RIGHT(X419,255),RIGHT('Disaggregation Data'!J$315:$J$616,255),0))),"")</f>
        <v/>
      </c>
      <c r="W419" s="470"/>
      <c r="X419" s="470" t="str">
        <f t="shared" si="28"/>
        <v/>
      </c>
      <c r="Y419" s="470">
        <f t="shared" si="29"/>
        <v>42</v>
      </c>
      <c r="Z419" s="470" t="str">
        <f t="shared" si="30"/>
        <v/>
      </c>
      <c r="AA419" s="470" t="b">
        <f t="shared" si="31"/>
        <v>0</v>
      </c>
      <c r="AB419" s="470" t="s">
        <v>1923</v>
      </c>
      <c r="AC419" s="470" t="str">
        <f t="array" ref="AC419">IFERROR(IF(INDEX('Disaggregation Records'!$G$95:$G$183,MATCH(LEFT(Z419,255),LEFT('Disaggregation Records'!$D$95:$D$183,255),0))=0,"",INDEX('Disaggregation Records'!$G$95:$G$183,MATCH(LEFT(Z419,255),LEFT('Disaggregation Records'!$D$95:$D$183,255),0))),"")</f>
        <v/>
      </c>
      <c r="AD419" s="470" t="s">
        <v>770</v>
      </c>
      <c r="AE419" s="219"/>
      <c r="AF419" s="136"/>
      <c r="AG419" s="136"/>
    </row>
    <row r="420" spans="1:33" ht="37.5" customHeight="1" x14ac:dyDescent="0.25">
      <c r="A420" s="345">
        <v>10</v>
      </c>
      <c r="B420" s="364" t="str">
        <f>IFERROR(VLOOKUP(A420,'Coverage Indicators - Section D'!$A$10:$Y$42,25,FALSE),"")</f>
        <v/>
      </c>
      <c r="C420" s="464" t="str">
        <f t="array" ref="C420">IFERROR(IF(INDEX('Disaggregation Records'!$E$95:$E$183,MATCH(RIGHT(Z420,255),RIGHT('Disaggregation Records'!$D$95:$D$183,255),0))=0,"",INDEX('Disaggregation Records'!$E$95:$E$183,MATCH(RIGHT(Z420,255),RIGHT('Disaggregation Records'!$D$95:$D$183,255),0))),"")</f>
        <v/>
      </c>
      <c r="D420" s="464" t="str">
        <f t="array" ref="D420">IFERROR(IF(INDEX('Disaggregation Records'!$F$95:$F$183,MATCH(RIGHT(Z420,255),RIGHT('Disaggregation Records'!$D$95:$D$183,255),0))=0,"",INDEX('Disaggregation Records'!$F$95:$F$183,MATCH(RIGHT(Z420,255),RIGHT('Disaggregation Records'!$D$95:$D$183,255),0))),"")</f>
        <v/>
      </c>
      <c r="E420" s="366" t="str">
        <f t="array" ref="E420">IFERROR(IF(INDEX('Disaggregation Data'!$K$315:$K$616,MATCH(RIGHT(X420,255),RIGHT('Disaggregation Data'!$J$315:$J$616,255),0))=0,"",INDEX('Disaggregation Data'!$K$315:$K$616,MATCH(RIGHT(X420,255),RIGHT('Disaggregation Data'!J$315:$J$616,255),0))),"")</f>
        <v/>
      </c>
      <c r="F420" s="367" t="str">
        <f t="array" ref="F420">IFERROR(IF(INDEX('Disaggregation Data'!$L$315:$L$616,MATCH(RIGHT(X420,255),RIGHT('Disaggregation Data'!$J$315:$J$616,255),0))=0,"",INDEX('Disaggregation Data'!$L$315:$L$616,MATCH(RIGHT(X420,255),RIGHT('Disaggregation Data'!J$315:$J$616,255),0))),"")</f>
        <v/>
      </c>
      <c r="G420" s="436" t="str">
        <f t="array" ref="G420">IFERROR(IF(INDEX('Disaggregation Data'!$M$315:$M$616,MATCH(RIGHT(X420,255),RIGHT('Disaggregation Data'!$J$315:$J$616,255),0))=0,(E420/F420)*100,INDEX('Disaggregation Data'!$M$315:$M$616,MATCH(RIGHT(X420,255),RIGHT('Disaggregation Data'!J$315:$J$616,255),0))),"")</f>
        <v/>
      </c>
      <c r="H420" s="370" t="str">
        <f t="array" ref="H420">IFERROR(IF(INDEX('Disaggregation Data'!$N$315:$N$616,MATCH(RIGHT(X420,255),RIGHT('Disaggregation Data'!$J$315:$J$616,255),0))=0,"",INDEX('Disaggregation Data'!$N$315:$N$616,MATCH(RIGHT(X420,255),RIGHT('Disaggregation Data'!J$315:$J$616,255),0))),"")</f>
        <v/>
      </c>
      <c r="I420" s="469"/>
      <c r="J420" s="469"/>
      <c r="K420" s="469"/>
      <c r="L420" s="469"/>
      <c r="M420" s="469"/>
      <c r="N420" s="469"/>
      <c r="O420" s="469"/>
      <c r="P420" s="469"/>
      <c r="Q420" s="469"/>
      <c r="R420" s="469"/>
      <c r="S420" s="469"/>
      <c r="T420" s="469"/>
      <c r="U420" s="370" t="str">
        <f t="array" ref="U420">IFERROR(IF(INDEX('Disaggregation Data'!$O$315:$O$616,MATCH(RIGHT(X420,255),RIGHT('Disaggregation Data'!$J$315:$J$616,255),0))=0,"",INDEX('Disaggregation Data'!$O$315:$O$616,MATCH(RIGHT(X420,255),RIGHT('Disaggregation Data'!J$315:$J$616,255),0))),"")</f>
        <v/>
      </c>
      <c r="V420" s="383" t="str">
        <f t="array" ref="V420">IFERROR(IF(INDEX('Disaggregation Data'!$P$315:$P$616,MATCH(RIGHT(X420,255),RIGHT('Disaggregation Data'!$J$315:$J$616,255),0))=0,"",INDEX('Disaggregation Data'!$P$315:$P$616,MATCH(RIGHT(X420,255),RIGHT('Disaggregation Data'!J$315:$J$616,255),0))),"")</f>
        <v/>
      </c>
      <c r="W420" s="470"/>
      <c r="X420" s="470" t="str">
        <f t="shared" si="28"/>
        <v/>
      </c>
      <c r="Y420" s="470">
        <f t="shared" si="29"/>
        <v>43</v>
      </c>
      <c r="Z420" s="470" t="str">
        <f t="shared" si="30"/>
        <v/>
      </c>
      <c r="AA420" s="470" t="b">
        <f t="shared" si="31"/>
        <v>0</v>
      </c>
      <c r="AB420" s="470" t="s">
        <v>1924</v>
      </c>
      <c r="AC420" s="470" t="str">
        <f t="array" ref="AC420">IFERROR(IF(INDEX('Disaggregation Records'!$G$95:$G$183,MATCH(LEFT(Z420,255),LEFT('Disaggregation Records'!$D$95:$D$183,255),0))=0,"",INDEX('Disaggregation Records'!$G$95:$G$183,MATCH(LEFT(Z420,255),LEFT('Disaggregation Records'!$D$95:$D$183,255),0))),"")</f>
        <v/>
      </c>
      <c r="AD420" s="470" t="s">
        <v>770</v>
      </c>
      <c r="AE420" s="219"/>
      <c r="AF420" s="136"/>
      <c r="AG420" s="136"/>
    </row>
    <row r="421" spans="1:33" ht="37.5" customHeight="1" x14ac:dyDescent="0.25">
      <c r="A421" s="345">
        <v>10</v>
      </c>
      <c r="B421" s="364" t="str">
        <f>IFERROR(VLOOKUP(A421,'Coverage Indicators - Section D'!$A$10:$Y$42,25,FALSE),"")</f>
        <v/>
      </c>
      <c r="C421" s="464" t="str">
        <f t="array" ref="C421">IFERROR(IF(INDEX('Disaggregation Records'!$E$95:$E$183,MATCH(RIGHT(Z421,255),RIGHT('Disaggregation Records'!$D$95:$D$183,255),0))=0,"",INDEX('Disaggregation Records'!$E$95:$E$183,MATCH(RIGHT(Z421,255),RIGHT('Disaggregation Records'!$D$95:$D$183,255),0))),"")</f>
        <v/>
      </c>
      <c r="D421" s="464" t="str">
        <f t="array" ref="D421">IFERROR(IF(INDEX('Disaggregation Records'!$F$95:$F$183,MATCH(RIGHT(Z421,255),RIGHT('Disaggregation Records'!$D$95:$D$183,255),0))=0,"",INDEX('Disaggregation Records'!$F$95:$F$183,MATCH(RIGHT(Z421,255),RIGHT('Disaggregation Records'!$D$95:$D$183,255),0))),"")</f>
        <v/>
      </c>
      <c r="E421" s="366" t="str">
        <f t="array" ref="E421">IFERROR(IF(INDEX('Disaggregation Data'!$K$315:$K$616,MATCH(RIGHT(X421,255),RIGHT('Disaggregation Data'!$J$315:$J$616,255),0))=0,"",INDEX('Disaggregation Data'!$K$315:$K$616,MATCH(RIGHT(X421,255),RIGHT('Disaggregation Data'!J$315:$J$616,255),0))),"")</f>
        <v/>
      </c>
      <c r="F421" s="367" t="str">
        <f t="array" ref="F421">IFERROR(IF(INDEX('Disaggregation Data'!$L$315:$L$616,MATCH(RIGHT(X421,255),RIGHT('Disaggregation Data'!$J$315:$J$616,255),0))=0,"",INDEX('Disaggregation Data'!$L$315:$L$616,MATCH(RIGHT(X421,255),RIGHT('Disaggregation Data'!J$315:$J$616,255),0))),"")</f>
        <v/>
      </c>
      <c r="G421" s="436" t="str">
        <f t="array" ref="G421">IFERROR(IF(INDEX('Disaggregation Data'!$M$315:$M$616,MATCH(RIGHT(X421,255),RIGHT('Disaggregation Data'!$J$315:$J$616,255),0))=0,(E421/F421)*100,INDEX('Disaggregation Data'!$M$315:$M$616,MATCH(RIGHT(X421,255),RIGHT('Disaggregation Data'!J$315:$J$616,255),0))),"")</f>
        <v/>
      </c>
      <c r="H421" s="370" t="str">
        <f t="array" ref="H421">IFERROR(IF(INDEX('Disaggregation Data'!$N$315:$N$616,MATCH(RIGHT(X421,255),RIGHT('Disaggregation Data'!$J$315:$J$616,255),0))=0,"",INDEX('Disaggregation Data'!$N$315:$N$616,MATCH(RIGHT(X421,255),RIGHT('Disaggregation Data'!J$315:$J$616,255),0))),"")</f>
        <v/>
      </c>
      <c r="I421" s="469"/>
      <c r="J421" s="469"/>
      <c r="K421" s="469"/>
      <c r="L421" s="469"/>
      <c r="M421" s="469"/>
      <c r="N421" s="469"/>
      <c r="O421" s="469"/>
      <c r="P421" s="469"/>
      <c r="Q421" s="469"/>
      <c r="R421" s="469"/>
      <c r="S421" s="469"/>
      <c r="T421" s="469"/>
      <c r="U421" s="370" t="str">
        <f t="array" ref="U421">IFERROR(IF(INDEX('Disaggregation Data'!$O$315:$O$616,MATCH(RIGHT(X421,255),RIGHT('Disaggregation Data'!$J$315:$J$616,255),0))=0,"",INDEX('Disaggregation Data'!$O$315:$O$616,MATCH(RIGHT(X421,255),RIGHT('Disaggregation Data'!J$315:$J$616,255),0))),"")</f>
        <v/>
      </c>
      <c r="V421" s="383" t="str">
        <f t="array" ref="V421">IFERROR(IF(INDEX('Disaggregation Data'!$P$315:$P$616,MATCH(RIGHT(X421,255),RIGHT('Disaggregation Data'!$J$315:$J$616,255),0))=0,"",INDEX('Disaggregation Data'!$P$315:$P$616,MATCH(RIGHT(X421,255),RIGHT('Disaggregation Data'!J$315:$J$616,255),0))),"")</f>
        <v/>
      </c>
      <c r="W421" s="470"/>
      <c r="X421" s="470" t="str">
        <f t="shared" si="28"/>
        <v/>
      </c>
      <c r="Y421" s="470">
        <f t="shared" si="29"/>
        <v>44</v>
      </c>
      <c r="Z421" s="470" t="str">
        <f t="shared" si="30"/>
        <v/>
      </c>
      <c r="AA421" s="470" t="b">
        <f t="shared" si="31"/>
        <v>0</v>
      </c>
      <c r="AB421" s="470" t="s">
        <v>1925</v>
      </c>
      <c r="AC421" s="470" t="str">
        <f t="array" ref="AC421">IFERROR(IF(INDEX('Disaggregation Records'!$G$95:$G$183,MATCH(LEFT(Z421,255),LEFT('Disaggregation Records'!$D$95:$D$183,255),0))=0,"",INDEX('Disaggregation Records'!$G$95:$G$183,MATCH(LEFT(Z421,255),LEFT('Disaggregation Records'!$D$95:$D$183,255),0))),"")</f>
        <v/>
      </c>
      <c r="AD421" s="470" t="s">
        <v>770</v>
      </c>
      <c r="AE421" s="219"/>
      <c r="AF421" s="136"/>
      <c r="AG421" s="136"/>
    </row>
    <row r="422" spans="1:33" ht="37.5" customHeight="1" x14ac:dyDescent="0.25">
      <c r="A422" s="345">
        <v>10</v>
      </c>
      <c r="B422" s="364" t="str">
        <f>IFERROR(VLOOKUP(A422,'Coverage Indicators - Section D'!$A$10:$Y$42,25,FALSE),"")</f>
        <v/>
      </c>
      <c r="C422" s="464" t="str">
        <f t="array" ref="C422">IFERROR(IF(INDEX('Disaggregation Records'!$E$95:$E$183,MATCH(RIGHT(Z422,255),RIGHT('Disaggregation Records'!$D$95:$D$183,255),0))=0,"",INDEX('Disaggregation Records'!$E$95:$E$183,MATCH(RIGHT(Z422,255),RIGHT('Disaggregation Records'!$D$95:$D$183,255),0))),"")</f>
        <v/>
      </c>
      <c r="D422" s="464" t="str">
        <f t="array" ref="D422">IFERROR(IF(INDEX('Disaggregation Records'!$F$95:$F$183,MATCH(RIGHT(Z422,255),RIGHT('Disaggregation Records'!$D$95:$D$183,255),0))=0,"",INDEX('Disaggregation Records'!$F$95:$F$183,MATCH(RIGHT(Z422,255),RIGHT('Disaggregation Records'!$D$95:$D$183,255),0))),"")</f>
        <v/>
      </c>
      <c r="E422" s="366" t="str">
        <f t="array" ref="E422">IFERROR(IF(INDEX('Disaggregation Data'!$K$315:$K$616,MATCH(RIGHT(X422,255),RIGHT('Disaggregation Data'!$J$315:$J$616,255),0))=0,"",INDEX('Disaggregation Data'!$K$315:$K$616,MATCH(RIGHT(X422,255),RIGHT('Disaggregation Data'!J$315:$J$616,255),0))),"")</f>
        <v/>
      </c>
      <c r="F422" s="367" t="str">
        <f t="array" ref="F422">IFERROR(IF(INDEX('Disaggregation Data'!$L$315:$L$616,MATCH(RIGHT(X422,255),RIGHT('Disaggregation Data'!$J$315:$J$616,255),0))=0,"",INDEX('Disaggregation Data'!$L$315:$L$616,MATCH(RIGHT(X422,255),RIGHT('Disaggregation Data'!J$315:$J$616,255),0))),"")</f>
        <v/>
      </c>
      <c r="G422" s="436" t="str">
        <f t="array" ref="G422">IFERROR(IF(INDEX('Disaggregation Data'!$M$315:$M$616,MATCH(RIGHT(X422,255),RIGHT('Disaggregation Data'!$J$315:$J$616,255),0))=0,(E422/F422)*100,INDEX('Disaggregation Data'!$M$315:$M$616,MATCH(RIGHT(X422,255),RIGHT('Disaggregation Data'!J$315:$J$616,255),0))),"")</f>
        <v/>
      </c>
      <c r="H422" s="370" t="str">
        <f t="array" ref="H422">IFERROR(IF(INDEX('Disaggregation Data'!$N$315:$N$616,MATCH(RIGHT(X422,255),RIGHT('Disaggregation Data'!$J$315:$J$616,255),0))=0,"",INDEX('Disaggregation Data'!$N$315:$N$616,MATCH(RIGHT(X422,255),RIGHT('Disaggregation Data'!J$315:$J$616,255),0))),"")</f>
        <v/>
      </c>
      <c r="I422" s="469"/>
      <c r="J422" s="469"/>
      <c r="K422" s="469"/>
      <c r="L422" s="469"/>
      <c r="M422" s="469"/>
      <c r="N422" s="469"/>
      <c r="O422" s="469"/>
      <c r="P422" s="469"/>
      <c r="Q422" s="469"/>
      <c r="R422" s="469"/>
      <c r="S422" s="469"/>
      <c r="T422" s="469"/>
      <c r="U422" s="370" t="str">
        <f t="array" ref="U422">IFERROR(IF(INDEX('Disaggregation Data'!$O$315:$O$616,MATCH(RIGHT(X422,255),RIGHT('Disaggregation Data'!$J$315:$J$616,255),0))=0,"",INDEX('Disaggregation Data'!$O$315:$O$616,MATCH(RIGHT(X422,255),RIGHT('Disaggregation Data'!J$315:$J$616,255),0))),"")</f>
        <v/>
      </c>
      <c r="V422" s="383" t="str">
        <f t="array" ref="V422">IFERROR(IF(INDEX('Disaggregation Data'!$P$315:$P$616,MATCH(RIGHT(X422,255),RIGHT('Disaggregation Data'!$J$315:$J$616,255),0))=0,"",INDEX('Disaggregation Data'!$P$315:$P$616,MATCH(RIGHT(X422,255),RIGHT('Disaggregation Data'!J$315:$J$616,255),0))),"")</f>
        <v/>
      </c>
      <c r="W422" s="470"/>
      <c r="X422" s="470" t="str">
        <f t="shared" si="28"/>
        <v/>
      </c>
      <c r="Y422" s="470">
        <f t="shared" si="29"/>
        <v>45</v>
      </c>
      <c r="Z422" s="470" t="str">
        <f t="shared" si="30"/>
        <v/>
      </c>
      <c r="AA422" s="470" t="b">
        <f t="shared" si="31"/>
        <v>0</v>
      </c>
      <c r="AB422" s="470" t="s">
        <v>1926</v>
      </c>
      <c r="AC422" s="470" t="str">
        <f t="array" ref="AC422">IFERROR(IF(INDEX('Disaggregation Records'!$G$95:$G$183,MATCH(LEFT(Z422,255),LEFT('Disaggregation Records'!$D$95:$D$183,255),0))=0,"",INDEX('Disaggregation Records'!$G$95:$G$183,MATCH(LEFT(Z422,255),LEFT('Disaggregation Records'!$D$95:$D$183,255),0))),"")</f>
        <v/>
      </c>
      <c r="AD422" s="470" t="s">
        <v>770</v>
      </c>
      <c r="AE422" s="219"/>
      <c r="AF422" s="136"/>
      <c r="AG422" s="136"/>
    </row>
    <row r="423" spans="1:33" ht="37.5" customHeight="1" x14ac:dyDescent="0.25">
      <c r="A423" s="345">
        <v>10</v>
      </c>
      <c r="B423" s="364" t="str">
        <f>IFERROR(VLOOKUP(A423,'Coverage Indicators - Section D'!$A$10:$Y$42,25,FALSE),"")</f>
        <v/>
      </c>
      <c r="C423" s="464" t="str">
        <f t="array" ref="C423">IFERROR(IF(INDEX('Disaggregation Records'!$E$95:$E$183,MATCH(RIGHT(Z423,255),RIGHT('Disaggregation Records'!$D$95:$D$183,255),0))=0,"",INDEX('Disaggregation Records'!$E$95:$E$183,MATCH(RIGHT(Z423,255),RIGHT('Disaggregation Records'!$D$95:$D$183,255),0))),"")</f>
        <v/>
      </c>
      <c r="D423" s="464" t="str">
        <f t="array" ref="D423">IFERROR(IF(INDEX('Disaggregation Records'!$F$95:$F$183,MATCH(RIGHT(Z423,255),RIGHT('Disaggregation Records'!$D$95:$D$183,255),0))=0,"",INDEX('Disaggregation Records'!$F$95:$F$183,MATCH(RIGHT(Z423,255),RIGHT('Disaggregation Records'!$D$95:$D$183,255),0))),"")</f>
        <v/>
      </c>
      <c r="E423" s="366" t="str">
        <f t="array" ref="E423">IFERROR(IF(INDEX('Disaggregation Data'!$K$315:$K$616,MATCH(RIGHT(X423,255),RIGHT('Disaggregation Data'!$J$315:$J$616,255),0))=0,"",INDEX('Disaggregation Data'!$K$315:$K$616,MATCH(RIGHT(X423,255),RIGHT('Disaggregation Data'!J$315:$J$616,255),0))),"")</f>
        <v/>
      </c>
      <c r="F423" s="367" t="str">
        <f t="array" ref="F423">IFERROR(IF(INDEX('Disaggregation Data'!$L$315:$L$616,MATCH(RIGHT(X423,255),RIGHT('Disaggregation Data'!$J$315:$J$616,255),0))=0,"",INDEX('Disaggregation Data'!$L$315:$L$616,MATCH(RIGHT(X423,255),RIGHT('Disaggregation Data'!J$315:$J$616,255),0))),"")</f>
        <v/>
      </c>
      <c r="G423" s="436" t="str">
        <f t="array" ref="G423">IFERROR(IF(INDEX('Disaggregation Data'!$M$315:$M$616,MATCH(RIGHT(X423,255),RIGHT('Disaggregation Data'!$J$315:$J$616,255),0))=0,(E423/F423)*100,INDEX('Disaggregation Data'!$M$315:$M$616,MATCH(RIGHT(X423,255),RIGHT('Disaggregation Data'!J$315:$J$616,255),0))),"")</f>
        <v/>
      </c>
      <c r="H423" s="370" t="str">
        <f t="array" ref="H423">IFERROR(IF(INDEX('Disaggregation Data'!$N$315:$N$616,MATCH(RIGHT(X423,255),RIGHT('Disaggregation Data'!$J$315:$J$616,255),0))=0,"",INDEX('Disaggregation Data'!$N$315:$N$616,MATCH(RIGHT(X423,255),RIGHT('Disaggregation Data'!J$315:$J$616,255),0))),"")</f>
        <v/>
      </c>
      <c r="I423" s="469"/>
      <c r="J423" s="469"/>
      <c r="K423" s="469"/>
      <c r="L423" s="469"/>
      <c r="M423" s="469"/>
      <c r="N423" s="469"/>
      <c r="O423" s="469"/>
      <c r="P423" s="469"/>
      <c r="Q423" s="469"/>
      <c r="R423" s="469"/>
      <c r="S423" s="469"/>
      <c r="T423" s="469"/>
      <c r="U423" s="370" t="str">
        <f t="array" ref="U423">IFERROR(IF(INDEX('Disaggregation Data'!$O$315:$O$616,MATCH(RIGHT(X423,255),RIGHT('Disaggregation Data'!$J$315:$J$616,255),0))=0,"",INDEX('Disaggregation Data'!$O$315:$O$616,MATCH(RIGHT(X423,255),RIGHT('Disaggregation Data'!J$315:$J$616,255),0))),"")</f>
        <v/>
      </c>
      <c r="V423" s="383" t="str">
        <f t="array" ref="V423">IFERROR(IF(INDEX('Disaggregation Data'!$P$315:$P$616,MATCH(RIGHT(X423,255),RIGHT('Disaggregation Data'!$J$315:$J$616,255),0))=0,"",INDEX('Disaggregation Data'!$P$315:$P$616,MATCH(RIGHT(X423,255),RIGHT('Disaggregation Data'!J$315:$J$616,255),0))),"")</f>
        <v/>
      </c>
      <c r="W423" s="470"/>
      <c r="X423" s="470" t="str">
        <f t="shared" si="28"/>
        <v/>
      </c>
      <c r="Y423" s="470">
        <f t="shared" si="29"/>
        <v>46</v>
      </c>
      <c r="Z423" s="470" t="str">
        <f t="shared" si="30"/>
        <v/>
      </c>
      <c r="AA423" s="470" t="b">
        <f t="shared" si="31"/>
        <v>0</v>
      </c>
      <c r="AB423" s="470" t="s">
        <v>1927</v>
      </c>
      <c r="AC423" s="470" t="str">
        <f t="array" ref="AC423">IFERROR(IF(INDEX('Disaggregation Records'!$G$95:$G$183,MATCH(LEFT(Z423,255),LEFT('Disaggregation Records'!$D$95:$D$183,255),0))=0,"",INDEX('Disaggregation Records'!$G$95:$G$183,MATCH(LEFT(Z423,255),LEFT('Disaggregation Records'!$D$95:$D$183,255),0))),"")</f>
        <v/>
      </c>
      <c r="AD423" s="470" t="s">
        <v>770</v>
      </c>
      <c r="AE423" s="219"/>
      <c r="AF423" s="136"/>
      <c r="AG423" s="136"/>
    </row>
    <row r="424" spans="1:33" ht="37.5" customHeight="1" x14ac:dyDescent="0.25">
      <c r="A424" s="345">
        <v>10</v>
      </c>
      <c r="B424" s="364" t="str">
        <f>IFERROR(VLOOKUP(A424,'Coverage Indicators - Section D'!$A$10:$Y$42,25,FALSE),"")</f>
        <v/>
      </c>
      <c r="C424" s="464" t="str">
        <f t="array" ref="C424">IFERROR(IF(INDEX('Disaggregation Records'!$E$95:$E$183,MATCH(RIGHT(Z424,255),RIGHT('Disaggregation Records'!$D$95:$D$183,255),0))=0,"",INDEX('Disaggregation Records'!$E$95:$E$183,MATCH(RIGHT(Z424,255),RIGHT('Disaggregation Records'!$D$95:$D$183,255),0))),"")</f>
        <v/>
      </c>
      <c r="D424" s="464" t="str">
        <f t="array" ref="D424">IFERROR(IF(INDEX('Disaggregation Records'!$F$95:$F$183,MATCH(RIGHT(Z424,255),RIGHT('Disaggregation Records'!$D$95:$D$183,255),0))=0,"",INDEX('Disaggregation Records'!$F$95:$F$183,MATCH(RIGHT(Z424,255),RIGHT('Disaggregation Records'!$D$95:$D$183,255),0))),"")</f>
        <v/>
      </c>
      <c r="E424" s="366" t="str">
        <f t="array" ref="E424">IFERROR(IF(INDEX('Disaggregation Data'!$K$315:$K$616,MATCH(RIGHT(X424,255),RIGHT('Disaggregation Data'!$J$315:$J$616,255),0))=0,"",INDEX('Disaggregation Data'!$K$315:$K$616,MATCH(RIGHT(X424,255),RIGHT('Disaggregation Data'!J$315:$J$616,255),0))),"")</f>
        <v/>
      </c>
      <c r="F424" s="367" t="str">
        <f t="array" ref="F424">IFERROR(IF(INDEX('Disaggregation Data'!$L$315:$L$616,MATCH(RIGHT(X424,255),RIGHT('Disaggregation Data'!$J$315:$J$616,255),0))=0,"",INDEX('Disaggregation Data'!$L$315:$L$616,MATCH(RIGHT(X424,255),RIGHT('Disaggregation Data'!J$315:$J$616,255),0))),"")</f>
        <v/>
      </c>
      <c r="G424" s="436" t="str">
        <f t="array" ref="G424">IFERROR(IF(INDEX('Disaggregation Data'!$M$315:$M$616,MATCH(RIGHT(X424,255),RIGHT('Disaggregation Data'!$J$315:$J$616,255),0))=0,(E424/F424)*100,INDEX('Disaggregation Data'!$M$315:$M$616,MATCH(RIGHT(X424,255),RIGHT('Disaggregation Data'!J$315:$J$616,255),0))),"")</f>
        <v/>
      </c>
      <c r="H424" s="370" t="str">
        <f t="array" ref="H424">IFERROR(IF(INDEX('Disaggregation Data'!$N$315:$N$616,MATCH(RIGHT(X424,255),RIGHT('Disaggregation Data'!$J$315:$J$616,255),0))=0,"",INDEX('Disaggregation Data'!$N$315:$N$616,MATCH(RIGHT(X424,255),RIGHT('Disaggregation Data'!J$315:$J$616,255),0))),"")</f>
        <v/>
      </c>
      <c r="I424" s="469"/>
      <c r="J424" s="469"/>
      <c r="K424" s="469"/>
      <c r="L424" s="469"/>
      <c r="M424" s="469"/>
      <c r="N424" s="469"/>
      <c r="O424" s="469"/>
      <c r="P424" s="469"/>
      <c r="Q424" s="469"/>
      <c r="R424" s="469"/>
      <c r="S424" s="469"/>
      <c r="T424" s="469"/>
      <c r="U424" s="370" t="str">
        <f t="array" ref="U424">IFERROR(IF(INDEX('Disaggregation Data'!$O$315:$O$616,MATCH(RIGHT(X424,255),RIGHT('Disaggregation Data'!$J$315:$J$616,255),0))=0,"",INDEX('Disaggregation Data'!$O$315:$O$616,MATCH(RIGHT(X424,255),RIGHT('Disaggregation Data'!J$315:$J$616,255),0))),"")</f>
        <v/>
      </c>
      <c r="V424" s="383" t="str">
        <f t="array" ref="V424">IFERROR(IF(INDEX('Disaggregation Data'!$P$315:$P$616,MATCH(RIGHT(X424,255),RIGHT('Disaggregation Data'!$J$315:$J$616,255),0))=0,"",INDEX('Disaggregation Data'!$P$315:$P$616,MATCH(RIGHT(X424,255),RIGHT('Disaggregation Data'!J$315:$J$616,255),0))),"")</f>
        <v/>
      </c>
      <c r="W424" s="470"/>
      <c r="X424" s="470" t="str">
        <f t="shared" si="28"/>
        <v/>
      </c>
      <c r="Y424" s="470">
        <f t="shared" si="29"/>
        <v>47</v>
      </c>
      <c r="Z424" s="470" t="str">
        <f t="shared" si="30"/>
        <v/>
      </c>
      <c r="AA424" s="470" t="b">
        <f t="shared" si="31"/>
        <v>0</v>
      </c>
      <c r="AB424" s="470" t="s">
        <v>1928</v>
      </c>
      <c r="AC424" s="470" t="str">
        <f t="array" ref="AC424">IFERROR(IF(INDEX('Disaggregation Records'!$G$95:$G$183,MATCH(LEFT(Z424,255),LEFT('Disaggregation Records'!$D$95:$D$183,255),0))=0,"",INDEX('Disaggregation Records'!$G$95:$G$183,MATCH(LEFT(Z424,255),LEFT('Disaggregation Records'!$D$95:$D$183,255),0))),"")</f>
        <v/>
      </c>
      <c r="AD424" s="470" t="s">
        <v>770</v>
      </c>
      <c r="AE424" s="219"/>
      <c r="AF424" s="136"/>
      <c r="AG424" s="136"/>
    </row>
    <row r="425" spans="1:33" ht="37.5" customHeight="1" x14ac:dyDescent="0.25">
      <c r="A425" s="345">
        <v>10</v>
      </c>
      <c r="B425" s="364" t="str">
        <f>IFERROR(VLOOKUP(A425,'Coverage Indicators - Section D'!$A$10:$Y$42,25,FALSE),"")</f>
        <v/>
      </c>
      <c r="C425" s="464" t="str">
        <f t="array" ref="C425">IFERROR(IF(INDEX('Disaggregation Records'!$E$95:$E$183,MATCH(RIGHT(Z425,255),RIGHT('Disaggregation Records'!$D$95:$D$183,255),0))=0,"",INDEX('Disaggregation Records'!$E$95:$E$183,MATCH(RIGHT(Z425,255),RIGHT('Disaggregation Records'!$D$95:$D$183,255),0))),"")</f>
        <v/>
      </c>
      <c r="D425" s="464" t="str">
        <f t="array" ref="D425">IFERROR(IF(INDEX('Disaggregation Records'!$F$95:$F$183,MATCH(RIGHT(Z425,255),RIGHT('Disaggregation Records'!$D$95:$D$183,255),0))=0,"",INDEX('Disaggregation Records'!$F$95:$F$183,MATCH(RIGHT(Z425,255),RIGHT('Disaggregation Records'!$D$95:$D$183,255),0))),"")</f>
        <v/>
      </c>
      <c r="E425" s="366" t="str">
        <f t="array" ref="E425">IFERROR(IF(INDEX('Disaggregation Data'!$K$315:$K$616,MATCH(RIGHT(X425,255),RIGHT('Disaggregation Data'!$J$315:$J$616,255),0))=0,"",INDEX('Disaggregation Data'!$K$315:$K$616,MATCH(RIGHT(X425,255),RIGHT('Disaggregation Data'!J$315:$J$616,255),0))),"")</f>
        <v/>
      </c>
      <c r="F425" s="367" t="str">
        <f t="array" ref="F425">IFERROR(IF(INDEX('Disaggregation Data'!$L$315:$L$616,MATCH(RIGHT(X425,255),RIGHT('Disaggregation Data'!$J$315:$J$616,255),0))=0,"",INDEX('Disaggregation Data'!$L$315:$L$616,MATCH(RIGHT(X425,255),RIGHT('Disaggregation Data'!J$315:$J$616,255),0))),"")</f>
        <v/>
      </c>
      <c r="G425" s="436" t="str">
        <f t="array" ref="G425">IFERROR(IF(INDEX('Disaggregation Data'!$M$315:$M$616,MATCH(RIGHT(X425,255),RIGHT('Disaggregation Data'!$J$315:$J$616,255),0))=0,(E425/F425)*100,INDEX('Disaggregation Data'!$M$315:$M$616,MATCH(RIGHT(X425,255),RIGHT('Disaggregation Data'!J$315:$J$616,255),0))),"")</f>
        <v/>
      </c>
      <c r="H425" s="370" t="str">
        <f t="array" ref="H425">IFERROR(IF(INDEX('Disaggregation Data'!$N$315:$N$616,MATCH(RIGHT(X425,255),RIGHT('Disaggregation Data'!$J$315:$J$616,255),0))=0,"",INDEX('Disaggregation Data'!$N$315:$N$616,MATCH(RIGHT(X425,255),RIGHT('Disaggregation Data'!J$315:$J$616,255),0))),"")</f>
        <v/>
      </c>
      <c r="I425" s="469"/>
      <c r="J425" s="469"/>
      <c r="K425" s="469"/>
      <c r="L425" s="469"/>
      <c r="M425" s="469"/>
      <c r="N425" s="469"/>
      <c r="O425" s="469"/>
      <c r="P425" s="469"/>
      <c r="Q425" s="469"/>
      <c r="R425" s="469"/>
      <c r="S425" s="469"/>
      <c r="T425" s="469"/>
      <c r="U425" s="370" t="str">
        <f t="array" ref="U425">IFERROR(IF(INDEX('Disaggregation Data'!$O$315:$O$616,MATCH(RIGHT(X425,255),RIGHT('Disaggregation Data'!$J$315:$J$616,255),0))=0,"",INDEX('Disaggregation Data'!$O$315:$O$616,MATCH(RIGHT(X425,255),RIGHT('Disaggregation Data'!J$315:$J$616,255),0))),"")</f>
        <v/>
      </c>
      <c r="V425" s="383" t="str">
        <f t="array" ref="V425">IFERROR(IF(INDEX('Disaggregation Data'!$P$315:$P$616,MATCH(RIGHT(X425,255),RIGHT('Disaggregation Data'!$J$315:$J$616,255),0))=0,"",INDEX('Disaggregation Data'!$P$315:$P$616,MATCH(RIGHT(X425,255),RIGHT('Disaggregation Data'!J$315:$J$616,255),0))),"")</f>
        <v/>
      </c>
      <c r="W425" s="470"/>
      <c r="X425" s="470" t="str">
        <f t="shared" si="28"/>
        <v/>
      </c>
      <c r="Y425" s="470">
        <f t="shared" si="29"/>
        <v>48</v>
      </c>
      <c r="Z425" s="470" t="str">
        <f t="shared" si="30"/>
        <v/>
      </c>
      <c r="AA425" s="470" t="b">
        <f t="shared" si="31"/>
        <v>0</v>
      </c>
      <c r="AB425" s="470" t="s">
        <v>1929</v>
      </c>
      <c r="AC425" s="470" t="str">
        <f t="array" ref="AC425">IFERROR(IF(INDEX('Disaggregation Records'!$G$95:$G$183,MATCH(LEFT(Z425,255),LEFT('Disaggregation Records'!$D$95:$D$183,255),0))=0,"",INDEX('Disaggregation Records'!$G$95:$G$183,MATCH(LEFT(Z425,255),LEFT('Disaggregation Records'!$D$95:$D$183,255),0))),"")</f>
        <v/>
      </c>
      <c r="AD425" s="470" t="s">
        <v>770</v>
      </c>
      <c r="AE425" s="219"/>
      <c r="AF425" s="136"/>
      <c r="AG425" s="136"/>
    </row>
    <row r="426" spans="1:33" ht="37.5" customHeight="1" x14ac:dyDescent="0.25">
      <c r="A426" s="345">
        <v>10</v>
      </c>
      <c r="B426" s="364" t="str">
        <f>IFERROR(VLOOKUP(A426,'Coverage Indicators - Section D'!$A$10:$Y$42,25,FALSE),"")</f>
        <v/>
      </c>
      <c r="C426" s="464" t="str">
        <f t="array" ref="C426">IFERROR(IF(INDEX('Disaggregation Records'!$E$95:$E$183,MATCH(RIGHT(Z426,255),RIGHT('Disaggregation Records'!$D$95:$D$183,255),0))=0,"",INDEX('Disaggregation Records'!$E$95:$E$183,MATCH(RIGHT(Z426,255),RIGHT('Disaggregation Records'!$D$95:$D$183,255),0))),"")</f>
        <v/>
      </c>
      <c r="D426" s="464" t="str">
        <f t="array" ref="D426">IFERROR(IF(INDEX('Disaggregation Records'!$F$95:$F$183,MATCH(RIGHT(Z426,255),RIGHT('Disaggregation Records'!$D$95:$D$183,255),0))=0,"",INDEX('Disaggregation Records'!$F$95:$F$183,MATCH(RIGHT(Z426,255),RIGHT('Disaggregation Records'!$D$95:$D$183,255),0))),"")</f>
        <v/>
      </c>
      <c r="E426" s="366" t="str">
        <f t="array" ref="E426">IFERROR(IF(INDEX('Disaggregation Data'!$K$315:$K$616,MATCH(RIGHT(X426,255),RIGHT('Disaggregation Data'!$J$315:$J$616,255),0))=0,"",INDEX('Disaggregation Data'!$K$315:$K$616,MATCH(RIGHT(X426,255),RIGHT('Disaggregation Data'!J$315:$J$616,255),0))),"")</f>
        <v/>
      </c>
      <c r="F426" s="367" t="str">
        <f t="array" ref="F426">IFERROR(IF(INDEX('Disaggregation Data'!$L$315:$L$616,MATCH(RIGHT(X426,255),RIGHT('Disaggregation Data'!$J$315:$J$616,255),0))=0,"",INDEX('Disaggregation Data'!$L$315:$L$616,MATCH(RIGHT(X426,255),RIGHT('Disaggregation Data'!J$315:$J$616,255),0))),"")</f>
        <v/>
      </c>
      <c r="G426" s="436" t="str">
        <f t="array" ref="G426">IFERROR(IF(INDEX('Disaggregation Data'!$M$315:$M$616,MATCH(RIGHT(X426,255),RIGHT('Disaggregation Data'!$J$315:$J$616,255),0))=0,(E426/F426)*100,INDEX('Disaggregation Data'!$M$315:$M$616,MATCH(RIGHT(X426,255),RIGHT('Disaggregation Data'!J$315:$J$616,255),0))),"")</f>
        <v/>
      </c>
      <c r="H426" s="370" t="str">
        <f t="array" ref="H426">IFERROR(IF(INDEX('Disaggregation Data'!$N$315:$N$616,MATCH(RIGHT(X426,255),RIGHT('Disaggregation Data'!$J$315:$J$616,255),0))=0,"",INDEX('Disaggregation Data'!$N$315:$N$616,MATCH(RIGHT(X426,255),RIGHT('Disaggregation Data'!J$315:$J$616,255),0))),"")</f>
        <v/>
      </c>
      <c r="I426" s="469"/>
      <c r="J426" s="469"/>
      <c r="K426" s="469"/>
      <c r="L426" s="469"/>
      <c r="M426" s="469"/>
      <c r="N426" s="469"/>
      <c r="O426" s="469"/>
      <c r="P426" s="469"/>
      <c r="Q426" s="469"/>
      <c r="R426" s="469"/>
      <c r="S426" s="469"/>
      <c r="T426" s="469"/>
      <c r="U426" s="370" t="str">
        <f t="array" ref="U426">IFERROR(IF(INDEX('Disaggregation Data'!$O$315:$O$616,MATCH(RIGHT(X426,255),RIGHT('Disaggregation Data'!$J$315:$J$616,255),0))=0,"",INDEX('Disaggregation Data'!$O$315:$O$616,MATCH(RIGHT(X426,255),RIGHT('Disaggregation Data'!J$315:$J$616,255),0))),"")</f>
        <v/>
      </c>
      <c r="V426" s="383" t="str">
        <f t="array" ref="V426">IFERROR(IF(INDEX('Disaggregation Data'!$P$315:$P$616,MATCH(RIGHT(X426,255),RIGHT('Disaggregation Data'!$J$315:$J$616,255),0))=0,"",INDEX('Disaggregation Data'!$P$315:$P$616,MATCH(RIGHT(X426,255),RIGHT('Disaggregation Data'!J$315:$J$616,255),0))),"")</f>
        <v/>
      </c>
      <c r="W426" s="470"/>
      <c r="X426" s="470" t="str">
        <f t="shared" si="28"/>
        <v/>
      </c>
      <c r="Y426" s="470">
        <f t="shared" si="29"/>
        <v>49</v>
      </c>
      <c r="Z426" s="470" t="str">
        <f t="shared" si="30"/>
        <v/>
      </c>
      <c r="AA426" s="470" t="b">
        <f t="shared" si="31"/>
        <v>0</v>
      </c>
      <c r="AB426" s="470" t="s">
        <v>1930</v>
      </c>
      <c r="AC426" s="470" t="str">
        <f t="array" ref="AC426">IFERROR(IF(INDEX('Disaggregation Records'!$G$95:$G$183,MATCH(LEFT(Z426,255),LEFT('Disaggregation Records'!$D$95:$D$183,255),0))=0,"",INDEX('Disaggregation Records'!$G$95:$G$183,MATCH(LEFT(Z426,255),LEFT('Disaggregation Records'!$D$95:$D$183,255),0))),"")</f>
        <v/>
      </c>
      <c r="AD426" s="470" t="s">
        <v>770</v>
      </c>
      <c r="AE426" s="219"/>
      <c r="AF426" s="136"/>
      <c r="AG426" s="136"/>
    </row>
    <row r="427" spans="1:33" ht="37.5" customHeight="1" x14ac:dyDescent="0.25">
      <c r="A427" s="345">
        <v>11</v>
      </c>
      <c r="B427" s="364" t="str">
        <f>IFERROR(VLOOKUP(A427,'Coverage Indicators - Section D'!$A$10:$Y$42,25,FALSE),"")</f>
        <v/>
      </c>
      <c r="C427" s="464" t="str">
        <f t="array" ref="C427">IFERROR(IF(INDEX('Disaggregation Records'!$E$95:$E$183,MATCH(RIGHT(Z427,255),RIGHT('Disaggregation Records'!$D$95:$D$183,255),0))=0,"",INDEX('Disaggregation Records'!$E$95:$E$183,MATCH(RIGHT(Z427,255),RIGHT('Disaggregation Records'!$D$95:$D$183,255),0))),"")</f>
        <v/>
      </c>
      <c r="D427" s="464" t="str">
        <f t="array" ref="D427">IFERROR(IF(INDEX('Disaggregation Records'!$F$95:$F$183,MATCH(RIGHT(Z427,255),RIGHT('Disaggregation Records'!$D$95:$D$183,255),0))=0,"",INDEX('Disaggregation Records'!$F$95:$F$183,MATCH(RIGHT(Z427,255),RIGHT('Disaggregation Records'!$D$95:$D$183,255),0))),"")</f>
        <v/>
      </c>
      <c r="E427" s="366" t="str">
        <f t="array" ref="E427">IFERROR(IF(INDEX('Disaggregation Data'!$K$315:$K$616,MATCH(RIGHT(X427,255),RIGHT('Disaggregation Data'!$J$315:$J$616,255),0))=0,"",INDEX('Disaggregation Data'!$K$315:$K$616,MATCH(RIGHT(X427,255),RIGHT('Disaggregation Data'!J$315:$J$616,255),0))),"")</f>
        <v/>
      </c>
      <c r="F427" s="367" t="str">
        <f t="array" ref="F427">IFERROR(IF(INDEX('Disaggregation Data'!$L$315:$L$616,MATCH(RIGHT(X427,255),RIGHT('Disaggregation Data'!$J$315:$J$616,255),0))=0,"",INDEX('Disaggregation Data'!$L$315:$L$616,MATCH(RIGHT(X427,255),RIGHT('Disaggregation Data'!J$315:$J$616,255),0))),"")</f>
        <v/>
      </c>
      <c r="G427" s="436" t="str">
        <f t="array" ref="G427">IFERROR(IF(INDEX('Disaggregation Data'!$M$315:$M$616,MATCH(RIGHT(X427,255),RIGHT('Disaggregation Data'!$J$315:$J$616,255),0))=0,(E427/F427)*100,INDEX('Disaggregation Data'!$M$315:$M$616,MATCH(RIGHT(X427,255),RIGHT('Disaggregation Data'!J$315:$J$616,255),0))),"")</f>
        <v/>
      </c>
      <c r="H427" s="370" t="str">
        <f t="array" ref="H427">IFERROR(IF(INDEX('Disaggregation Data'!$N$315:$N$616,MATCH(RIGHT(X427,255),RIGHT('Disaggregation Data'!$J$315:$J$616,255),0))=0,"",INDEX('Disaggregation Data'!$N$315:$N$616,MATCH(RIGHT(X427,255),RIGHT('Disaggregation Data'!J$315:$J$616,255),0))),"")</f>
        <v/>
      </c>
      <c r="I427" s="469"/>
      <c r="J427" s="469"/>
      <c r="K427" s="469"/>
      <c r="L427" s="469"/>
      <c r="M427" s="469"/>
      <c r="N427" s="469"/>
      <c r="O427" s="469"/>
      <c r="P427" s="469"/>
      <c r="Q427" s="469"/>
      <c r="R427" s="469"/>
      <c r="S427" s="469"/>
      <c r="T427" s="469"/>
      <c r="U427" s="370" t="str">
        <f t="array" ref="U427">IFERROR(IF(INDEX('Disaggregation Data'!$O$315:$O$616,MATCH(RIGHT(X427,255),RIGHT('Disaggregation Data'!$J$315:$J$616,255),0))=0,"",INDEX('Disaggregation Data'!$O$315:$O$616,MATCH(RIGHT(X427,255),RIGHT('Disaggregation Data'!J$315:$J$616,255),0))),"")</f>
        <v/>
      </c>
      <c r="V427" s="383" t="str">
        <f t="array" ref="V427">IFERROR(IF(INDEX('Disaggregation Data'!$P$315:$P$616,MATCH(RIGHT(X427,255),RIGHT('Disaggregation Data'!$J$315:$J$616,255),0))=0,"",INDEX('Disaggregation Data'!$P$315:$P$616,MATCH(RIGHT(X427,255),RIGHT('Disaggregation Data'!J$315:$J$616,255),0))),"")</f>
        <v/>
      </c>
      <c r="W427" s="470"/>
      <c r="X427" s="470" t="str">
        <f t="shared" si="28"/>
        <v/>
      </c>
      <c r="Y427" s="470">
        <f t="shared" si="29"/>
        <v>50</v>
      </c>
      <c r="Z427" s="470" t="str">
        <f t="shared" si="30"/>
        <v/>
      </c>
      <c r="AA427" s="470" t="b">
        <f t="shared" si="31"/>
        <v>0</v>
      </c>
      <c r="AB427" s="470" t="s">
        <v>1931</v>
      </c>
      <c r="AC427" s="470" t="str">
        <f t="array" ref="AC427">IFERROR(IF(INDEX('Disaggregation Records'!$G$95:$G$183,MATCH(LEFT(Z427,255),LEFT('Disaggregation Records'!$D$95:$D$183,255),0))=0,"",INDEX('Disaggregation Records'!$G$95:$G$183,MATCH(LEFT(Z427,255),LEFT('Disaggregation Records'!$D$95:$D$183,255),0))),"")</f>
        <v/>
      </c>
      <c r="AD427" s="470" t="s">
        <v>771</v>
      </c>
      <c r="AE427" s="219"/>
      <c r="AF427" s="136"/>
      <c r="AG427" s="136"/>
    </row>
    <row r="428" spans="1:33" ht="37.5" customHeight="1" x14ac:dyDescent="0.25">
      <c r="A428" s="345">
        <v>11</v>
      </c>
      <c r="B428" s="364" t="str">
        <f>IFERROR(VLOOKUP(A428,'Coverage Indicators - Section D'!$A$10:$Y$42,25,FALSE),"")</f>
        <v/>
      </c>
      <c r="C428" s="464" t="str">
        <f t="array" ref="C428">IFERROR(IF(INDEX('Disaggregation Records'!$E$95:$E$183,MATCH(RIGHT(Z428,255),RIGHT('Disaggregation Records'!$D$95:$D$183,255),0))=0,"",INDEX('Disaggregation Records'!$E$95:$E$183,MATCH(RIGHT(Z428,255),RIGHT('Disaggregation Records'!$D$95:$D$183,255),0))),"")</f>
        <v/>
      </c>
      <c r="D428" s="464" t="str">
        <f t="array" ref="D428">IFERROR(IF(INDEX('Disaggregation Records'!$F$95:$F$183,MATCH(RIGHT(Z428,255),RIGHT('Disaggregation Records'!$D$95:$D$183,255),0))=0,"",INDEX('Disaggregation Records'!$F$95:$F$183,MATCH(RIGHT(Z428,255),RIGHT('Disaggregation Records'!$D$95:$D$183,255),0))),"")</f>
        <v/>
      </c>
      <c r="E428" s="366" t="str">
        <f t="array" ref="E428">IFERROR(IF(INDEX('Disaggregation Data'!$K$315:$K$616,MATCH(RIGHT(X428,255),RIGHT('Disaggregation Data'!$J$315:$J$616,255),0))=0,"",INDEX('Disaggregation Data'!$K$315:$K$616,MATCH(RIGHT(X428,255),RIGHT('Disaggregation Data'!J$315:$J$616,255),0))),"")</f>
        <v/>
      </c>
      <c r="F428" s="367" t="str">
        <f t="array" ref="F428">IFERROR(IF(INDEX('Disaggregation Data'!$L$315:$L$616,MATCH(RIGHT(X428,255),RIGHT('Disaggregation Data'!$J$315:$J$616,255),0))=0,"",INDEX('Disaggregation Data'!$L$315:$L$616,MATCH(RIGHT(X428,255),RIGHT('Disaggregation Data'!J$315:$J$616,255),0))),"")</f>
        <v/>
      </c>
      <c r="G428" s="436" t="str">
        <f t="array" ref="G428">IFERROR(IF(INDEX('Disaggregation Data'!$M$315:$M$616,MATCH(RIGHT(X428,255),RIGHT('Disaggregation Data'!$J$315:$J$616,255),0))=0,(E428/F428)*100,INDEX('Disaggregation Data'!$M$315:$M$616,MATCH(RIGHT(X428,255),RIGHT('Disaggregation Data'!J$315:$J$616,255),0))),"")</f>
        <v/>
      </c>
      <c r="H428" s="370" t="str">
        <f t="array" ref="H428">IFERROR(IF(INDEX('Disaggregation Data'!$N$315:$N$616,MATCH(RIGHT(X428,255),RIGHT('Disaggregation Data'!$J$315:$J$616,255),0))=0,"",INDEX('Disaggregation Data'!$N$315:$N$616,MATCH(RIGHT(X428,255),RIGHT('Disaggregation Data'!J$315:$J$616,255),0))),"")</f>
        <v/>
      </c>
      <c r="I428" s="469"/>
      <c r="J428" s="469"/>
      <c r="K428" s="469"/>
      <c r="L428" s="469"/>
      <c r="M428" s="469"/>
      <c r="N428" s="469"/>
      <c r="O428" s="469"/>
      <c r="P428" s="469"/>
      <c r="Q428" s="469"/>
      <c r="R428" s="469"/>
      <c r="S428" s="469"/>
      <c r="T428" s="469"/>
      <c r="U428" s="370" t="str">
        <f t="array" ref="U428">IFERROR(IF(INDEX('Disaggregation Data'!$O$315:$O$616,MATCH(RIGHT(X428,255),RIGHT('Disaggregation Data'!$J$315:$J$616,255),0))=0,"",INDEX('Disaggregation Data'!$O$315:$O$616,MATCH(RIGHT(X428,255),RIGHT('Disaggregation Data'!J$315:$J$616,255),0))),"")</f>
        <v/>
      </c>
      <c r="V428" s="383" t="str">
        <f t="array" ref="V428">IFERROR(IF(INDEX('Disaggregation Data'!$P$315:$P$616,MATCH(RIGHT(X428,255),RIGHT('Disaggregation Data'!$J$315:$J$616,255),0))=0,"",INDEX('Disaggregation Data'!$P$315:$P$616,MATCH(RIGHT(X428,255),RIGHT('Disaggregation Data'!J$315:$J$616,255),0))),"")</f>
        <v/>
      </c>
      <c r="W428" s="470"/>
      <c r="X428" s="470" t="str">
        <f t="shared" si="28"/>
        <v/>
      </c>
      <c r="Y428" s="470">
        <f t="shared" si="29"/>
        <v>51</v>
      </c>
      <c r="Z428" s="470" t="str">
        <f t="shared" si="30"/>
        <v/>
      </c>
      <c r="AA428" s="470" t="b">
        <f t="shared" si="31"/>
        <v>0</v>
      </c>
      <c r="AB428" s="470" t="s">
        <v>1932</v>
      </c>
      <c r="AC428" s="470" t="str">
        <f t="array" ref="AC428">IFERROR(IF(INDEX('Disaggregation Records'!$G$95:$G$183,MATCH(LEFT(Z428,255),LEFT('Disaggregation Records'!$D$95:$D$183,255),0))=0,"",INDEX('Disaggregation Records'!$G$95:$G$183,MATCH(LEFT(Z428,255),LEFT('Disaggregation Records'!$D$95:$D$183,255),0))),"")</f>
        <v/>
      </c>
      <c r="AD428" s="470" t="s">
        <v>771</v>
      </c>
      <c r="AE428" s="219"/>
      <c r="AF428" s="136"/>
      <c r="AG428" s="136"/>
    </row>
    <row r="429" spans="1:33" ht="37.5" customHeight="1" x14ac:dyDescent="0.25">
      <c r="A429" s="345">
        <v>11</v>
      </c>
      <c r="B429" s="364" t="str">
        <f>IFERROR(VLOOKUP(A429,'Coverage Indicators - Section D'!$A$10:$Y$42,25,FALSE),"")</f>
        <v/>
      </c>
      <c r="C429" s="464" t="str">
        <f t="array" ref="C429">IFERROR(IF(INDEX('Disaggregation Records'!$E$95:$E$183,MATCH(RIGHT(Z429,255),RIGHT('Disaggregation Records'!$D$95:$D$183,255),0))=0,"",INDEX('Disaggregation Records'!$E$95:$E$183,MATCH(RIGHT(Z429,255),RIGHT('Disaggregation Records'!$D$95:$D$183,255),0))),"")</f>
        <v/>
      </c>
      <c r="D429" s="464" t="str">
        <f t="array" ref="D429">IFERROR(IF(INDEX('Disaggregation Records'!$F$95:$F$183,MATCH(RIGHT(Z429,255),RIGHT('Disaggregation Records'!$D$95:$D$183,255),0))=0,"",INDEX('Disaggregation Records'!$F$95:$F$183,MATCH(RIGHT(Z429,255),RIGHT('Disaggregation Records'!$D$95:$D$183,255),0))),"")</f>
        <v/>
      </c>
      <c r="E429" s="366" t="str">
        <f t="array" ref="E429">IFERROR(IF(INDEX('Disaggregation Data'!$K$315:$K$616,MATCH(RIGHT(X429,255),RIGHT('Disaggregation Data'!$J$315:$J$616,255),0))=0,"",INDEX('Disaggregation Data'!$K$315:$K$616,MATCH(RIGHT(X429,255),RIGHT('Disaggregation Data'!J$315:$J$616,255),0))),"")</f>
        <v/>
      </c>
      <c r="F429" s="367" t="str">
        <f t="array" ref="F429">IFERROR(IF(INDEX('Disaggregation Data'!$L$315:$L$616,MATCH(RIGHT(X429,255),RIGHT('Disaggregation Data'!$J$315:$J$616,255),0))=0,"",INDEX('Disaggregation Data'!$L$315:$L$616,MATCH(RIGHT(X429,255),RIGHT('Disaggregation Data'!J$315:$J$616,255),0))),"")</f>
        <v/>
      </c>
      <c r="G429" s="436" t="str">
        <f t="array" ref="G429">IFERROR(IF(INDEX('Disaggregation Data'!$M$315:$M$616,MATCH(RIGHT(X429,255),RIGHT('Disaggregation Data'!$J$315:$J$616,255),0))=0,(E429/F429)*100,INDEX('Disaggregation Data'!$M$315:$M$616,MATCH(RIGHT(X429,255),RIGHT('Disaggregation Data'!J$315:$J$616,255),0))),"")</f>
        <v/>
      </c>
      <c r="H429" s="370" t="str">
        <f t="array" ref="H429">IFERROR(IF(INDEX('Disaggregation Data'!$N$315:$N$616,MATCH(RIGHT(X429,255),RIGHT('Disaggregation Data'!$J$315:$J$616,255),0))=0,"",INDEX('Disaggregation Data'!$N$315:$N$616,MATCH(RIGHT(X429,255),RIGHT('Disaggregation Data'!J$315:$J$616,255),0))),"")</f>
        <v/>
      </c>
      <c r="I429" s="469"/>
      <c r="J429" s="469"/>
      <c r="K429" s="469"/>
      <c r="L429" s="469"/>
      <c r="M429" s="469"/>
      <c r="N429" s="469"/>
      <c r="O429" s="469"/>
      <c r="P429" s="469"/>
      <c r="Q429" s="469"/>
      <c r="R429" s="469"/>
      <c r="S429" s="469"/>
      <c r="T429" s="469"/>
      <c r="U429" s="370" t="str">
        <f t="array" ref="U429">IFERROR(IF(INDEX('Disaggregation Data'!$O$315:$O$616,MATCH(RIGHT(X429,255),RIGHT('Disaggregation Data'!$J$315:$J$616,255),0))=0,"",INDEX('Disaggregation Data'!$O$315:$O$616,MATCH(RIGHT(X429,255),RIGHT('Disaggregation Data'!J$315:$J$616,255),0))),"")</f>
        <v/>
      </c>
      <c r="V429" s="383" t="str">
        <f t="array" ref="V429">IFERROR(IF(INDEX('Disaggregation Data'!$P$315:$P$616,MATCH(RIGHT(X429,255),RIGHT('Disaggregation Data'!$J$315:$J$616,255),0))=0,"",INDEX('Disaggregation Data'!$P$315:$P$616,MATCH(RIGHT(X429,255),RIGHT('Disaggregation Data'!J$315:$J$616,255),0))),"")</f>
        <v/>
      </c>
      <c r="W429" s="470"/>
      <c r="X429" s="470" t="str">
        <f t="shared" si="28"/>
        <v/>
      </c>
      <c r="Y429" s="470">
        <f t="shared" si="29"/>
        <v>52</v>
      </c>
      <c r="Z429" s="470" t="str">
        <f t="shared" si="30"/>
        <v/>
      </c>
      <c r="AA429" s="470" t="b">
        <f t="shared" si="31"/>
        <v>0</v>
      </c>
      <c r="AB429" s="470" t="s">
        <v>1933</v>
      </c>
      <c r="AC429" s="470" t="str">
        <f t="array" ref="AC429">IFERROR(IF(INDEX('Disaggregation Records'!$G$95:$G$183,MATCH(LEFT(Z429,255),LEFT('Disaggregation Records'!$D$95:$D$183,255),0))=0,"",INDEX('Disaggregation Records'!$G$95:$G$183,MATCH(LEFT(Z429,255),LEFT('Disaggregation Records'!$D$95:$D$183,255),0))),"")</f>
        <v/>
      </c>
      <c r="AD429" s="470" t="s">
        <v>771</v>
      </c>
      <c r="AE429" s="219"/>
      <c r="AF429" s="136"/>
      <c r="AG429" s="136"/>
    </row>
    <row r="430" spans="1:33" ht="37.5" customHeight="1" x14ac:dyDescent="0.25">
      <c r="A430" s="345">
        <v>11</v>
      </c>
      <c r="B430" s="364" t="str">
        <f>IFERROR(VLOOKUP(A430,'Coverage Indicators - Section D'!$A$10:$Y$42,25,FALSE),"")</f>
        <v/>
      </c>
      <c r="C430" s="464" t="str">
        <f t="array" ref="C430">IFERROR(IF(INDEX('Disaggregation Records'!$E$95:$E$183,MATCH(RIGHT(Z430,255),RIGHT('Disaggregation Records'!$D$95:$D$183,255),0))=0,"",INDEX('Disaggregation Records'!$E$95:$E$183,MATCH(RIGHT(Z430,255),RIGHT('Disaggregation Records'!$D$95:$D$183,255),0))),"")</f>
        <v/>
      </c>
      <c r="D430" s="464" t="str">
        <f t="array" ref="D430">IFERROR(IF(INDEX('Disaggregation Records'!$F$95:$F$183,MATCH(RIGHT(Z430,255),RIGHT('Disaggregation Records'!$D$95:$D$183,255),0))=0,"",INDEX('Disaggregation Records'!$F$95:$F$183,MATCH(RIGHT(Z430,255),RIGHT('Disaggregation Records'!$D$95:$D$183,255),0))),"")</f>
        <v/>
      </c>
      <c r="E430" s="366" t="str">
        <f t="array" ref="E430">IFERROR(IF(INDEX('Disaggregation Data'!$K$315:$K$616,MATCH(RIGHT(X430,255),RIGHT('Disaggregation Data'!$J$315:$J$616,255),0))=0,"",INDEX('Disaggregation Data'!$K$315:$K$616,MATCH(RIGHT(X430,255),RIGHT('Disaggregation Data'!J$315:$J$616,255),0))),"")</f>
        <v/>
      </c>
      <c r="F430" s="367" t="str">
        <f t="array" ref="F430">IFERROR(IF(INDEX('Disaggregation Data'!$L$315:$L$616,MATCH(RIGHT(X430,255),RIGHT('Disaggregation Data'!$J$315:$J$616,255),0))=0,"",INDEX('Disaggregation Data'!$L$315:$L$616,MATCH(RIGHT(X430,255),RIGHT('Disaggregation Data'!J$315:$J$616,255),0))),"")</f>
        <v/>
      </c>
      <c r="G430" s="436" t="str">
        <f t="array" ref="G430">IFERROR(IF(INDEX('Disaggregation Data'!$M$315:$M$616,MATCH(RIGHT(X430,255),RIGHT('Disaggregation Data'!$J$315:$J$616,255),0))=0,(E430/F430)*100,INDEX('Disaggregation Data'!$M$315:$M$616,MATCH(RIGHT(X430,255),RIGHT('Disaggregation Data'!J$315:$J$616,255),0))),"")</f>
        <v/>
      </c>
      <c r="H430" s="370" t="str">
        <f t="array" ref="H430">IFERROR(IF(INDEX('Disaggregation Data'!$N$315:$N$616,MATCH(RIGHT(X430,255),RIGHT('Disaggregation Data'!$J$315:$J$616,255),0))=0,"",INDEX('Disaggregation Data'!$N$315:$N$616,MATCH(RIGHT(X430,255),RIGHT('Disaggregation Data'!J$315:$J$616,255),0))),"")</f>
        <v/>
      </c>
      <c r="I430" s="469"/>
      <c r="J430" s="469"/>
      <c r="K430" s="469"/>
      <c r="L430" s="469"/>
      <c r="M430" s="469"/>
      <c r="N430" s="469"/>
      <c r="O430" s="469"/>
      <c r="P430" s="469"/>
      <c r="Q430" s="469"/>
      <c r="R430" s="469"/>
      <c r="S430" s="469"/>
      <c r="T430" s="469"/>
      <c r="U430" s="370" t="str">
        <f t="array" ref="U430">IFERROR(IF(INDEX('Disaggregation Data'!$O$315:$O$616,MATCH(RIGHT(X430,255),RIGHT('Disaggregation Data'!$J$315:$J$616,255),0))=0,"",INDEX('Disaggregation Data'!$O$315:$O$616,MATCH(RIGHT(X430,255),RIGHT('Disaggregation Data'!J$315:$J$616,255),0))),"")</f>
        <v/>
      </c>
      <c r="V430" s="383" t="str">
        <f t="array" ref="V430">IFERROR(IF(INDEX('Disaggregation Data'!$P$315:$P$616,MATCH(RIGHT(X430,255),RIGHT('Disaggregation Data'!$J$315:$J$616,255),0))=0,"",INDEX('Disaggregation Data'!$P$315:$P$616,MATCH(RIGHT(X430,255),RIGHT('Disaggregation Data'!J$315:$J$616,255),0))),"")</f>
        <v/>
      </c>
      <c r="W430" s="470"/>
      <c r="X430" s="470" t="str">
        <f t="shared" si="28"/>
        <v/>
      </c>
      <c r="Y430" s="470">
        <f t="shared" si="29"/>
        <v>53</v>
      </c>
      <c r="Z430" s="470" t="str">
        <f t="shared" si="30"/>
        <v/>
      </c>
      <c r="AA430" s="470" t="b">
        <f t="shared" si="31"/>
        <v>0</v>
      </c>
      <c r="AB430" s="470" t="s">
        <v>1934</v>
      </c>
      <c r="AC430" s="470" t="str">
        <f t="array" ref="AC430">IFERROR(IF(INDEX('Disaggregation Records'!$G$95:$G$183,MATCH(LEFT(Z430,255),LEFT('Disaggregation Records'!$D$95:$D$183,255),0))=0,"",INDEX('Disaggregation Records'!$G$95:$G$183,MATCH(LEFT(Z430,255),LEFT('Disaggregation Records'!$D$95:$D$183,255),0))),"")</f>
        <v/>
      </c>
      <c r="AD430" s="470" t="s">
        <v>771</v>
      </c>
      <c r="AE430" s="219"/>
      <c r="AF430" s="136"/>
      <c r="AG430" s="136"/>
    </row>
    <row r="431" spans="1:33" ht="37.5" customHeight="1" x14ac:dyDescent="0.25">
      <c r="A431" s="345">
        <v>11</v>
      </c>
      <c r="B431" s="364" t="str">
        <f>IFERROR(VLOOKUP(A431,'Coverage Indicators - Section D'!$A$10:$Y$42,25,FALSE),"")</f>
        <v/>
      </c>
      <c r="C431" s="464" t="str">
        <f t="array" ref="C431">IFERROR(IF(INDEX('Disaggregation Records'!$E$95:$E$183,MATCH(RIGHT(Z431,255),RIGHT('Disaggregation Records'!$D$95:$D$183,255),0))=0,"",INDEX('Disaggregation Records'!$E$95:$E$183,MATCH(RIGHT(Z431,255),RIGHT('Disaggregation Records'!$D$95:$D$183,255),0))),"")</f>
        <v/>
      </c>
      <c r="D431" s="464" t="str">
        <f t="array" ref="D431">IFERROR(IF(INDEX('Disaggregation Records'!$F$95:$F$183,MATCH(RIGHT(Z431,255),RIGHT('Disaggregation Records'!$D$95:$D$183,255),0))=0,"",INDEX('Disaggregation Records'!$F$95:$F$183,MATCH(RIGHT(Z431,255),RIGHT('Disaggregation Records'!$D$95:$D$183,255),0))),"")</f>
        <v/>
      </c>
      <c r="E431" s="366" t="str">
        <f t="array" ref="E431">IFERROR(IF(INDEX('Disaggregation Data'!$K$315:$K$616,MATCH(RIGHT(X431,255),RIGHT('Disaggregation Data'!$J$315:$J$616,255),0))=0,"",INDEX('Disaggregation Data'!$K$315:$K$616,MATCH(RIGHT(X431,255),RIGHT('Disaggregation Data'!J$315:$J$616,255),0))),"")</f>
        <v/>
      </c>
      <c r="F431" s="367" t="str">
        <f t="array" ref="F431">IFERROR(IF(INDEX('Disaggregation Data'!$L$315:$L$616,MATCH(RIGHT(X431,255),RIGHT('Disaggregation Data'!$J$315:$J$616,255),0))=0,"",INDEX('Disaggregation Data'!$L$315:$L$616,MATCH(RIGHT(X431,255),RIGHT('Disaggregation Data'!J$315:$J$616,255),0))),"")</f>
        <v/>
      </c>
      <c r="G431" s="436" t="str">
        <f t="array" ref="G431">IFERROR(IF(INDEX('Disaggregation Data'!$M$315:$M$616,MATCH(RIGHT(X431,255),RIGHT('Disaggregation Data'!$J$315:$J$616,255),0))=0,(E431/F431)*100,INDEX('Disaggregation Data'!$M$315:$M$616,MATCH(RIGHT(X431,255),RIGHT('Disaggregation Data'!J$315:$J$616,255),0))),"")</f>
        <v/>
      </c>
      <c r="H431" s="370" t="str">
        <f t="array" ref="H431">IFERROR(IF(INDEX('Disaggregation Data'!$N$315:$N$616,MATCH(RIGHT(X431,255),RIGHT('Disaggregation Data'!$J$315:$J$616,255),0))=0,"",INDEX('Disaggregation Data'!$N$315:$N$616,MATCH(RIGHT(X431,255),RIGHT('Disaggregation Data'!J$315:$J$616,255),0))),"")</f>
        <v/>
      </c>
      <c r="I431" s="469"/>
      <c r="J431" s="469"/>
      <c r="K431" s="469"/>
      <c r="L431" s="469"/>
      <c r="M431" s="469"/>
      <c r="N431" s="469"/>
      <c r="O431" s="469"/>
      <c r="P431" s="469"/>
      <c r="Q431" s="469"/>
      <c r="R431" s="469"/>
      <c r="S431" s="469"/>
      <c r="T431" s="469"/>
      <c r="U431" s="370" t="str">
        <f t="array" ref="U431">IFERROR(IF(INDEX('Disaggregation Data'!$O$315:$O$616,MATCH(RIGHT(X431,255),RIGHT('Disaggregation Data'!$J$315:$J$616,255),0))=0,"",INDEX('Disaggregation Data'!$O$315:$O$616,MATCH(RIGHT(X431,255),RIGHT('Disaggregation Data'!J$315:$J$616,255),0))),"")</f>
        <v/>
      </c>
      <c r="V431" s="383" t="str">
        <f t="array" ref="V431">IFERROR(IF(INDEX('Disaggregation Data'!$P$315:$P$616,MATCH(RIGHT(X431,255),RIGHT('Disaggregation Data'!$J$315:$J$616,255),0))=0,"",INDEX('Disaggregation Data'!$P$315:$P$616,MATCH(RIGHT(X431,255),RIGHT('Disaggregation Data'!J$315:$J$616,255),0))),"")</f>
        <v/>
      </c>
      <c r="W431" s="470"/>
      <c r="X431" s="470" t="str">
        <f t="shared" si="28"/>
        <v/>
      </c>
      <c r="Y431" s="470">
        <f t="shared" si="29"/>
        <v>54</v>
      </c>
      <c r="Z431" s="470" t="str">
        <f t="shared" si="30"/>
        <v/>
      </c>
      <c r="AA431" s="470" t="b">
        <f t="shared" si="31"/>
        <v>0</v>
      </c>
      <c r="AB431" s="470" t="s">
        <v>1935</v>
      </c>
      <c r="AC431" s="470" t="str">
        <f t="array" ref="AC431">IFERROR(IF(INDEX('Disaggregation Records'!$G$95:$G$183,MATCH(LEFT(Z431,255),LEFT('Disaggregation Records'!$D$95:$D$183,255),0))=0,"",INDEX('Disaggregation Records'!$G$95:$G$183,MATCH(LEFT(Z431,255),LEFT('Disaggregation Records'!$D$95:$D$183,255),0))),"")</f>
        <v/>
      </c>
      <c r="AD431" s="470" t="s">
        <v>771</v>
      </c>
      <c r="AE431" s="219"/>
      <c r="AF431" s="136"/>
      <c r="AG431" s="136"/>
    </row>
    <row r="432" spans="1:33" ht="37.5" customHeight="1" x14ac:dyDescent="0.25">
      <c r="A432" s="345">
        <v>11</v>
      </c>
      <c r="B432" s="364" t="str">
        <f>IFERROR(VLOOKUP(A432,'Coverage Indicators - Section D'!$A$10:$Y$42,25,FALSE),"")</f>
        <v/>
      </c>
      <c r="C432" s="464" t="str">
        <f t="array" ref="C432">IFERROR(IF(INDEX('Disaggregation Records'!$E$95:$E$183,MATCH(RIGHT(Z432,255),RIGHT('Disaggregation Records'!$D$95:$D$183,255),0))=0,"",INDEX('Disaggregation Records'!$E$95:$E$183,MATCH(RIGHT(Z432,255),RIGHT('Disaggregation Records'!$D$95:$D$183,255),0))),"")</f>
        <v/>
      </c>
      <c r="D432" s="464" t="str">
        <f t="array" ref="D432">IFERROR(IF(INDEX('Disaggregation Records'!$F$95:$F$183,MATCH(RIGHT(Z432,255),RIGHT('Disaggregation Records'!$D$95:$D$183,255),0))=0,"",INDEX('Disaggregation Records'!$F$95:$F$183,MATCH(RIGHT(Z432,255),RIGHT('Disaggregation Records'!$D$95:$D$183,255),0))),"")</f>
        <v/>
      </c>
      <c r="E432" s="366" t="str">
        <f t="array" ref="E432">IFERROR(IF(INDEX('Disaggregation Data'!$K$315:$K$616,MATCH(RIGHT(X432,255),RIGHT('Disaggregation Data'!$J$315:$J$616,255),0))=0,"",INDEX('Disaggregation Data'!$K$315:$K$616,MATCH(RIGHT(X432,255),RIGHT('Disaggregation Data'!J$315:$J$616,255),0))),"")</f>
        <v/>
      </c>
      <c r="F432" s="367" t="str">
        <f t="array" ref="F432">IFERROR(IF(INDEX('Disaggregation Data'!$L$315:$L$616,MATCH(RIGHT(X432,255),RIGHT('Disaggregation Data'!$J$315:$J$616,255),0))=0,"",INDEX('Disaggregation Data'!$L$315:$L$616,MATCH(RIGHT(X432,255),RIGHT('Disaggregation Data'!J$315:$J$616,255),0))),"")</f>
        <v/>
      </c>
      <c r="G432" s="436" t="str">
        <f t="array" ref="G432">IFERROR(IF(INDEX('Disaggregation Data'!$M$315:$M$616,MATCH(RIGHT(X432,255),RIGHT('Disaggregation Data'!$J$315:$J$616,255),0))=0,(E432/F432)*100,INDEX('Disaggregation Data'!$M$315:$M$616,MATCH(RIGHT(X432,255),RIGHT('Disaggregation Data'!J$315:$J$616,255),0))),"")</f>
        <v/>
      </c>
      <c r="H432" s="370" t="str">
        <f t="array" ref="H432">IFERROR(IF(INDEX('Disaggregation Data'!$N$315:$N$616,MATCH(RIGHT(X432,255),RIGHT('Disaggregation Data'!$J$315:$J$616,255),0))=0,"",INDEX('Disaggregation Data'!$N$315:$N$616,MATCH(RIGHT(X432,255),RIGHT('Disaggregation Data'!J$315:$J$616,255),0))),"")</f>
        <v/>
      </c>
      <c r="I432" s="469"/>
      <c r="J432" s="469"/>
      <c r="K432" s="469"/>
      <c r="L432" s="469"/>
      <c r="M432" s="469"/>
      <c r="N432" s="469"/>
      <c r="O432" s="469"/>
      <c r="P432" s="469"/>
      <c r="Q432" s="469"/>
      <c r="R432" s="469"/>
      <c r="S432" s="469"/>
      <c r="T432" s="469"/>
      <c r="U432" s="370" t="str">
        <f t="array" ref="U432">IFERROR(IF(INDEX('Disaggregation Data'!$O$315:$O$616,MATCH(RIGHT(X432,255),RIGHT('Disaggregation Data'!$J$315:$J$616,255),0))=0,"",INDEX('Disaggregation Data'!$O$315:$O$616,MATCH(RIGHT(X432,255),RIGHT('Disaggregation Data'!J$315:$J$616,255),0))),"")</f>
        <v/>
      </c>
      <c r="V432" s="383" t="str">
        <f t="array" ref="V432">IFERROR(IF(INDEX('Disaggregation Data'!$P$315:$P$616,MATCH(RIGHT(X432,255),RIGHT('Disaggregation Data'!$J$315:$J$616,255),0))=0,"",INDEX('Disaggregation Data'!$P$315:$P$616,MATCH(RIGHT(X432,255),RIGHT('Disaggregation Data'!J$315:$J$616,255),0))),"")</f>
        <v/>
      </c>
      <c r="W432" s="470"/>
      <c r="X432" s="470" t="str">
        <f t="shared" si="28"/>
        <v/>
      </c>
      <c r="Y432" s="470">
        <f t="shared" si="29"/>
        <v>55</v>
      </c>
      <c r="Z432" s="470" t="str">
        <f t="shared" si="30"/>
        <v/>
      </c>
      <c r="AA432" s="470" t="b">
        <f t="shared" si="31"/>
        <v>0</v>
      </c>
      <c r="AB432" s="470" t="s">
        <v>1936</v>
      </c>
      <c r="AC432" s="470" t="str">
        <f t="array" ref="AC432">IFERROR(IF(INDEX('Disaggregation Records'!$G$95:$G$183,MATCH(LEFT(Z432,255),LEFT('Disaggregation Records'!$D$95:$D$183,255),0))=0,"",INDEX('Disaggregation Records'!$G$95:$G$183,MATCH(LEFT(Z432,255),LEFT('Disaggregation Records'!$D$95:$D$183,255),0))),"")</f>
        <v/>
      </c>
      <c r="AD432" s="470" t="s">
        <v>771</v>
      </c>
      <c r="AE432" s="219"/>
      <c r="AF432" s="136"/>
      <c r="AG432" s="136"/>
    </row>
    <row r="433" spans="1:33" ht="37.5" customHeight="1" x14ac:dyDescent="0.25">
      <c r="A433" s="345">
        <v>11</v>
      </c>
      <c r="B433" s="364" t="str">
        <f>IFERROR(VLOOKUP(A433,'Coverage Indicators - Section D'!$A$10:$Y$42,25,FALSE),"")</f>
        <v/>
      </c>
      <c r="C433" s="464" t="str">
        <f t="array" ref="C433">IFERROR(IF(INDEX('Disaggregation Records'!$E$95:$E$183,MATCH(RIGHT(Z433,255),RIGHT('Disaggregation Records'!$D$95:$D$183,255),0))=0,"",INDEX('Disaggregation Records'!$E$95:$E$183,MATCH(RIGHT(Z433,255),RIGHT('Disaggregation Records'!$D$95:$D$183,255),0))),"")</f>
        <v/>
      </c>
      <c r="D433" s="464" t="str">
        <f t="array" ref="D433">IFERROR(IF(INDEX('Disaggregation Records'!$F$95:$F$183,MATCH(RIGHT(Z433,255),RIGHT('Disaggregation Records'!$D$95:$D$183,255),0))=0,"",INDEX('Disaggregation Records'!$F$95:$F$183,MATCH(RIGHT(Z433,255),RIGHT('Disaggregation Records'!$D$95:$D$183,255),0))),"")</f>
        <v/>
      </c>
      <c r="E433" s="366" t="str">
        <f t="array" ref="E433">IFERROR(IF(INDEX('Disaggregation Data'!$K$315:$K$616,MATCH(RIGHT(X433,255),RIGHT('Disaggregation Data'!$J$315:$J$616,255),0))=0,"",INDEX('Disaggregation Data'!$K$315:$K$616,MATCH(RIGHT(X433,255),RIGHT('Disaggregation Data'!J$315:$J$616,255),0))),"")</f>
        <v/>
      </c>
      <c r="F433" s="367" t="str">
        <f t="array" ref="F433">IFERROR(IF(INDEX('Disaggregation Data'!$L$315:$L$616,MATCH(RIGHT(X433,255),RIGHT('Disaggregation Data'!$J$315:$J$616,255),0))=0,"",INDEX('Disaggregation Data'!$L$315:$L$616,MATCH(RIGHT(X433,255),RIGHT('Disaggregation Data'!J$315:$J$616,255),0))),"")</f>
        <v/>
      </c>
      <c r="G433" s="436" t="str">
        <f t="array" ref="G433">IFERROR(IF(INDEX('Disaggregation Data'!$M$315:$M$616,MATCH(RIGHT(X433,255),RIGHT('Disaggregation Data'!$J$315:$J$616,255),0))=0,(E433/F433)*100,INDEX('Disaggregation Data'!$M$315:$M$616,MATCH(RIGHT(X433,255),RIGHT('Disaggregation Data'!J$315:$J$616,255),0))),"")</f>
        <v/>
      </c>
      <c r="H433" s="370" t="str">
        <f t="array" ref="H433">IFERROR(IF(INDEX('Disaggregation Data'!$N$315:$N$616,MATCH(RIGHT(X433,255),RIGHT('Disaggregation Data'!$J$315:$J$616,255),0))=0,"",INDEX('Disaggregation Data'!$N$315:$N$616,MATCH(RIGHT(X433,255),RIGHT('Disaggregation Data'!J$315:$J$616,255),0))),"")</f>
        <v/>
      </c>
      <c r="I433" s="469"/>
      <c r="J433" s="469"/>
      <c r="K433" s="469"/>
      <c r="L433" s="469"/>
      <c r="M433" s="469"/>
      <c r="N433" s="469"/>
      <c r="O433" s="469"/>
      <c r="P433" s="469"/>
      <c r="Q433" s="469"/>
      <c r="R433" s="469"/>
      <c r="S433" s="469"/>
      <c r="T433" s="469"/>
      <c r="U433" s="370" t="str">
        <f t="array" ref="U433">IFERROR(IF(INDEX('Disaggregation Data'!$O$315:$O$616,MATCH(RIGHT(X433,255),RIGHT('Disaggregation Data'!$J$315:$J$616,255),0))=0,"",INDEX('Disaggregation Data'!$O$315:$O$616,MATCH(RIGHT(X433,255),RIGHT('Disaggregation Data'!J$315:$J$616,255),0))),"")</f>
        <v/>
      </c>
      <c r="V433" s="383" t="str">
        <f t="array" ref="V433">IFERROR(IF(INDEX('Disaggregation Data'!$P$315:$P$616,MATCH(RIGHT(X433,255),RIGHT('Disaggregation Data'!$J$315:$J$616,255),0))=0,"",INDEX('Disaggregation Data'!$P$315:$P$616,MATCH(RIGHT(X433,255),RIGHT('Disaggregation Data'!J$315:$J$616,255),0))),"")</f>
        <v/>
      </c>
      <c r="W433" s="470"/>
      <c r="X433" s="470" t="str">
        <f t="shared" si="28"/>
        <v/>
      </c>
      <c r="Y433" s="470">
        <f t="shared" si="29"/>
        <v>56</v>
      </c>
      <c r="Z433" s="470" t="str">
        <f t="shared" si="30"/>
        <v/>
      </c>
      <c r="AA433" s="470" t="b">
        <f t="shared" si="31"/>
        <v>0</v>
      </c>
      <c r="AB433" s="470" t="s">
        <v>1937</v>
      </c>
      <c r="AC433" s="470" t="str">
        <f t="array" ref="AC433">IFERROR(IF(INDEX('Disaggregation Records'!$G$95:$G$183,MATCH(LEFT(Z433,255),LEFT('Disaggregation Records'!$D$95:$D$183,255),0))=0,"",INDEX('Disaggregation Records'!$G$95:$G$183,MATCH(LEFT(Z433,255),LEFT('Disaggregation Records'!$D$95:$D$183,255),0))),"")</f>
        <v/>
      </c>
      <c r="AD433" s="470" t="s">
        <v>771</v>
      </c>
      <c r="AE433" s="219"/>
      <c r="AF433" s="136"/>
      <c r="AG433" s="136"/>
    </row>
    <row r="434" spans="1:33" ht="37.5" customHeight="1" x14ac:dyDescent="0.25">
      <c r="A434" s="345">
        <v>11</v>
      </c>
      <c r="B434" s="364" t="str">
        <f>IFERROR(VLOOKUP(A434,'Coverage Indicators - Section D'!$A$10:$Y$42,25,FALSE),"")</f>
        <v/>
      </c>
      <c r="C434" s="464" t="str">
        <f t="array" ref="C434">IFERROR(IF(INDEX('Disaggregation Records'!$E$95:$E$183,MATCH(RIGHT(Z434,255),RIGHT('Disaggregation Records'!$D$95:$D$183,255),0))=0,"",INDEX('Disaggregation Records'!$E$95:$E$183,MATCH(RIGHT(Z434,255),RIGHT('Disaggregation Records'!$D$95:$D$183,255),0))),"")</f>
        <v/>
      </c>
      <c r="D434" s="464" t="str">
        <f t="array" ref="D434">IFERROR(IF(INDEX('Disaggregation Records'!$F$95:$F$183,MATCH(RIGHT(Z434,255),RIGHT('Disaggregation Records'!$D$95:$D$183,255),0))=0,"",INDEX('Disaggregation Records'!$F$95:$F$183,MATCH(RIGHT(Z434,255),RIGHT('Disaggregation Records'!$D$95:$D$183,255),0))),"")</f>
        <v/>
      </c>
      <c r="E434" s="366" t="str">
        <f t="array" ref="E434">IFERROR(IF(INDEX('Disaggregation Data'!$K$315:$K$616,MATCH(RIGHT(X434,255),RIGHT('Disaggregation Data'!$J$315:$J$616,255),0))=0,"",INDEX('Disaggregation Data'!$K$315:$K$616,MATCH(RIGHT(X434,255),RIGHT('Disaggregation Data'!J$315:$J$616,255),0))),"")</f>
        <v/>
      </c>
      <c r="F434" s="367" t="str">
        <f t="array" ref="F434">IFERROR(IF(INDEX('Disaggregation Data'!$L$315:$L$616,MATCH(RIGHT(X434,255),RIGHT('Disaggregation Data'!$J$315:$J$616,255),0))=0,"",INDEX('Disaggregation Data'!$L$315:$L$616,MATCH(RIGHT(X434,255),RIGHT('Disaggregation Data'!J$315:$J$616,255),0))),"")</f>
        <v/>
      </c>
      <c r="G434" s="436" t="str">
        <f t="array" ref="G434">IFERROR(IF(INDEX('Disaggregation Data'!$M$315:$M$616,MATCH(RIGHT(X434,255),RIGHT('Disaggregation Data'!$J$315:$J$616,255),0))=0,(E434/F434)*100,INDEX('Disaggregation Data'!$M$315:$M$616,MATCH(RIGHT(X434,255),RIGHT('Disaggregation Data'!J$315:$J$616,255),0))),"")</f>
        <v/>
      </c>
      <c r="H434" s="370" t="str">
        <f t="array" ref="H434">IFERROR(IF(INDEX('Disaggregation Data'!$N$315:$N$616,MATCH(RIGHT(X434,255),RIGHT('Disaggregation Data'!$J$315:$J$616,255),0))=0,"",INDEX('Disaggregation Data'!$N$315:$N$616,MATCH(RIGHT(X434,255),RIGHT('Disaggregation Data'!J$315:$J$616,255),0))),"")</f>
        <v/>
      </c>
      <c r="I434" s="469"/>
      <c r="J434" s="469"/>
      <c r="K434" s="469"/>
      <c r="L434" s="469"/>
      <c r="M434" s="469"/>
      <c r="N434" s="469"/>
      <c r="O434" s="469"/>
      <c r="P434" s="469"/>
      <c r="Q434" s="469"/>
      <c r="R434" s="469"/>
      <c r="S434" s="469"/>
      <c r="T434" s="469"/>
      <c r="U434" s="370" t="str">
        <f t="array" ref="U434">IFERROR(IF(INDEX('Disaggregation Data'!$O$315:$O$616,MATCH(RIGHT(X434,255),RIGHT('Disaggregation Data'!$J$315:$J$616,255),0))=0,"",INDEX('Disaggregation Data'!$O$315:$O$616,MATCH(RIGHT(X434,255),RIGHT('Disaggregation Data'!J$315:$J$616,255),0))),"")</f>
        <v/>
      </c>
      <c r="V434" s="383" t="str">
        <f t="array" ref="V434">IFERROR(IF(INDEX('Disaggregation Data'!$P$315:$P$616,MATCH(RIGHT(X434,255),RIGHT('Disaggregation Data'!$J$315:$J$616,255),0))=0,"",INDEX('Disaggregation Data'!$P$315:$P$616,MATCH(RIGHT(X434,255),RIGHT('Disaggregation Data'!J$315:$J$616,255),0))),"")</f>
        <v/>
      </c>
      <c r="W434" s="470"/>
      <c r="X434" s="470" t="str">
        <f t="shared" si="28"/>
        <v/>
      </c>
      <c r="Y434" s="470">
        <f t="shared" si="29"/>
        <v>57</v>
      </c>
      <c r="Z434" s="470" t="str">
        <f t="shared" si="30"/>
        <v/>
      </c>
      <c r="AA434" s="470" t="b">
        <f t="shared" si="31"/>
        <v>0</v>
      </c>
      <c r="AB434" s="470" t="s">
        <v>1938</v>
      </c>
      <c r="AC434" s="470" t="str">
        <f t="array" ref="AC434">IFERROR(IF(INDEX('Disaggregation Records'!$G$95:$G$183,MATCH(LEFT(Z434,255),LEFT('Disaggregation Records'!$D$95:$D$183,255),0))=0,"",INDEX('Disaggregation Records'!$G$95:$G$183,MATCH(LEFT(Z434,255),LEFT('Disaggregation Records'!$D$95:$D$183,255),0))),"")</f>
        <v/>
      </c>
      <c r="AD434" s="470" t="s">
        <v>771</v>
      </c>
      <c r="AE434" s="219"/>
      <c r="AF434" s="136"/>
      <c r="AG434" s="136"/>
    </row>
    <row r="435" spans="1:33" ht="37.5" customHeight="1" x14ac:dyDescent="0.25">
      <c r="A435" s="345">
        <v>11</v>
      </c>
      <c r="B435" s="364" t="str">
        <f>IFERROR(VLOOKUP(A435,'Coverage Indicators - Section D'!$A$10:$Y$42,25,FALSE),"")</f>
        <v/>
      </c>
      <c r="C435" s="464" t="str">
        <f t="array" ref="C435">IFERROR(IF(INDEX('Disaggregation Records'!$E$95:$E$183,MATCH(RIGHT(Z435,255),RIGHT('Disaggregation Records'!$D$95:$D$183,255),0))=0,"",INDEX('Disaggregation Records'!$E$95:$E$183,MATCH(RIGHT(Z435,255),RIGHT('Disaggregation Records'!$D$95:$D$183,255),0))),"")</f>
        <v/>
      </c>
      <c r="D435" s="464" t="str">
        <f t="array" ref="D435">IFERROR(IF(INDEX('Disaggregation Records'!$F$95:$F$183,MATCH(RIGHT(Z435,255),RIGHT('Disaggregation Records'!$D$95:$D$183,255),0))=0,"",INDEX('Disaggregation Records'!$F$95:$F$183,MATCH(RIGHT(Z435,255),RIGHT('Disaggregation Records'!$D$95:$D$183,255),0))),"")</f>
        <v/>
      </c>
      <c r="E435" s="366" t="str">
        <f t="array" ref="E435">IFERROR(IF(INDEX('Disaggregation Data'!$K$315:$K$616,MATCH(RIGHT(X435,255),RIGHT('Disaggregation Data'!$J$315:$J$616,255),0))=0,"",INDEX('Disaggregation Data'!$K$315:$K$616,MATCH(RIGHT(X435,255),RIGHT('Disaggregation Data'!J$315:$J$616,255),0))),"")</f>
        <v/>
      </c>
      <c r="F435" s="367" t="str">
        <f t="array" ref="F435">IFERROR(IF(INDEX('Disaggregation Data'!$L$315:$L$616,MATCH(RIGHT(X435,255),RIGHT('Disaggregation Data'!$J$315:$J$616,255),0))=0,"",INDEX('Disaggregation Data'!$L$315:$L$616,MATCH(RIGHT(X435,255),RIGHT('Disaggregation Data'!J$315:$J$616,255),0))),"")</f>
        <v/>
      </c>
      <c r="G435" s="436" t="str">
        <f t="array" ref="G435">IFERROR(IF(INDEX('Disaggregation Data'!$M$315:$M$616,MATCH(RIGHT(X435,255),RIGHT('Disaggregation Data'!$J$315:$J$616,255),0))=0,(E435/F435)*100,INDEX('Disaggregation Data'!$M$315:$M$616,MATCH(RIGHT(X435,255),RIGHT('Disaggregation Data'!J$315:$J$616,255),0))),"")</f>
        <v/>
      </c>
      <c r="H435" s="370" t="str">
        <f t="array" ref="H435">IFERROR(IF(INDEX('Disaggregation Data'!$N$315:$N$616,MATCH(RIGHT(X435,255),RIGHT('Disaggregation Data'!$J$315:$J$616,255),0))=0,"",INDEX('Disaggregation Data'!$N$315:$N$616,MATCH(RIGHT(X435,255),RIGHT('Disaggregation Data'!J$315:$J$616,255),0))),"")</f>
        <v/>
      </c>
      <c r="I435" s="469"/>
      <c r="J435" s="469"/>
      <c r="K435" s="469"/>
      <c r="L435" s="469"/>
      <c r="M435" s="469"/>
      <c r="N435" s="469"/>
      <c r="O435" s="469"/>
      <c r="P435" s="469"/>
      <c r="Q435" s="469"/>
      <c r="R435" s="469"/>
      <c r="S435" s="469"/>
      <c r="T435" s="469"/>
      <c r="U435" s="370" t="str">
        <f t="array" ref="U435">IFERROR(IF(INDEX('Disaggregation Data'!$O$315:$O$616,MATCH(RIGHT(X435,255),RIGHT('Disaggregation Data'!$J$315:$J$616,255),0))=0,"",INDEX('Disaggregation Data'!$O$315:$O$616,MATCH(RIGHT(X435,255),RIGHT('Disaggregation Data'!J$315:$J$616,255),0))),"")</f>
        <v/>
      </c>
      <c r="V435" s="383" t="str">
        <f t="array" ref="V435">IFERROR(IF(INDEX('Disaggregation Data'!$P$315:$P$616,MATCH(RIGHT(X435,255),RIGHT('Disaggregation Data'!$J$315:$J$616,255),0))=0,"",INDEX('Disaggregation Data'!$P$315:$P$616,MATCH(RIGHT(X435,255),RIGHT('Disaggregation Data'!J$315:$J$616,255),0))),"")</f>
        <v/>
      </c>
      <c r="W435" s="470"/>
      <c r="X435" s="470" t="str">
        <f t="shared" si="28"/>
        <v/>
      </c>
      <c r="Y435" s="470">
        <f t="shared" si="29"/>
        <v>58</v>
      </c>
      <c r="Z435" s="470" t="str">
        <f t="shared" si="30"/>
        <v/>
      </c>
      <c r="AA435" s="470" t="b">
        <f t="shared" si="31"/>
        <v>0</v>
      </c>
      <c r="AB435" s="470" t="s">
        <v>1939</v>
      </c>
      <c r="AC435" s="470" t="str">
        <f t="array" ref="AC435">IFERROR(IF(INDEX('Disaggregation Records'!$G$95:$G$183,MATCH(LEFT(Z435,255),LEFT('Disaggregation Records'!$D$95:$D$183,255),0))=0,"",INDEX('Disaggregation Records'!$G$95:$G$183,MATCH(LEFT(Z435,255),LEFT('Disaggregation Records'!$D$95:$D$183,255),0))),"")</f>
        <v/>
      </c>
      <c r="AD435" s="470" t="s">
        <v>771</v>
      </c>
      <c r="AE435" s="219"/>
      <c r="AF435" s="136"/>
      <c r="AG435" s="136"/>
    </row>
    <row r="436" spans="1:33" ht="37.5" customHeight="1" x14ac:dyDescent="0.25">
      <c r="A436" s="345">
        <v>11</v>
      </c>
      <c r="B436" s="364" t="str">
        <f>IFERROR(VLOOKUP(A436,'Coverage Indicators - Section D'!$A$10:$Y$42,25,FALSE),"")</f>
        <v/>
      </c>
      <c r="C436" s="464" t="str">
        <f t="array" ref="C436">IFERROR(IF(INDEX('Disaggregation Records'!$E$95:$E$183,MATCH(RIGHT(Z436,255),RIGHT('Disaggregation Records'!$D$95:$D$183,255),0))=0,"",INDEX('Disaggregation Records'!$E$95:$E$183,MATCH(RIGHT(Z436,255),RIGHT('Disaggregation Records'!$D$95:$D$183,255),0))),"")</f>
        <v/>
      </c>
      <c r="D436" s="464" t="str">
        <f t="array" ref="D436">IFERROR(IF(INDEX('Disaggregation Records'!$F$95:$F$183,MATCH(RIGHT(Z436,255),RIGHT('Disaggregation Records'!$D$95:$D$183,255),0))=0,"",INDEX('Disaggregation Records'!$F$95:$F$183,MATCH(RIGHT(Z436,255),RIGHT('Disaggregation Records'!$D$95:$D$183,255),0))),"")</f>
        <v/>
      </c>
      <c r="E436" s="366" t="str">
        <f t="array" ref="E436">IFERROR(IF(INDEX('Disaggregation Data'!$K$315:$K$616,MATCH(RIGHT(X436,255),RIGHT('Disaggregation Data'!$J$315:$J$616,255),0))=0,"",INDEX('Disaggregation Data'!$K$315:$K$616,MATCH(RIGHT(X436,255),RIGHT('Disaggregation Data'!J$315:$J$616,255),0))),"")</f>
        <v/>
      </c>
      <c r="F436" s="367" t="str">
        <f t="array" ref="F436">IFERROR(IF(INDEX('Disaggregation Data'!$L$315:$L$616,MATCH(RIGHT(X436,255),RIGHT('Disaggregation Data'!$J$315:$J$616,255),0))=0,"",INDEX('Disaggregation Data'!$L$315:$L$616,MATCH(RIGHT(X436,255),RIGHT('Disaggregation Data'!J$315:$J$616,255),0))),"")</f>
        <v/>
      </c>
      <c r="G436" s="436" t="str">
        <f t="array" ref="G436">IFERROR(IF(INDEX('Disaggregation Data'!$M$315:$M$616,MATCH(RIGHT(X436,255),RIGHT('Disaggregation Data'!$J$315:$J$616,255),0))=0,(E436/F436)*100,INDEX('Disaggregation Data'!$M$315:$M$616,MATCH(RIGHT(X436,255),RIGHT('Disaggregation Data'!J$315:$J$616,255),0))),"")</f>
        <v/>
      </c>
      <c r="H436" s="370" t="str">
        <f t="array" ref="H436">IFERROR(IF(INDEX('Disaggregation Data'!$N$315:$N$616,MATCH(RIGHT(X436,255),RIGHT('Disaggregation Data'!$J$315:$J$616,255),0))=0,"",INDEX('Disaggregation Data'!$N$315:$N$616,MATCH(RIGHT(X436,255),RIGHT('Disaggregation Data'!J$315:$J$616,255),0))),"")</f>
        <v/>
      </c>
      <c r="I436" s="469"/>
      <c r="J436" s="469"/>
      <c r="K436" s="469"/>
      <c r="L436" s="469"/>
      <c r="M436" s="469"/>
      <c r="N436" s="469"/>
      <c r="O436" s="469"/>
      <c r="P436" s="469"/>
      <c r="Q436" s="469"/>
      <c r="R436" s="469"/>
      <c r="S436" s="469"/>
      <c r="T436" s="469"/>
      <c r="U436" s="370" t="str">
        <f t="array" ref="U436">IFERROR(IF(INDEX('Disaggregation Data'!$O$315:$O$616,MATCH(RIGHT(X436,255),RIGHT('Disaggregation Data'!$J$315:$J$616,255),0))=0,"",INDEX('Disaggregation Data'!$O$315:$O$616,MATCH(RIGHT(X436,255),RIGHT('Disaggregation Data'!J$315:$J$616,255),0))),"")</f>
        <v/>
      </c>
      <c r="V436" s="383" t="str">
        <f t="array" ref="V436">IFERROR(IF(INDEX('Disaggregation Data'!$P$315:$P$616,MATCH(RIGHT(X436,255),RIGHT('Disaggregation Data'!$J$315:$J$616,255),0))=0,"",INDEX('Disaggregation Data'!$P$315:$P$616,MATCH(RIGHT(X436,255),RIGHT('Disaggregation Data'!J$315:$J$616,255),0))),"")</f>
        <v/>
      </c>
      <c r="W436" s="470"/>
      <c r="X436" s="470" t="str">
        <f t="shared" si="28"/>
        <v/>
      </c>
      <c r="Y436" s="470">
        <f t="shared" si="29"/>
        <v>59</v>
      </c>
      <c r="Z436" s="470" t="str">
        <f t="shared" si="30"/>
        <v/>
      </c>
      <c r="AA436" s="470" t="b">
        <f t="shared" si="31"/>
        <v>0</v>
      </c>
      <c r="AB436" s="470" t="s">
        <v>1940</v>
      </c>
      <c r="AC436" s="470" t="str">
        <f t="array" ref="AC436">IFERROR(IF(INDEX('Disaggregation Records'!$G$95:$G$183,MATCH(LEFT(Z436,255),LEFT('Disaggregation Records'!$D$95:$D$183,255),0))=0,"",INDEX('Disaggregation Records'!$G$95:$G$183,MATCH(LEFT(Z436,255),LEFT('Disaggregation Records'!$D$95:$D$183,255),0))),"")</f>
        <v/>
      </c>
      <c r="AD436" s="470" t="s">
        <v>771</v>
      </c>
      <c r="AE436" s="219"/>
      <c r="AF436" s="136"/>
      <c r="AG436" s="136"/>
    </row>
    <row r="437" spans="1:33" ht="37.5" customHeight="1" x14ac:dyDescent="0.25">
      <c r="A437" s="345">
        <v>12</v>
      </c>
      <c r="B437" s="364" t="str">
        <f>IFERROR(VLOOKUP(A437,'Coverage Indicators - Section D'!$A$10:$Y$42,25,FALSE),"")</f>
        <v/>
      </c>
      <c r="C437" s="464" t="str">
        <f t="array" ref="C437">IFERROR(IF(INDEX('Disaggregation Records'!$E$95:$E$183,MATCH(RIGHT(Z437,255),RIGHT('Disaggregation Records'!$D$95:$D$183,255),0))=0,"",INDEX('Disaggregation Records'!$E$95:$E$183,MATCH(RIGHT(Z437,255),RIGHT('Disaggregation Records'!$D$95:$D$183,255),0))),"")</f>
        <v/>
      </c>
      <c r="D437" s="464" t="str">
        <f t="array" ref="D437">IFERROR(IF(INDEX('Disaggregation Records'!$F$95:$F$183,MATCH(RIGHT(Z437,255),RIGHT('Disaggregation Records'!$D$95:$D$183,255),0))=0,"",INDEX('Disaggregation Records'!$F$95:$F$183,MATCH(RIGHT(Z437,255),RIGHT('Disaggregation Records'!$D$95:$D$183,255),0))),"")</f>
        <v/>
      </c>
      <c r="E437" s="366" t="str">
        <f t="array" ref="E437">IFERROR(IF(INDEX('Disaggregation Data'!$K$315:$K$616,MATCH(RIGHT(X437,255),RIGHT('Disaggregation Data'!$J$315:$J$616,255),0))=0,"",INDEX('Disaggregation Data'!$K$315:$K$616,MATCH(RIGHT(X437,255),RIGHT('Disaggregation Data'!J$315:$J$616,255),0))),"")</f>
        <v/>
      </c>
      <c r="F437" s="367" t="str">
        <f t="array" ref="F437">IFERROR(IF(INDEX('Disaggregation Data'!$L$315:$L$616,MATCH(RIGHT(X437,255),RIGHT('Disaggregation Data'!$J$315:$J$616,255),0))=0,"",INDEX('Disaggregation Data'!$L$315:$L$616,MATCH(RIGHT(X437,255),RIGHT('Disaggregation Data'!J$315:$J$616,255),0))),"")</f>
        <v/>
      </c>
      <c r="G437" s="436" t="str">
        <f t="array" ref="G437">IFERROR(IF(INDEX('Disaggregation Data'!$M$315:$M$616,MATCH(RIGHT(X437,255),RIGHT('Disaggregation Data'!$J$315:$J$616,255),0))=0,(E437/F437)*100,INDEX('Disaggregation Data'!$M$315:$M$616,MATCH(RIGHT(X437,255),RIGHT('Disaggregation Data'!J$315:$J$616,255),0))),"")</f>
        <v/>
      </c>
      <c r="H437" s="370" t="str">
        <f t="array" ref="H437">IFERROR(IF(INDEX('Disaggregation Data'!$N$315:$N$616,MATCH(RIGHT(X437,255),RIGHT('Disaggregation Data'!$J$315:$J$616,255),0))=0,"",INDEX('Disaggregation Data'!$N$315:$N$616,MATCH(RIGHT(X437,255),RIGHT('Disaggregation Data'!J$315:$J$616,255),0))),"")</f>
        <v/>
      </c>
      <c r="I437" s="469"/>
      <c r="J437" s="469"/>
      <c r="K437" s="469"/>
      <c r="L437" s="469"/>
      <c r="M437" s="469"/>
      <c r="N437" s="469"/>
      <c r="O437" s="469"/>
      <c r="P437" s="469"/>
      <c r="Q437" s="469"/>
      <c r="R437" s="469"/>
      <c r="S437" s="469"/>
      <c r="T437" s="469"/>
      <c r="U437" s="370" t="str">
        <f t="array" ref="U437">IFERROR(IF(INDEX('Disaggregation Data'!$O$315:$O$616,MATCH(RIGHT(X437,255),RIGHT('Disaggregation Data'!$J$315:$J$616,255),0))=0,"",INDEX('Disaggregation Data'!$O$315:$O$616,MATCH(RIGHT(X437,255),RIGHT('Disaggregation Data'!J$315:$J$616,255),0))),"")</f>
        <v/>
      </c>
      <c r="V437" s="383" t="str">
        <f t="array" ref="V437">IFERROR(IF(INDEX('Disaggregation Data'!$P$315:$P$616,MATCH(RIGHT(X437,255),RIGHT('Disaggregation Data'!$J$315:$J$616,255),0))=0,"",INDEX('Disaggregation Data'!$P$315:$P$616,MATCH(RIGHT(X437,255),RIGHT('Disaggregation Data'!J$315:$J$616,255),0))),"")</f>
        <v/>
      </c>
      <c r="W437" s="470"/>
      <c r="X437" s="470" t="str">
        <f t="shared" si="28"/>
        <v/>
      </c>
      <c r="Y437" s="470">
        <f t="shared" si="29"/>
        <v>60</v>
      </c>
      <c r="Z437" s="470" t="str">
        <f t="shared" si="30"/>
        <v/>
      </c>
      <c r="AA437" s="470" t="b">
        <f t="shared" si="31"/>
        <v>0</v>
      </c>
      <c r="AB437" s="470" t="s">
        <v>1941</v>
      </c>
      <c r="AC437" s="470" t="str">
        <f t="array" ref="AC437">IFERROR(IF(INDEX('Disaggregation Records'!$G$95:$G$183,MATCH(LEFT(Z437,255),LEFT('Disaggregation Records'!$D$95:$D$183,255),0))=0,"",INDEX('Disaggregation Records'!$G$95:$G$183,MATCH(LEFT(Z437,255),LEFT('Disaggregation Records'!$D$95:$D$183,255),0))),"")</f>
        <v/>
      </c>
      <c r="AD437" s="470" t="s">
        <v>772</v>
      </c>
      <c r="AE437" s="219"/>
      <c r="AF437" s="136"/>
      <c r="AG437" s="136"/>
    </row>
    <row r="438" spans="1:33" ht="37.5" customHeight="1" x14ac:dyDescent="0.25">
      <c r="A438" s="345">
        <v>12</v>
      </c>
      <c r="B438" s="364" t="str">
        <f>IFERROR(VLOOKUP(A438,'Coverage Indicators - Section D'!$A$10:$Y$42,25,FALSE),"")</f>
        <v/>
      </c>
      <c r="C438" s="464" t="str">
        <f t="array" ref="C438">IFERROR(IF(INDEX('Disaggregation Records'!$E$95:$E$183,MATCH(RIGHT(Z438,255),RIGHT('Disaggregation Records'!$D$95:$D$183,255),0))=0,"",INDEX('Disaggregation Records'!$E$95:$E$183,MATCH(RIGHT(Z438,255),RIGHT('Disaggregation Records'!$D$95:$D$183,255),0))),"")</f>
        <v/>
      </c>
      <c r="D438" s="464" t="str">
        <f t="array" ref="D438">IFERROR(IF(INDEX('Disaggregation Records'!$F$95:$F$183,MATCH(RIGHT(Z438,255),RIGHT('Disaggregation Records'!$D$95:$D$183,255),0))=0,"",INDEX('Disaggregation Records'!$F$95:$F$183,MATCH(RIGHT(Z438,255),RIGHT('Disaggregation Records'!$D$95:$D$183,255),0))),"")</f>
        <v/>
      </c>
      <c r="E438" s="366" t="str">
        <f t="array" ref="E438">IFERROR(IF(INDEX('Disaggregation Data'!$K$315:$K$616,MATCH(RIGHT(X438,255),RIGHT('Disaggregation Data'!$J$315:$J$616,255),0))=0,"",INDEX('Disaggregation Data'!$K$315:$K$616,MATCH(RIGHT(X438,255),RIGHT('Disaggregation Data'!J$315:$J$616,255),0))),"")</f>
        <v/>
      </c>
      <c r="F438" s="367" t="str">
        <f t="array" ref="F438">IFERROR(IF(INDEX('Disaggregation Data'!$L$315:$L$616,MATCH(RIGHT(X438,255),RIGHT('Disaggregation Data'!$J$315:$J$616,255),0))=0,"",INDEX('Disaggregation Data'!$L$315:$L$616,MATCH(RIGHT(X438,255),RIGHT('Disaggregation Data'!J$315:$J$616,255),0))),"")</f>
        <v/>
      </c>
      <c r="G438" s="436" t="str">
        <f t="array" ref="G438">IFERROR(IF(INDEX('Disaggregation Data'!$M$315:$M$616,MATCH(RIGHT(X438,255),RIGHT('Disaggregation Data'!$J$315:$J$616,255),0))=0,(E438/F438)*100,INDEX('Disaggregation Data'!$M$315:$M$616,MATCH(RIGHT(X438,255),RIGHT('Disaggregation Data'!J$315:$J$616,255),0))),"")</f>
        <v/>
      </c>
      <c r="H438" s="370" t="str">
        <f t="array" ref="H438">IFERROR(IF(INDEX('Disaggregation Data'!$N$315:$N$616,MATCH(RIGHT(X438,255),RIGHT('Disaggregation Data'!$J$315:$J$616,255),0))=0,"",INDEX('Disaggregation Data'!$N$315:$N$616,MATCH(RIGHT(X438,255),RIGHT('Disaggregation Data'!J$315:$J$616,255),0))),"")</f>
        <v/>
      </c>
      <c r="I438" s="469"/>
      <c r="J438" s="469"/>
      <c r="K438" s="469"/>
      <c r="L438" s="469"/>
      <c r="M438" s="469"/>
      <c r="N438" s="469"/>
      <c r="O438" s="469"/>
      <c r="P438" s="469"/>
      <c r="Q438" s="469"/>
      <c r="R438" s="469"/>
      <c r="S438" s="469"/>
      <c r="T438" s="469"/>
      <c r="U438" s="370" t="str">
        <f t="array" ref="U438">IFERROR(IF(INDEX('Disaggregation Data'!$O$315:$O$616,MATCH(RIGHT(X438,255),RIGHT('Disaggregation Data'!$J$315:$J$616,255),0))=0,"",INDEX('Disaggregation Data'!$O$315:$O$616,MATCH(RIGHT(X438,255),RIGHT('Disaggregation Data'!J$315:$J$616,255),0))),"")</f>
        <v/>
      </c>
      <c r="V438" s="383" t="str">
        <f t="array" ref="V438">IFERROR(IF(INDEX('Disaggregation Data'!$P$315:$P$616,MATCH(RIGHT(X438,255),RIGHT('Disaggregation Data'!$J$315:$J$616,255),0))=0,"",INDEX('Disaggregation Data'!$P$315:$P$616,MATCH(RIGHT(X438,255),RIGHT('Disaggregation Data'!J$315:$J$616,255),0))),"")</f>
        <v/>
      </c>
      <c r="W438" s="470"/>
      <c r="X438" s="470" t="str">
        <f t="shared" si="28"/>
        <v/>
      </c>
      <c r="Y438" s="470">
        <f t="shared" si="29"/>
        <v>61</v>
      </c>
      <c r="Z438" s="470" t="str">
        <f t="shared" si="30"/>
        <v/>
      </c>
      <c r="AA438" s="470" t="b">
        <f t="shared" si="31"/>
        <v>0</v>
      </c>
      <c r="AB438" s="470" t="s">
        <v>1942</v>
      </c>
      <c r="AC438" s="470" t="str">
        <f t="array" ref="AC438">IFERROR(IF(INDEX('Disaggregation Records'!$G$95:$G$183,MATCH(LEFT(Z438,255),LEFT('Disaggregation Records'!$D$95:$D$183,255),0))=0,"",INDEX('Disaggregation Records'!$G$95:$G$183,MATCH(LEFT(Z438,255),LEFT('Disaggregation Records'!$D$95:$D$183,255),0))),"")</f>
        <v/>
      </c>
      <c r="AD438" s="470" t="s">
        <v>772</v>
      </c>
      <c r="AE438" s="219"/>
      <c r="AF438" s="136"/>
      <c r="AG438" s="136"/>
    </row>
    <row r="439" spans="1:33" ht="37.5" customHeight="1" x14ac:dyDescent="0.25">
      <c r="A439" s="345">
        <v>12</v>
      </c>
      <c r="B439" s="364" t="str">
        <f>IFERROR(VLOOKUP(A439,'Coverage Indicators - Section D'!$A$10:$Y$42,25,FALSE),"")</f>
        <v/>
      </c>
      <c r="C439" s="464" t="str">
        <f t="array" ref="C439">IFERROR(IF(INDEX('Disaggregation Records'!$E$95:$E$183,MATCH(RIGHT(Z439,255),RIGHT('Disaggregation Records'!$D$95:$D$183,255),0))=0,"",INDEX('Disaggregation Records'!$E$95:$E$183,MATCH(RIGHT(Z439,255),RIGHT('Disaggregation Records'!$D$95:$D$183,255),0))),"")</f>
        <v/>
      </c>
      <c r="D439" s="464" t="str">
        <f t="array" ref="D439">IFERROR(IF(INDEX('Disaggregation Records'!$F$95:$F$183,MATCH(RIGHT(Z439,255),RIGHT('Disaggregation Records'!$D$95:$D$183,255),0))=0,"",INDEX('Disaggregation Records'!$F$95:$F$183,MATCH(RIGHT(Z439,255),RIGHT('Disaggregation Records'!$D$95:$D$183,255),0))),"")</f>
        <v/>
      </c>
      <c r="E439" s="366" t="str">
        <f t="array" ref="E439">IFERROR(IF(INDEX('Disaggregation Data'!$K$315:$K$616,MATCH(RIGHT(X439,255),RIGHT('Disaggregation Data'!$J$315:$J$616,255),0))=0,"",INDEX('Disaggregation Data'!$K$315:$K$616,MATCH(RIGHT(X439,255),RIGHT('Disaggregation Data'!J$315:$J$616,255),0))),"")</f>
        <v/>
      </c>
      <c r="F439" s="367" t="str">
        <f t="array" ref="F439">IFERROR(IF(INDEX('Disaggregation Data'!$L$315:$L$616,MATCH(RIGHT(X439,255),RIGHT('Disaggregation Data'!$J$315:$J$616,255),0))=0,"",INDEX('Disaggregation Data'!$L$315:$L$616,MATCH(RIGHT(X439,255),RIGHT('Disaggregation Data'!J$315:$J$616,255),0))),"")</f>
        <v/>
      </c>
      <c r="G439" s="436" t="str">
        <f t="array" ref="G439">IFERROR(IF(INDEX('Disaggregation Data'!$M$315:$M$616,MATCH(RIGHT(X439,255),RIGHT('Disaggregation Data'!$J$315:$J$616,255),0))=0,(E439/F439)*100,INDEX('Disaggregation Data'!$M$315:$M$616,MATCH(RIGHT(X439,255),RIGHT('Disaggregation Data'!J$315:$J$616,255),0))),"")</f>
        <v/>
      </c>
      <c r="H439" s="370" t="str">
        <f t="array" ref="H439">IFERROR(IF(INDEX('Disaggregation Data'!$N$315:$N$616,MATCH(RIGHT(X439,255),RIGHT('Disaggregation Data'!$J$315:$J$616,255),0))=0,"",INDEX('Disaggregation Data'!$N$315:$N$616,MATCH(RIGHT(X439,255),RIGHT('Disaggregation Data'!J$315:$J$616,255),0))),"")</f>
        <v/>
      </c>
      <c r="I439" s="469"/>
      <c r="J439" s="469"/>
      <c r="K439" s="469"/>
      <c r="L439" s="469"/>
      <c r="M439" s="469"/>
      <c r="N439" s="469"/>
      <c r="O439" s="469"/>
      <c r="P439" s="469"/>
      <c r="Q439" s="469"/>
      <c r="R439" s="469"/>
      <c r="S439" s="469"/>
      <c r="T439" s="469"/>
      <c r="U439" s="370" t="str">
        <f t="array" ref="U439">IFERROR(IF(INDEX('Disaggregation Data'!$O$315:$O$616,MATCH(RIGHT(X439,255),RIGHT('Disaggregation Data'!$J$315:$J$616,255),0))=0,"",INDEX('Disaggregation Data'!$O$315:$O$616,MATCH(RIGHT(X439,255),RIGHT('Disaggregation Data'!J$315:$J$616,255),0))),"")</f>
        <v/>
      </c>
      <c r="V439" s="383" t="str">
        <f t="array" ref="V439">IFERROR(IF(INDEX('Disaggregation Data'!$P$315:$P$616,MATCH(RIGHT(X439,255),RIGHT('Disaggregation Data'!$J$315:$J$616,255),0))=0,"",INDEX('Disaggregation Data'!$P$315:$P$616,MATCH(RIGHT(X439,255),RIGHT('Disaggregation Data'!J$315:$J$616,255),0))),"")</f>
        <v/>
      </c>
      <c r="W439" s="470"/>
      <c r="X439" s="470" t="str">
        <f t="shared" si="28"/>
        <v/>
      </c>
      <c r="Y439" s="470">
        <f t="shared" si="29"/>
        <v>62</v>
      </c>
      <c r="Z439" s="470" t="str">
        <f t="shared" si="30"/>
        <v/>
      </c>
      <c r="AA439" s="470" t="b">
        <f t="shared" si="31"/>
        <v>0</v>
      </c>
      <c r="AB439" s="470" t="s">
        <v>1943</v>
      </c>
      <c r="AC439" s="470" t="str">
        <f t="array" ref="AC439">IFERROR(IF(INDEX('Disaggregation Records'!$G$95:$G$183,MATCH(LEFT(Z439,255),LEFT('Disaggregation Records'!$D$95:$D$183,255),0))=0,"",INDEX('Disaggregation Records'!$G$95:$G$183,MATCH(LEFT(Z439,255),LEFT('Disaggregation Records'!$D$95:$D$183,255),0))),"")</f>
        <v/>
      </c>
      <c r="AD439" s="470" t="s">
        <v>772</v>
      </c>
      <c r="AE439" s="219"/>
      <c r="AF439" s="136"/>
      <c r="AG439" s="136"/>
    </row>
    <row r="440" spans="1:33" ht="37.5" customHeight="1" x14ac:dyDescent="0.25">
      <c r="A440" s="345">
        <v>12</v>
      </c>
      <c r="B440" s="364" t="str">
        <f>IFERROR(VLOOKUP(A440,'Coverage Indicators - Section D'!$A$10:$Y$42,25,FALSE),"")</f>
        <v/>
      </c>
      <c r="C440" s="464" t="str">
        <f t="array" ref="C440">IFERROR(IF(INDEX('Disaggregation Records'!$E$95:$E$183,MATCH(RIGHT(Z440,255),RIGHT('Disaggregation Records'!$D$95:$D$183,255),0))=0,"",INDEX('Disaggregation Records'!$E$95:$E$183,MATCH(RIGHT(Z440,255),RIGHT('Disaggregation Records'!$D$95:$D$183,255),0))),"")</f>
        <v/>
      </c>
      <c r="D440" s="464" t="str">
        <f t="array" ref="D440">IFERROR(IF(INDEX('Disaggregation Records'!$F$95:$F$183,MATCH(RIGHT(Z440,255),RIGHT('Disaggregation Records'!$D$95:$D$183,255),0))=0,"",INDEX('Disaggregation Records'!$F$95:$F$183,MATCH(RIGHT(Z440,255),RIGHT('Disaggregation Records'!$D$95:$D$183,255),0))),"")</f>
        <v/>
      </c>
      <c r="E440" s="366" t="str">
        <f t="array" ref="E440">IFERROR(IF(INDEX('Disaggregation Data'!$K$315:$K$616,MATCH(RIGHT(X440,255),RIGHT('Disaggregation Data'!$J$315:$J$616,255),0))=0,"",INDEX('Disaggregation Data'!$K$315:$K$616,MATCH(RIGHT(X440,255),RIGHT('Disaggregation Data'!J$315:$J$616,255),0))),"")</f>
        <v/>
      </c>
      <c r="F440" s="367" t="str">
        <f t="array" ref="F440">IFERROR(IF(INDEX('Disaggregation Data'!$L$315:$L$616,MATCH(RIGHT(X440,255),RIGHT('Disaggregation Data'!$J$315:$J$616,255),0))=0,"",INDEX('Disaggregation Data'!$L$315:$L$616,MATCH(RIGHT(X440,255),RIGHT('Disaggregation Data'!J$315:$J$616,255),0))),"")</f>
        <v/>
      </c>
      <c r="G440" s="436" t="str">
        <f t="array" ref="G440">IFERROR(IF(INDEX('Disaggregation Data'!$M$315:$M$616,MATCH(RIGHT(X440,255),RIGHT('Disaggregation Data'!$J$315:$J$616,255),0))=0,(E440/F440)*100,INDEX('Disaggregation Data'!$M$315:$M$616,MATCH(RIGHT(X440,255),RIGHT('Disaggregation Data'!J$315:$J$616,255),0))),"")</f>
        <v/>
      </c>
      <c r="H440" s="370" t="str">
        <f t="array" ref="H440">IFERROR(IF(INDEX('Disaggregation Data'!$N$315:$N$616,MATCH(RIGHT(X440,255),RIGHT('Disaggregation Data'!$J$315:$J$616,255),0))=0,"",INDEX('Disaggregation Data'!$N$315:$N$616,MATCH(RIGHT(X440,255),RIGHT('Disaggregation Data'!J$315:$J$616,255),0))),"")</f>
        <v/>
      </c>
      <c r="I440" s="469"/>
      <c r="J440" s="469"/>
      <c r="K440" s="469"/>
      <c r="L440" s="469"/>
      <c r="M440" s="469"/>
      <c r="N440" s="469"/>
      <c r="O440" s="469"/>
      <c r="P440" s="469"/>
      <c r="Q440" s="469"/>
      <c r="R440" s="469"/>
      <c r="S440" s="469"/>
      <c r="T440" s="469"/>
      <c r="U440" s="370" t="str">
        <f t="array" ref="U440">IFERROR(IF(INDEX('Disaggregation Data'!$O$315:$O$616,MATCH(RIGHT(X440,255),RIGHT('Disaggregation Data'!$J$315:$J$616,255),0))=0,"",INDEX('Disaggregation Data'!$O$315:$O$616,MATCH(RIGHT(X440,255),RIGHT('Disaggregation Data'!J$315:$J$616,255),0))),"")</f>
        <v/>
      </c>
      <c r="V440" s="383" t="str">
        <f t="array" ref="V440">IFERROR(IF(INDEX('Disaggregation Data'!$P$315:$P$616,MATCH(RIGHT(X440,255),RIGHT('Disaggregation Data'!$J$315:$J$616,255),0))=0,"",INDEX('Disaggregation Data'!$P$315:$P$616,MATCH(RIGHT(X440,255),RIGHT('Disaggregation Data'!J$315:$J$616,255),0))),"")</f>
        <v/>
      </c>
      <c r="W440" s="470"/>
      <c r="X440" s="470" t="str">
        <f t="shared" si="28"/>
        <v/>
      </c>
      <c r="Y440" s="470">
        <f t="shared" si="29"/>
        <v>63</v>
      </c>
      <c r="Z440" s="470" t="str">
        <f t="shared" si="30"/>
        <v/>
      </c>
      <c r="AA440" s="470" t="b">
        <f t="shared" si="31"/>
        <v>0</v>
      </c>
      <c r="AB440" s="470" t="s">
        <v>1944</v>
      </c>
      <c r="AC440" s="470" t="str">
        <f t="array" ref="AC440">IFERROR(IF(INDEX('Disaggregation Records'!$G$95:$G$183,MATCH(LEFT(Z440,255),LEFT('Disaggregation Records'!$D$95:$D$183,255),0))=0,"",INDEX('Disaggregation Records'!$G$95:$G$183,MATCH(LEFT(Z440,255),LEFT('Disaggregation Records'!$D$95:$D$183,255),0))),"")</f>
        <v/>
      </c>
      <c r="AD440" s="470" t="s">
        <v>772</v>
      </c>
      <c r="AE440" s="219"/>
      <c r="AF440" s="136"/>
      <c r="AG440" s="136"/>
    </row>
    <row r="441" spans="1:33" ht="37.5" customHeight="1" x14ac:dyDescent="0.25">
      <c r="A441" s="345">
        <v>12</v>
      </c>
      <c r="B441" s="364" t="str">
        <f>IFERROR(VLOOKUP(A441,'Coverage Indicators - Section D'!$A$10:$Y$42,25,FALSE),"")</f>
        <v/>
      </c>
      <c r="C441" s="464" t="str">
        <f t="array" ref="C441">IFERROR(IF(INDEX('Disaggregation Records'!$E$95:$E$183,MATCH(RIGHT(Z441,255),RIGHT('Disaggregation Records'!$D$95:$D$183,255),0))=0,"",INDEX('Disaggregation Records'!$E$95:$E$183,MATCH(RIGHT(Z441,255),RIGHT('Disaggregation Records'!$D$95:$D$183,255),0))),"")</f>
        <v/>
      </c>
      <c r="D441" s="464" t="str">
        <f t="array" ref="D441">IFERROR(IF(INDEX('Disaggregation Records'!$F$95:$F$183,MATCH(RIGHT(Z441,255),RIGHT('Disaggregation Records'!$D$95:$D$183,255),0))=0,"",INDEX('Disaggregation Records'!$F$95:$F$183,MATCH(RIGHT(Z441,255),RIGHT('Disaggregation Records'!$D$95:$D$183,255),0))),"")</f>
        <v/>
      </c>
      <c r="E441" s="366" t="str">
        <f t="array" ref="E441">IFERROR(IF(INDEX('Disaggregation Data'!$K$315:$K$616,MATCH(RIGHT(X441,255),RIGHT('Disaggregation Data'!$J$315:$J$616,255),0))=0,"",INDEX('Disaggregation Data'!$K$315:$K$616,MATCH(RIGHT(X441,255),RIGHT('Disaggregation Data'!J$315:$J$616,255),0))),"")</f>
        <v/>
      </c>
      <c r="F441" s="367" t="str">
        <f t="array" ref="F441">IFERROR(IF(INDEX('Disaggregation Data'!$L$315:$L$616,MATCH(RIGHT(X441,255),RIGHT('Disaggregation Data'!$J$315:$J$616,255),0))=0,"",INDEX('Disaggregation Data'!$L$315:$L$616,MATCH(RIGHT(X441,255),RIGHT('Disaggregation Data'!J$315:$J$616,255),0))),"")</f>
        <v/>
      </c>
      <c r="G441" s="436" t="str">
        <f t="array" ref="G441">IFERROR(IF(INDEX('Disaggregation Data'!$M$315:$M$616,MATCH(RIGHT(X441,255),RIGHT('Disaggregation Data'!$J$315:$J$616,255),0))=0,(E441/F441)*100,INDEX('Disaggregation Data'!$M$315:$M$616,MATCH(RIGHT(X441,255),RIGHT('Disaggregation Data'!J$315:$J$616,255),0))),"")</f>
        <v/>
      </c>
      <c r="H441" s="370" t="str">
        <f t="array" ref="H441">IFERROR(IF(INDEX('Disaggregation Data'!$N$315:$N$616,MATCH(RIGHT(X441,255),RIGHT('Disaggregation Data'!$J$315:$J$616,255),0))=0,"",INDEX('Disaggregation Data'!$N$315:$N$616,MATCH(RIGHT(X441,255),RIGHT('Disaggregation Data'!J$315:$J$616,255),0))),"")</f>
        <v/>
      </c>
      <c r="I441" s="469"/>
      <c r="J441" s="469"/>
      <c r="K441" s="469"/>
      <c r="L441" s="469"/>
      <c r="M441" s="469"/>
      <c r="N441" s="469"/>
      <c r="O441" s="469"/>
      <c r="P441" s="469"/>
      <c r="Q441" s="469"/>
      <c r="R441" s="469"/>
      <c r="S441" s="469"/>
      <c r="T441" s="469"/>
      <c r="U441" s="370" t="str">
        <f t="array" ref="U441">IFERROR(IF(INDEX('Disaggregation Data'!$O$315:$O$616,MATCH(RIGHT(X441,255),RIGHT('Disaggregation Data'!$J$315:$J$616,255),0))=0,"",INDEX('Disaggregation Data'!$O$315:$O$616,MATCH(RIGHT(X441,255),RIGHT('Disaggregation Data'!J$315:$J$616,255),0))),"")</f>
        <v/>
      </c>
      <c r="V441" s="383" t="str">
        <f t="array" ref="V441">IFERROR(IF(INDEX('Disaggregation Data'!$P$315:$P$616,MATCH(RIGHT(X441,255),RIGHT('Disaggregation Data'!$J$315:$J$616,255),0))=0,"",INDEX('Disaggregation Data'!$P$315:$P$616,MATCH(RIGHT(X441,255),RIGHT('Disaggregation Data'!J$315:$J$616,255),0))),"")</f>
        <v/>
      </c>
      <c r="W441" s="470"/>
      <c r="X441" s="470" t="str">
        <f t="shared" si="28"/>
        <v/>
      </c>
      <c r="Y441" s="470">
        <f t="shared" si="29"/>
        <v>64</v>
      </c>
      <c r="Z441" s="470" t="str">
        <f t="shared" si="30"/>
        <v/>
      </c>
      <c r="AA441" s="470" t="b">
        <f t="shared" si="31"/>
        <v>0</v>
      </c>
      <c r="AB441" s="470" t="s">
        <v>1945</v>
      </c>
      <c r="AC441" s="470" t="str">
        <f t="array" ref="AC441">IFERROR(IF(INDEX('Disaggregation Records'!$G$95:$G$183,MATCH(LEFT(Z441,255),LEFT('Disaggregation Records'!$D$95:$D$183,255),0))=0,"",INDEX('Disaggregation Records'!$G$95:$G$183,MATCH(LEFT(Z441,255),LEFT('Disaggregation Records'!$D$95:$D$183,255),0))),"")</f>
        <v/>
      </c>
      <c r="AD441" s="470" t="s">
        <v>772</v>
      </c>
      <c r="AE441" s="219"/>
      <c r="AF441" s="136"/>
      <c r="AG441" s="136"/>
    </row>
    <row r="442" spans="1:33" ht="37.5" customHeight="1" x14ac:dyDescent="0.25">
      <c r="A442" s="345">
        <v>12</v>
      </c>
      <c r="B442" s="364" t="str">
        <f>IFERROR(VLOOKUP(A442,'Coverage Indicators - Section D'!$A$10:$Y$42,25,FALSE),"")</f>
        <v/>
      </c>
      <c r="C442" s="464" t="str">
        <f t="array" ref="C442">IFERROR(IF(INDEX('Disaggregation Records'!$E$95:$E$183,MATCH(RIGHT(Z442,255),RIGHT('Disaggregation Records'!$D$95:$D$183,255),0))=0,"",INDEX('Disaggregation Records'!$E$95:$E$183,MATCH(RIGHT(Z442,255),RIGHT('Disaggregation Records'!$D$95:$D$183,255),0))),"")</f>
        <v/>
      </c>
      <c r="D442" s="464" t="str">
        <f t="array" ref="D442">IFERROR(IF(INDEX('Disaggregation Records'!$F$95:$F$183,MATCH(RIGHT(Z442,255),RIGHT('Disaggregation Records'!$D$95:$D$183,255),0))=0,"",INDEX('Disaggregation Records'!$F$95:$F$183,MATCH(RIGHT(Z442,255),RIGHT('Disaggregation Records'!$D$95:$D$183,255),0))),"")</f>
        <v/>
      </c>
      <c r="E442" s="366" t="str">
        <f t="array" ref="E442">IFERROR(IF(INDEX('Disaggregation Data'!$K$315:$K$616,MATCH(RIGHT(X442,255),RIGHT('Disaggregation Data'!$J$315:$J$616,255),0))=0,"",INDEX('Disaggregation Data'!$K$315:$K$616,MATCH(RIGHT(X442,255),RIGHT('Disaggregation Data'!J$315:$J$616,255),0))),"")</f>
        <v/>
      </c>
      <c r="F442" s="367" t="str">
        <f t="array" ref="F442">IFERROR(IF(INDEX('Disaggregation Data'!$L$315:$L$616,MATCH(RIGHT(X442,255),RIGHT('Disaggregation Data'!$J$315:$J$616,255),0))=0,"",INDEX('Disaggregation Data'!$L$315:$L$616,MATCH(RIGHT(X442,255),RIGHT('Disaggregation Data'!J$315:$J$616,255),0))),"")</f>
        <v/>
      </c>
      <c r="G442" s="436" t="str">
        <f t="array" ref="G442">IFERROR(IF(INDEX('Disaggregation Data'!$M$315:$M$616,MATCH(RIGHT(X442,255),RIGHT('Disaggregation Data'!$J$315:$J$616,255),0))=0,(E442/F442)*100,INDEX('Disaggregation Data'!$M$315:$M$616,MATCH(RIGHT(X442,255),RIGHT('Disaggregation Data'!J$315:$J$616,255),0))),"")</f>
        <v/>
      </c>
      <c r="H442" s="370" t="str">
        <f t="array" ref="H442">IFERROR(IF(INDEX('Disaggregation Data'!$N$315:$N$616,MATCH(RIGHT(X442,255),RIGHT('Disaggregation Data'!$J$315:$J$616,255),0))=0,"",INDEX('Disaggregation Data'!$N$315:$N$616,MATCH(RIGHT(X442,255),RIGHT('Disaggregation Data'!J$315:$J$616,255),0))),"")</f>
        <v/>
      </c>
      <c r="I442" s="469"/>
      <c r="J442" s="469"/>
      <c r="K442" s="469"/>
      <c r="L442" s="469"/>
      <c r="M442" s="469"/>
      <c r="N442" s="469"/>
      <c r="O442" s="469"/>
      <c r="P442" s="469"/>
      <c r="Q442" s="469"/>
      <c r="R442" s="469"/>
      <c r="S442" s="469"/>
      <c r="T442" s="469"/>
      <c r="U442" s="370" t="str">
        <f t="array" ref="U442">IFERROR(IF(INDEX('Disaggregation Data'!$O$315:$O$616,MATCH(RIGHT(X442,255),RIGHT('Disaggregation Data'!$J$315:$J$616,255),0))=0,"",INDEX('Disaggregation Data'!$O$315:$O$616,MATCH(RIGHT(X442,255),RIGHT('Disaggregation Data'!J$315:$J$616,255),0))),"")</f>
        <v/>
      </c>
      <c r="V442" s="383" t="str">
        <f t="array" ref="V442">IFERROR(IF(INDEX('Disaggregation Data'!$P$315:$P$616,MATCH(RIGHT(X442,255),RIGHT('Disaggregation Data'!$J$315:$J$616,255),0))=0,"",INDEX('Disaggregation Data'!$P$315:$P$616,MATCH(RIGHT(X442,255),RIGHT('Disaggregation Data'!J$315:$J$616,255),0))),"")</f>
        <v/>
      </c>
      <c r="W442" s="470"/>
      <c r="X442" s="470" t="str">
        <f t="shared" si="28"/>
        <v/>
      </c>
      <c r="Y442" s="470">
        <f t="shared" si="29"/>
        <v>65</v>
      </c>
      <c r="Z442" s="470" t="str">
        <f t="shared" si="30"/>
        <v/>
      </c>
      <c r="AA442" s="470" t="b">
        <f t="shared" si="31"/>
        <v>0</v>
      </c>
      <c r="AB442" s="470" t="s">
        <v>1946</v>
      </c>
      <c r="AC442" s="470" t="str">
        <f t="array" ref="AC442">IFERROR(IF(INDEX('Disaggregation Records'!$G$95:$G$183,MATCH(LEFT(Z442,255),LEFT('Disaggregation Records'!$D$95:$D$183,255),0))=0,"",INDEX('Disaggregation Records'!$G$95:$G$183,MATCH(LEFT(Z442,255),LEFT('Disaggregation Records'!$D$95:$D$183,255),0))),"")</f>
        <v/>
      </c>
      <c r="AD442" s="470" t="s">
        <v>772</v>
      </c>
      <c r="AE442" s="219"/>
      <c r="AF442" s="136"/>
      <c r="AG442" s="136"/>
    </row>
    <row r="443" spans="1:33" ht="37.5" customHeight="1" x14ac:dyDescent="0.25">
      <c r="A443" s="345">
        <v>12</v>
      </c>
      <c r="B443" s="364" t="str">
        <f>IFERROR(VLOOKUP(A443,'Coverage Indicators - Section D'!$A$10:$Y$42,25,FALSE),"")</f>
        <v/>
      </c>
      <c r="C443" s="464" t="str">
        <f t="array" ref="C443">IFERROR(IF(INDEX('Disaggregation Records'!$E$95:$E$183,MATCH(RIGHT(Z443,255),RIGHT('Disaggregation Records'!$D$95:$D$183,255),0))=0,"",INDEX('Disaggregation Records'!$E$95:$E$183,MATCH(RIGHT(Z443,255),RIGHT('Disaggregation Records'!$D$95:$D$183,255),0))),"")</f>
        <v/>
      </c>
      <c r="D443" s="464" t="str">
        <f t="array" ref="D443">IFERROR(IF(INDEX('Disaggregation Records'!$F$95:$F$183,MATCH(RIGHT(Z443,255),RIGHT('Disaggregation Records'!$D$95:$D$183,255),0))=0,"",INDEX('Disaggregation Records'!$F$95:$F$183,MATCH(RIGHT(Z443,255),RIGHT('Disaggregation Records'!$D$95:$D$183,255),0))),"")</f>
        <v/>
      </c>
      <c r="E443" s="366" t="str">
        <f t="array" ref="E443">IFERROR(IF(INDEX('Disaggregation Data'!$K$315:$K$616,MATCH(RIGHT(X443,255),RIGHT('Disaggregation Data'!$J$315:$J$616,255),0))=0,"",INDEX('Disaggregation Data'!$K$315:$K$616,MATCH(RIGHT(X443,255),RIGHT('Disaggregation Data'!J$315:$J$616,255),0))),"")</f>
        <v/>
      </c>
      <c r="F443" s="367" t="str">
        <f t="array" ref="F443">IFERROR(IF(INDEX('Disaggregation Data'!$L$315:$L$616,MATCH(RIGHT(X443,255),RIGHT('Disaggregation Data'!$J$315:$J$616,255),0))=0,"",INDEX('Disaggregation Data'!$L$315:$L$616,MATCH(RIGHT(X443,255),RIGHT('Disaggregation Data'!J$315:$J$616,255),0))),"")</f>
        <v/>
      </c>
      <c r="G443" s="436" t="str">
        <f t="array" ref="G443">IFERROR(IF(INDEX('Disaggregation Data'!$M$315:$M$616,MATCH(RIGHT(X443,255),RIGHT('Disaggregation Data'!$J$315:$J$616,255),0))=0,(E443/F443)*100,INDEX('Disaggregation Data'!$M$315:$M$616,MATCH(RIGHT(X443,255),RIGHT('Disaggregation Data'!J$315:$J$616,255),0))),"")</f>
        <v/>
      </c>
      <c r="H443" s="370" t="str">
        <f t="array" ref="H443">IFERROR(IF(INDEX('Disaggregation Data'!$N$315:$N$616,MATCH(RIGHT(X443,255),RIGHT('Disaggregation Data'!$J$315:$J$616,255),0))=0,"",INDEX('Disaggregation Data'!$N$315:$N$616,MATCH(RIGHT(X443,255),RIGHT('Disaggregation Data'!J$315:$J$616,255),0))),"")</f>
        <v/>
      </c>
      <c r="I443" s="469"/>
      <c r="J443" s="469"/>
      <c r="K443" s="469"/>
      <c r="L443" s="469"/>
      <c r="M443" s="469"/>
      <c r="N443" s="469"/>
      <c r="O443" s="469"/>
      <c r="P443" s="469"/>
      <c r="Q443" s="469"/>
      <c r="R443" s="469"/>
      <c r="S443" s="469"/>
      <c r="T443" s="469"/>
      <c r="U443" s="370" t="str">
        <f t="array" ref="U443">IFERROR(IF(INDEX('Disaggregation Data'!$O$315:$O$616,MATCH(RIGHT(X443,255),RIGHT('Disaggregation Data'!$J$315:$J$616,255),0))=0,"",INDEX('Disaggregation Data'!$O$315:$O$616,MATCH(RIGHT(X443,255),RIGHT('Disaggregation Data'!J$315:$J$616,255),0))),"")</f>
        <v/>
      </c>
      <c r="V443" s="383" t="str">
        <f t="array" ref="V443">IFERROR(IF(INDEX('Disaggregation Data'!$P$315:$P$616,MATCH(RIGHT(X443,255),RIGHT('Disaggregation Data'!$J$315:$J$616,255),0))=0,"",INDEX('Disaggregation Data'!$P$315:$P$616,MATCH(RIGHT(X443,255),RIGHT('Disaggregation Data'!J$315:$J$616,255),0))),"")</f>
        <v/>
      </c>
      <c r="W443" s="470"/>
      <c r="X443" s="470" t="str">
        <f t="shared" si="28"/>
        <v/>
      </c>
      <c r="Y443" s="470">
        <f t="shared" si="29"/>
        <v>66</v>
      </c>
      <c r="Z443" s="470" t="str">
        <f t="shared" si="30"/>
        <v/>
      </c>
      <c r="AA443" s="470" t="b">
        <f t="shared" si="31"/>
        <v>0</v>
      </c>
      <c r="AB443" s="470" t="s">
        <v>1947</v>
      </c>
      <c r="AC443" s="470" t="str">
        <f t="array" ref="AC443">IFERROR(IF(INDEX('Disaggregation Records'!$G$95:$G$183,MATCH(LEFT(Z443,255),LEFT('Disaggregation Records'!$D$95:$D$183,255),0))=0,"",INDEX('Disaggregation Records'!$G$95:$G$183,MATCH(LEFT(Z443,255),LEFT('Disaggregation Records'!$D$95:$D$183,255),0))),"")</f>
        <v/>
      </c>
      <c r="AD443" s="470" t="s">
        <v>772</v>
      </c>
      <c r="AE443" s="219"/>
      <c r="AF443" s="136"/>
      <c r="AG443" s="136"/>
    </row>
    <row r="444" spans="1:33" ht="37.5" customHeight="1" x14ac:dyDescent="0.25">
      <c r="A444" s="345">
        <v>12</v>
      </c>
      <c r="B444" s="364" t="str">
        <f>IFERROR(VLOOKUP(A444,'Coverage Indicators - Section D'!$A$10:$Y$42,25,FALSE),"")</f>
        <v/>
      </c>
      <c r="C444" s="464" t="str">
        <f t="array" ref="C444">IFERROR(IF(INDEX('Disaggregation Records'!$E$95:$E$183,MATCH(RIGHT(Z444,255),RIGHT('Disaggregation Records'!$D$95:$D$183,255),0))=0,"",INDEX('Disaggregation Records'!$E$95:$E$183,MATCH(RIGHT(Z444,255),RIGHT('Disaggregation Records'!$D$95:$D$183,255),0))),"")</f>
        <v/>
      </c>
      <c r="D444" s="464" t="str">
        <f t="array" ref="D444">IFERROR(IF(INDEX('Disaggregation Records'!$F$95:$F$183,MATCH(RIGHT(Z444,255),RIGHT('Disaggregation Records'!$D$95:$D$183,255),0))=0,"",INDEX('Disaggregation Records'!$F$95:$F$183,MATCH(RIGHT(Z444,255),RIGHT('Disaggregation Records'!$D$95:$D$183,255),0))),"")</f>
        <v/>
      </c>
      <c r="E444" s="366" t="str">
        <f t="array" ref="E444">IFERROR(IF(INDEX('Disaggregation Data'!$K$315:$K$616,MATCH(RIGHT(X444,255),RIGHT('Disaggregation Data'!$J$315:$J$616,255),0))=0,"",INDEX('Disaggregation Data'!$K$315:$K$616,MATCH(RIGHT(X444,255),RIGHT('Disaggregation Data'!J$315:$J$616,255),0))),"")</f>
        <v/>
      </c>
      <c r="F444" s="367" t="str">
        <f t="array" ref="F444">IFERROR(IF(INDEX('Disaggregation Data'!$L$315:$L$616,MATCH(RIGHT(X444,255),RIGHT('Disaggregation Data'!$J$315:$J$616,255),0))=0,"",INDEX('Disaggregation Data'!$L$315:$L$616,MATCH(RIGHT(X444,255),RIGHT('Disaggregation Data'!J$315:$J$616,255),0))),"")</f>
        <v/>
      </c>
      <c r="G444" s="436" t="str">
        <f t="array" ref="G444">IFERROR(IF(INDEX('Disaggregation Data'!$M$315:$M$616,MATCH(RIGHT(X444,255),RIGHT('Disaggregation Data'!$J$315:$J$616,255),0))=0,(E444/F444)*100,INDEX('Disaggregation Data'!$M$315:$M$616,MATCH(RIGHT(X444,255),RIGHT('Disaggregation Data'!J$315:$J$616,255),0))),"")</f>
        <v/>
      </c>
      <c r="H444" s="370" t="str">
        <f t="array" ref="H444">IFERROR(IF(INDEX('Disaggregation Data'!$N$315:$N$616,MATCH(RIGHT(X444,255),RIGHT('Disaggregation Data'!$J$315:$J$616,255),0))=0,"",INDEX('Disaggregation Data'!$N$315:$N$616,MATCH(RIGHT(X444,255),RIGHT('Disaggregation Data'!J$315:$J$616,255),0))),"")</f>
        <v/>
      </c>
      <c r="I444" s="469"/>
      <c r="J444" s="469"/>
      <c r="K444" s="469"/>
      <c r="L444" s="469"/>
      <c r="M444" s="469"/>
      <c r="N444" s="469"/>
      <c r="O444" s="469"/>
      <c r="P444" s="469"/>
      <c r="Q444" s="469"/>
      <c r="R444" s="469"/>
      <c r="S444" s="469"/>
      <c r="T444" s="469"/>
      <c r="U444" s="370" t="str">
        <f t="array" ref="U444">IFERROR(IF(INDEX('Disaggregation Data'!$O$315:$O$616,MATCH(RIGHT(X444,255),RIGHT('Disaggregation Data'!$J$315:$J$616,255),0))=0,"",INDEX('Disaggregation Data'!$O$315:$O$616,MATCH(RIGHT(X444,255),RIGHT('Disaggregation Data'!J$315:$J$616,255),0))),"")</f>
        <v/>
      </c>
      <c r="V444" s="383" t="str">
        <f t="array" ref="V444">IFERROR(IF(INDEX('Disaggregation Data'!$P$315:$P$616,MATCH(RIGHT(X444,255),RIGHT('Disaggregation Data'!$J$315:$J$616,255),0))=0,"",INDEX('Disaggregation Data'!$P$315:$P$616,MATCH(RIGHT(X444,255),RIGHT('Disaggregation Data'!J$315:$J$616,255),0))),"")</f>
        <v/>
      </c>
      <c r="W444" s="470"/>
      <c r="X444" s="470" t="str">
        <f t="shared" si="28"/>
        <v/>
      </c>
      <c r="Y444" s="470">
        <f t="shared" si="29"/>
        <v>67</v>
      </c>
      <c r="Z444" s="470" t="str">
        <f t="shared" si="30"/>
        <v/>
      </c>
      <c r="AA444" s="470" t="b">
        <f t="shared" si="31"/>
        <v>0</v>
      </c>
      <c r="AB444" s="470" t="s">
        <v>1948</v>
      </c>
      <c r="AC444" s="470" t="str">
        <f t="array" ref="AC444">IFERROR(IF(INDEX('Disaggregation Records'!$G$95:$G$183,MATCH(LEFT(Z444,255),LEFT('Disaggregation Records'!$D$95:$D$183,255),0))=0,"",INDEX('Disaggregation Records'!$G$95:$G$183,MATCH(LEFT(Z444,255),LEFT('Disaggregation Records'!$D$95:$D$183,255),0))),"")</f>
        <v/>
      </c>
      <c r="AD444" s="470" t="s">
        <v>772</v>
      </c>
      <c r="AE444" s="219"/>
      <c r="AF444" s="136"/>
      <c r="AG444" s="136"/>
    </row>
    <row r="445" spans="1:33" ht="37.5" customHeight="1" x14ac:dyDescent="0.25">
      <c r="A445" s="345">
        <v>12</v>
      </c>
      <c r="B445" s="364" t="str">
        <f>IFERROR(VLOOKUP(A445,'Coverage Indicators - Section D'!$A$10:$Y$42,25,FALSE),"")</f>
        <v/>
      </c>
      <c r="C445" s="464" t="str">
        <f t="array" ref="C445">IFERROR(IF(INDEX('Disaggregation Records'!$E$95:$E$183,MATCH(RIGHT(Z445,255),RIGHT('Disaggregation Records'!$D$95:$D$183,255),0))=0,"",INDEX('Disaggregation Records'!$E$95:$E$183,MATCH(RIGHT(Z445,255),RIGHT('Disaggregation Records'!$D$95:$D$183,255),0))),"")</f>
        <v/>
      </c>
      <c r="D445" s="464" t="str">
        <f t="array" ref="D445">IFERROR(IF(INDEX('Disaggregation Records'!$F$95:$F$183,MATCH(RIGHT(Z445,255),RIGHT('Disaggregation Records'!$D$95:$D$183,255),0))=0,"",INDEX('Disaggregation Records'!$F$95:$F$183,MATCH(RIGHT(Z445,255),RIGHT('Disaggregation Records'!$D$95:$D$183,255),0))),"")</f>
        <v/>
      </c>
      <c r="E445" s="366" t="str">
        <f t="array" ref="E445">IFERROR(IF(INDEX('Disaggregation Data'!$K$315:$K$616,MATCH(RIGHT(X445,255),RIGHT('Disaggregation Data'!$J$315:$J$616,255),0))=0,"",INDEX('Disaggregation Data'!$K$315:$K$616,MATCH(RIGHT(X445,255),RIGHT('Disaggregation Data'!J$315:$J$616,255),0))),"")</f>
        <v/>
      </c>
      <c r="F445" s="367" t="str">
        <f t="array" ref="F445">IFERROR(IF(INDEX('Disaggregation Data'!$L$315:$L$616,MATCH(RIGHT(X445,255),RIGHT('Disaggregation Data'!$J$315:$J$616,255),0))=0,"",INDEX('Disaggregation Data'!$L$315:$L$616,MATCH(RIGHT(X445,255),RIGHT('Disaggregation Data'!J$315:$J$616,255),0))),"")</f>
        <v/>
      </c>
      <c r="G445" s="436" t="str">
        <f t="array" ref="G445">IFERROR(IF(INDEX('Disaggregation Data'!$M$315:$M$616,MATCH(RIGHT(X445,255),RIGHT('Disaggregation Data'!$J$315:$J$616,255),0))=0,(E445/F445)*100,INDEX('Disaggregation Data'!$M$315:$M$616,MATCH(RIGHT(X445,255),RIGHT('Disaggregation Data'!J$315:$J$616,255),0))),"")</f>
        <v/>
      </c>
      <c r="H445" s="370" t="str">
        <f t="array" ref="H445">IFERROR(IF(INDEX('Disaggregation Data'!$N$315:$N$616,MATCH(RIGHT(X445,255),RIGHT('Disaggregation Data'!$J$315:$J$616,255),0))=0,"",INDEX('Disaggregation Data'!$N$315:$N$616,MATCH(RIGHT(X445,255),RIGHT('Disaggregation Data'!J$315:$J$616,255),0))),"")</f>
        <v/>
      </c>
      <c r="I445" s="469"/>
      <c r="J445" s="469"/>
      <c r="K445" s="469"/>
      <c r="L445" s="469"/>
      <c r="M445" s="469"/>
      <c r="N445" s="469"/>
      <c r="O445" s="469"/>
      <c r="P445" s="469"/>
      <c r="Q445" s="469"/>
      <c r="R445" s="469"/>
      <c r="S445" s="469"/>
      <c r="T445" s="469"/>
      <c r="U445" s="370" t="str">
        <f t="array" ref="U445">IFERROR(IF(INDEX('Disaggregation Data'!$O$315:$O$616,MATCH(RIGHT(X445,255),RIGHT('Disaggregation Data'!$J$315:$J$616,255),0))=0,"",INDEX('Disaggregation Data'!$O$315:$O$616,MATCH(RIGHT(X445,255),RIGHT('Disaggregation Data'!J$315:$J$616,255),0))),"")</f>
        <v/>
      </c>
      <c r="V445" s="383" t="str">
        <f t="array" ref="V445">IFERROR(IF(INDEX('Disaggregation Data'!$P$315:$P$616,MATCH(RIGHT(X445,255),RIGHT('Disaggregation Data'!$J$315:$J$616,255),0))=0,"",INDEX('Disaggregation Data'!$P$315:$P$616,MATCH(RIGHT(X445,255),RIGHT('Disaggregation Data'!J$315:$J$616,255),0))),"")</f>
        <v/>
      </c>
      <c r="W445" s="470"/>
      <c r="X445" s="470" t="str">
        <f t="shared" si="28"/>
        <v/>
      </c>
      <c r="Y445" s="470">
        <f t="shared" si="29"/>
        <v>68</v>
      </c>
      <c r="Z445" s="470" t="str">
        <f t="shared" si="30"/>
        <v/>
      </c>
      <c r="AA445" s="470" t="b">
        <f t="shared" si="31"/>
        <v>0</v>
      </c>
      <c r="AB445" s="470" t="s">
        <v>1949</v>
      </c>
      <c r="AC445" s="470" t="str">
        <f t="array" ref="AC445">IFERROR(IF(INDEX('Disaggregation Records'!$G$95:$G$183,MATCH(LEFT(Z445,255),LEFT('Disaggregation Records'!$D$95:$D$183,255),0))=0,"",INDEX('Disaggregation Records'!$G$95:$G$183,MATCH(LEFT(Z445,255),LEFT('Disaggregation Records'!$D$95:$D$183,255),0))),"")</f>
        <v/>
      </c>
      <c r="AD445" s="470" t="s">
        <v>772</v>
      </c>
      <c r="AE445" s="219"/>
      <c r="AF445" s="136"/>
      <c r="AG445" s="136"/>
    </row>
    <row r="446" spans="1:33" ht="37.5" customHeight="1" x14ac:dyDescent="0.25">
      <c r="A446" s="345">
        <v>12</v>
      </c>
      <c r="B446" s="364" t="str">
        <f>IFERROR(VLOOKUP(A446,'Coverage Indicators - Section D'!$A$10:$Y$42,25,FALSE),"")</f>
        <v/>
      </c>
      <c r="C446" s="464" t="str">
        <f t="array" ref="C446">IFERROR(IF(INDEX('Disaggregation Records'!$E$95:$E$183,MATCH(RIGHT(Z446,255),RIGHT('Disaggregation Records'!$D$95:$D$183,255),0))=0,"",INDEX('Disaggregation Records'!$E$95:$E$183,MATCH(RIGHT(Z446,255),RIGHT('Disaggregation Records'!$D$95:$D$183,255),0))),"")</f>
        <v/>
      </c>
      <c r="D446" s="464" t="str">
        <f t="array" ref="D446">IFERROR(IF(INDEX('Disaggregation Records'!$F$95:$F$183,MATCH(RIGHT(Z446,255),RIGHT('Disaggregation Records'!$D$95:$D$183,255),0))=0,"",INDEX('Disaggregation Records'!$F$95:$F$183,MATCH(RIGHT(Z446,255),RIGHT('Disaggregation Records'!$D$95:$D$183,255),0))),"")</f>
        <v/>
      </c>
      <c r="E446" s="366" t="str">
        <f t="array" ref="E446">IFERROR(IF(INDEX('Disaggregation Data'!$K$315:$K$616,MATCH(RIGHT(X446,255),RIGHT('Disaggregation Data'!$J$315:$J$616,255),0))=0,"",INDEX('Disaggregation Data'!$K$315:$K$616,MATCH(RIGHT(X446,255),RIGHT('Disaggregation Data'!J$315:$J$616,255),0))),"")</f>
        <v/>
      </c>
      <c r="F446" s="367" t="str">
        <f t="array" ref="F446">IFERROR(IF(INDEX('Disaggregation Data'!$L$315:$L$616,MATCH(RIGHT(X446,255),RIGHT('Disaggregation Data'!$J$315:$J$616,255),0))=0,"",INDEX('Disaggregation Data'!$L$315:$L$616,MATCH(RIGHT(X446,255),RIGHT('Disaggregation Data'!J$315:$J$616,255),0))),"")</f>
        <v/>
      </c>
      <c r="G446" s="436" t="str">
        <f t="array" ref="G446">IFERROR(IF(INDEX('Disaggregation Data'!$M$315:$M$616,MATCH(RIGHT(X446,255),RIGHT('Disaggregation Data'!$J$315:$J$616,255),0))=0,(E446/F446)*100,INDEX('Disaggregation Data'!$M$315:$M$616,MATCH(RIGHT(X446,255),RIGHT('Disaggregation Data'!J$315:$J$616,255),0))),"")</f>
        <v/>
      </c>
      <c r="H446" s="370" t="str">
        <f t="array" ref="H446">IFERROR(IF(INDEX('Disaggregation Data'!$N$315:$N$616,MATCH(RIGHT(X446,255),RIGHT('Disaggregation Data'!$J$315:$J$616,255),0))=0,"",INDEX('Disaggregation Data'!$N$315:$N$616,MATCH(RIGHT(X446,255),RIGHT('Disaggregation Data'!J$315:$J$616,255),0))),"")</f>
        <v/>
      </c>
      <c r="I446" s="469"/>
      <c r="J446" s="469"/>
      <c r="K446" s="469"/>
      <c r="L446" s="469"/>
      <c r="M446" s="469"/>
      <c r="N446" s="469"/>
      <c r="O446" s="469"/>
      <c r="P446" s="469"/>
      <c r="Q446" s="469"/>
      <c r="R446" s="469"/>
      <c r="S446" s="469"/>
      <c r="T446" s="469"/>
      <c r="U446" s="370" t="str">
        <f t="array" ref="U446">IFERROR(IF(INDEX('Disaggregation Data'!$O$315:$O$616,MATCH(RIGHT(X446,255),RIGHT('Disaggregation Data'!$J$315:$J$616,255),0))=0,"",INDEX('Disaggregation Data'!$O$315:$O$616,MATCH(RIGHT(X446,255),RIGHT('Disaggregation Data'!J$315:$J$616,255),0))),"")</f>
        <v/>
      </c>
      <c r="V446" s="383" t="str">
        <f t="array" ref="V446">IFERROR(IF(INDEX('Disaggregation Data'!$P$315:$P$616,MATCH(RIGHT(X446,255),RIGHT('Disaggregation Data'!$J$315:$J$616,255),0))=0,"",INDEX('Disaggregation Data'!$P$315:$P$616,MATCH(RIGHT(X446,255),RIGHT('Disaggregation Data'!J$315:$J$616,255),0))),"")</f>
        <v/>
      </c>
      <c r="W446" s="470"/>
      <c r="X446" s="470" t="str">
        <f t="shared" si="28"/>
        <v/>
      </c>
      <c r="Y446" s="470">
        <f t="shared" si="29"/>
        <v>69</v>
      </c>
      <c r="Z446" s="470" t="str">
        <f t="shared" si="30"/>
        <v/>
      </c>
      <c r="AA446" s="470" t="b">
        <f t="shared" si="31"/>
        <v>0</v>
      </c>
      <c r="AB446" s="470" t="s">
        <v>1950</v>
      </c>
      <c r="AC446" s="470" t="str">
        <f t="array" ref="AC446">IFERROR(IF(INDEX('Disaggregation Records'!$G$95:$G$183,MATCH(LEFT(Z446,255),LEFT('Disaggregation Records'!$D$95:$D$183,255),0))=0,"",INDEX('Disaggregation Records'!$G$95:$G$183,MATCH(LEFT(Z446,255),LEFT('Disaggregation Records'!$D$95:$D$183,255),0))),"")</f>
        <v/>
      </c>
      <c r="AD446" s="470" t="s">
        <v>772</v>
      </c>
      <c r="AE446" s="219"/>
      <c r="AF446" s="136"/>
      <c r="AG446" s="136"/>
    </row>
    <row r="447" spans="1:33" ht="37.5" customHeight="1" x14ac:dyDescent="0.25">
      <c r="A447" s="345">
        <v>13</v>
      </c>
      <c r="B447" s="364" t="str">
        <f>IFERROR(VLOOKUP(A447,'Coverage Indicators - Section D'!$A$10:$Y$42,25,FALSE),"")</f>
        <v/>
      </c>
      <c r="C447" s="464" t="str">
        <f t="array" ref="C447">IFERROR(IF(INDEX('Disaggregation Records'!$E$95:$E$183,MATCH(RIGHT(Z447,255),RIGHT('Disaggregation Records'!$D$95:$D$183,255),0))=0,"",INDEX('Disaggregation Records'!$E$95:$E$183,MATCH(RIGHT(Z447,255),RIGHT('Disaggregation Records'!$D$95:$D$183,255),0))),"")</f>
        <v/>
      </c>
      <c r="D447" s="464" t="str">
        <f t="array" ref="D447">IFERROR(IF(INDEX('Disaggregation Records'!$F$95:$F$183,MATCH(RIGHT(Z447,255),RIGHT('Disaggregation Records'!$D$95:$D$183,255),0))=0,"",INDEX('Disaggregation Records'!$F$95:$F$183,MATCH(RIGHT(Z447,255),RIGHT('Disaggregation Records'!$D$95:$D$183,255),0))),"")</f>
        <v/>
      </c>
      <c r="E447" s="366" t="str">
        <f t="array" ref="E447">IFERROR(IF(INDEX('Disaggregation Data'!$K$315:$K$616,MATCH(RIGHT(X447,255),RIGHT('Disaggregation Data'!$J$315:$J$616,255),0))=0,"",INDEX('Disaggregation Data'!$K$315:$K$616,MATCH(RIGHT(X447,255),RIGHT('Disaggregation Data'!J$315:$J$616,255),0))),"")</f>
        <v/>
      </c>
      <c r="F447" s="367" t="str">
        <f t="array" ref="F447">IFERROR(IF(INDEX('Disaggregation Data'!$L$315:$L$616,MATCH(RIGHT(X447,255),RIGHT('Disaggregation Data'!$J$315:$J$616,255),0))=0,"",INDEX('Disaggregation Data'!$L$315:$L$616,MATCH(RIGHT(X447,255),RIGHT('Disaggregation Data'!J$315:$J$616,255),0))),"")</f>
        <v/>
      </c>
      <c r="G447" s="436" t="str">
        <f t="array" ref="G447">IFERROR(IF(INDEX('Disaggregation Data'!$M$315:$M$616,MATCH(RIGHT(X447,255),RIGHT('Disaggregation Data'!$J$315:$J$616,255),0))=0,(E447/F447)*100,INDEX('Disaggregation Data'!$M$315:$M$616,MATCH(RIGHT(X447,255),RIGHT('Disaggregation Data'!J$315:$J$616,255),0))),"")</f>
        <v/>
      </c>
      <c r="H447" s="370" t="str">
        <f t="array" ref="H447">IFERROR(IF(INDEX('Disaggregation Data'!$N$315:$N$616,MATCH(RIGHT(X447,255),RIGHT('Disaggregation Data'!$J$315:$J$616,255),0))=0,"",INDEX('Disaggregation Data'!$N$315:$N$616,MATCH(RIGHT(X447,255),RIGHT('Disaggregation Data'!J$315:$J$616,255),0))),"")</f>
        <v/>
      </c>
      <c r="I447" s="469"/>
      <c r="J447" s="469"/>
      <c r="K447" s="469"/>
      <c r="L447" s="469"/>
      <c r="M447" s="469"/>
      <c r="N447" s="469"/>
      <c r="O447" s="469"/>
      <c r="P447" s="469"/>
      <c r="Q447" s="469"/>
      <c r="R447" s="469"/>
      <c r="S447" s="469"/>
      <c r="T447" s="469"/>
      <c r="U447" s="370" t="str">
        <f t="array" ref="U447">IFERROR(IF(INDEX('Disaggregation Data'!$O$315:$O$616,MATCH(RIGHT(X447,255),RIGHT('Disaggregation Data'!$J$315:$J$616,255),0))=0,"",INDEX('Disaggregation Data'!$O$315:$O$616,MATCH(RIGHT(X447,255),RIGHT('Disaggregation Data'!J$315:$J$616,255),0))),"")</f>
        <v/>
      </c>
      <c r="V447" s="383" t="str">
        <f t="array" ref="V447">IFERROR(IF(INDEX('Disaggregation Data'!$P$315:$P$616,MATCH(RIGHT(X447,255),RIGHT('Disaggregation Data'!$J$315:$J$616,255),0))=0,"",INDEX('Disaggregation Data'!$P$315:$P$616,MATCH(RIGHT(X447,255),RIGHT('Disaggregation Data'!J$315:$J$616,255),0))),"")</f>
        <v/>
      </c>
      <c r="W447" s="470"/>
      <c r="X447" s="470" t="str">
        <f t="shared" si="28"/>
        <v/>
      </c>
      <c r="Y447" s="470">
        <f t="shared" si="29"/>
        <v>70</v>
      </c>
      <c r="Z447" s="470" t="str">
        <f t="shared" si="30"/>
        <v/>
      </c>
      <c r="AA447" s="470" t="b">
        <f t="shared" si="31"/>
        <v>0</v>
      </c>
      <c r="AB447" s="470" t="s">
        <v>1951</v>
      </c>
      <c r="AC447" s="470" t="str">
        <f t="array" ref="AC447">IFERROR(IF(INDEX('Disaggregation Records'!$G$95:$G$183,MATCH(LEFT(Z447,255),LEFT('Disaggregation Records'!$D$95:$D$183,255),0))=0,"",INDEX('Disaggregation Records'!$G$95:$G$183,MATCH(LEFT(Z447,255),LEFT('Disaggregation Records'!$D$95:$D$183,255),0))),"")</f>
        <v/>
      </c>
      <c r="AD447" s="470" t="s">
        <v>773</v>
      </c>
      <c r="AE447" s="219"/>
      <c r="AF447" s="136"/>
      <c r="AG447" s="136"/>
    </row>
    <row r="448" spans="1:33" ht="37.5" customHeight="1" x14ac:dyDescent="0.25">
      <c r="A448" s="345">
        <v>13</v>
      </c>
      <c r="B448" s="364" t="str">
        <f>IFERROR(VLOOKUP(A448,'Coverage Indicators - Section D'!$A$10:$Y$42,25,FALSE),"")</f>
        <v/>
      </c>
      <c r="C448" s="464" t="str">
        <f t="array" ref="C448">IFERROR(IF(INDEX('Disaggregation Records'!$E$95:$E$183,MATCH(RIGHT(Z448,255),RIGHT('Disaggregation Records'!$D$95:$D$183,255),0))=0,"",INDEX('Disaggregation Records'!$E$95:$E$183,MATCH(RIGHT(Z448,255),RIGHT('Disaggregation Records'!$D$95:$D$183,255),0))),"")</f>
        <v/>
      </c>
      <c r="D448" s="464" t="str">
        <f t="array" ref="D448">IFERROR(IF(INDEX('Disaggregation Records'!$F$95:$F$183,MATCH(RIGHT(Z448,255),RIGHT('Disaggregation Records'!$D$95:$D$183,255),0))=0,"",INDEX('Disaggregation Records'!$F$95:$F$183,MATCH(RIGHT(Z448,255),RIGHT('Disaggregation Records'!$D$95:$D$183,255),0))),"")</f>
        <v/>
      </c>
      <c r="E448" s="366" t="str">
        <f t="array" ref="E448">IFERROR(IF(INDEX('Disaggregation Data'!$K$315:$K$616,MATCH(RIGHT(X448,255),RIGHT('Disaggregation Data'!$J$315:$J$616,255),0))=0,"",INDEX('Disaggregation Data'!$K$315:$K$616,MATCH(RIGHT(X448,255),RIGHT('Disaggregation Data'!J$315:$J$616,255),0))),"")</f>
        <v/>
      </c>
      <c r="F448" s="367" t="str">
        <f t="array" ref="F448">IFERROR(IF(INDEX('Disaggregation Data'!$L$315:$L$616,MATCH(RIGHT(X448,255),RIGHT('Disaggregation Data'!$J$315:$J$616,255),0))=0,"",INDEX('Disaggregation Data'!$L$315:$L$616,MATCH(RIGHT(X448,255),RIGHT('Disaggregation Data'!J$315:$J$616,255),0))),"")</f>
        <v/>
      </c>
      <c r="G448" s="436" t="str">
        <f t="array" ref="G448">IFERROR(IF(INDEX('Disaggregation Data'!$M$315:$M$616,MATCH(RIGHT(X448,255),RIGHT('Disaggregation Data'!$J$315:$J$616,255),0))=0,(E448/F448)*100,INDEX('Disaggregation Data'!$M$315:$M$616,MATCH(RIGHT(X448,255),RIGHT('Disaggregation Data'!J$315:$J$616,255),0))),"")</f>
        <v/>
      </c>
      <c r="H448" s="370" t="str">
        <f t="array" ref="H448">IFERROR(IF(INDEX('Disaggregation Data'!$N$315:$N$616,MATCH(RIGHT(X448,255),RIGHT('Disaggregation Data'!$J$315:$J$616,255),0))=0,"",INDEX('Disaggregation Data'!$N$315:$N$616,MATCH(RIGHT(X448,255),RIGHT('Disaggregation Data'!J$315:$J$616,255),0))),"")</f>
        <v/>
      </c>
      <c r="I448" s="469"/>
      <c r="J448" s="469"/>
      <c r="K448" s="469"/>
      <c r="L448" s="469"/>
      <c r="M448" s="469"/>
      <c r="N448" s="469"/>
      <c r="O448" s="469"/>
      <c r="P448" s="469"/>
      <c r="Q448" s="469"/>
      <c r="R448" s="469"/>
      <c r="S448" s="469"/>
      <c r="T448" s="469"/>
      <c r="U448" s="370" t="str">
        <f t="array" ref="U448">IFERROR(IF(INDEX('Disaggregation Data'!$O$315:$O$616,MATCH(RIGHT(X448,255),RIGHT('Disaggregation Data'!$J$315:$J$616,255),0))=0,"",INDEX('Disaggregation Data'!$O$315:$O$616,MATCH(RIGHT(X448,255),RIGHT('Disaggregation Data'!J$315:$J$616,255),0))),"")</f>
        <v/>
      </c>
      <c r="V448" s="383" t="str">
        <f t="array" ref="V448">IFERROR(IF(INDEX('Disaggregation Data'!$P$315:$P$616,MATCH(RIGHT(X448,255),RIGHT('Disaggregation Data'!$J$315:$J$616,255),0))=0,"",INDEX('Disaggregation Data'!$P$315:$P$616,MATCH(RIGHT(X448,255),RIGHT('Disaggregation Data'!J$315:$J$616,255),0))),"")</f>
        <v/>
      </c>
      <c r="W448" s="470"/>
      <c r="X448" s="470" t="str">
        <f t="shared" si="28"/>
        <v/>
      </c>
      <c r="Y448" s="470">
        <f t="shared" si="29"/>
        <v>71</v>
      </c>
      <c r="Z448" s="470" t="str">
        <f t="shared" si="30"/>
        <v/>
      </c>
      <c r="AA448" s="470" t="b">
        <f t="shared" si="31"/>
        <v>0</v>
      </c>
      <c r="AB448" s="470" t="s">
        <v>1952</v>
      </c>
      <c r="AC448" s="470" t="str">
        <f t="array" ref="AC448">IFERROR(IF(INDEX('Disaggregation Records'!$G$95:$G$183,MATCH(LEFT(Z448,255),LEFT('Disaggregation Records'!$D$95:$D$183,255),0))=0,"",INDEX('Disaggregation Records'!$G$95:$G$183,MATCH(LEFT(Z448,255),LEFT('Disaggregation Records'!$D$95:$D$183,255),0))),"")</f>
        <v/>
      </c>
      <c r="AD448" s="470" t="s">
        <v>773</v>
      </c>
      <c r="AE448" s="219"/>
      <c r="AF448" s="136"/>
      <c r="AG448" s="136"/>
    </row>
    <row r="449" spans="1:33" ht="37.5" customHeight="1" x14ac:dyDescent="0.25">
      <c r="A449" s="345">
        <v>13</v>
      </c>
      <c r="B449" s="364" t="str">
        <f>IFERROR(VLOOKUP(A449,'Coverage Indicators - Section D'!$A$10:$Y$42,25,FALSE),"")</f>
        <v/>
      </c>
      <c r="C449" s="464" t="str">
        <f t="array" ref="C449">IFERROR(IF(INDEX('Disaggregation Records'!$E$95:$E$183,MATCH(RIGHT(Z449,255),RIGHT('Disaggregation Records'!$D$95:$D$183,255),0))=0,"",INDEX('Disaggregation Records'!$E$95:$E$183,MATCH(RIGHT(Z449,255),RIGHT('Disaggregation Records'!$D$95:$D$183,255),0))),"")</f>
        <v/>
      </c>
      <c r="D449" s="464" t="str">
        <f t="array" ref="D449">IFERROR(IF(INDEX('Disaggregation Records'!$F$95:$F$183,MATCH(RIGHT(Z449,255),RIGHT('Disaggregation Records'!$D$95:$D$183,255),0))=0,"",INDEX('Disaggregation Records'!$F$95:$F$183,MATCH(RIGHT(Z449,255),RIGHT('Disaggregation Records'!$D$95:$D$183,255),0))),"")</f>
        <v/>
      </c>
      <c r="E449" s="366" t="str">
        <f t="array" ref="E449">IFERROR(IF(INDEX('Disaggregation Data'!$K$315:$K$616,MATCH(RIGHT(X449,255),RIGHT('Disaggregation Data'!$J$315:$J$616,255),0))=0,"",INDEX('Disaggregation Data'!$K$315:$K$616,MATCH(RIGHT(X449,255),RIGHT('Disaggregation Data'!J$315:$J$616,255),0))),"")</f>
        <v/>
      </c>
      <c r="F449" s="367" t="str">
        <f t="array" ref="F449">IFERROR(IF(INDEX('Disaggregation Data'!$L$315:$L$616,MATCH(RIGHT(X449,255),RIGHT('Disaggregation Data'!$J$315:$J$616,255),0))=0,"",INDEX('Disaggregation Data'!$L$315:$L$616,MATCH(RIGHT(X449,255),RIGHT('Disaggregation Data'!J$315:$J$616,255),0))),"")</f>
        <v/>
      </c>
      <c r="G449" s="436" t="str">
        <f t="array" ref="G449">IFERROR(IF(INDEX('Disaggregation Data'!$M$315:$M$616,MATCH(RIGHT(X449,255),RIGHT('Disaggregation Data'!$J$315:$J$616,255),0))=0,(E449/F449)*100,INDEX('Disaggregation Data'!$M$315:$M$616,MATCH(RIGHT(X449,255),RIGHT('Disaggregation Data'!J$315:$J$616,255),0))),"")</f>
        <v/>
      </c>
      <c r="H449" s="370" t="str">
        <f t="array" ref="H449">IFERROR(IF(INDEX('Disaggregation Data'!$N$315:$N$616,MATCH(RIGHT(X449,255),RIGHT('Disaggregation Data'!$J$315:$J$616,255),0))=0,"",INDEX('Disaggregation Data'!$N$315:$N$616,MATCH(RIGHT(X449,255),RIGHT('Disaggregation Data'!J$315:$J$616,255),0))),"")</f>
        <v/>
      </c>
      <c r="I449" s="469"/>
      <c r="J449" s="469"/>
      <c r="K449" s="469"/>
      <c r="L449" s="469"/>
      <c r="M449" s="469"/>
      <c r="N449" s="469"/>
      <c r="O449" s="469"/>
      <c r="P449" s="469"/>
      <c r="Q449" s="469"/>
      <c r="R449" s="469"/>
      <c r="S449" s="469"/>
      <c r="T449" s="469"/>
      <c r="U449" s="370" t="str">
        <f t="array" ref="U449">IFERROR(IF(INDEX('Disaggregation Data'!$O$315:$O$616,MATCH(RIGHT(X449,255),RIGHT('Disaggregation Data'!$J$315:$J$616,255),0))=0,"",INDEX('Disaggregation Data'!$O$315:$O$616,MATCH(RIGHT(X449,255),RIGHT('Disaggregation Data'!J$315:$J$616,255),0))),"")</f>
        <v/>
      </c>
      <c r="V449" s="383" t="str">
        <f t="array" ref="V449">IFERROR(IF(INDEX('Disaggregation Data'!$P$315:$P$616,MATCH(RIGHT(X449,255),RIGHT('Disaggregation Data'!$J$315:$J$616,255),0))=0,"",INDEX('Disaggregation Data'!$P$315:$P$616,MATCH(RIGHT(X449,255),RIGHT('Disaggregation Data'!J$315:$J$616,255),0))),"")</f>
        <v/>
      </c>
      <c r="W449" s="470"/>
      <c r="X449" s="470" t="str">
        <f t="shared" si="28"/>
        <v/>
      </c>
      <c r="Y449" s="470">
        <f t="shared" si="29"/>
        <v>72</v>
      </c>
      <c r="Z449" s="470" t="str">
        <f t="shared" si="30"/>
        <v/>
      </c>
      <c r="AA449" s="470" t="b">
        <f t="shared" si="31"/>
        <v>0</v>
      </c>
      <c r="AB449" s="470" t="s">
        <v>1953</v>
      </c>
      <c r="AC449" s="470" t="str">
        <f t="array" ref="AC449">IFERROR(IF(INDEX('Disaggregation Records'!$G$95:$G$183,MATCH(LEFT(Z449,255),LEFT('Disaggregation Records'!$D$95:$D$183,255),0))=0,"",INDEX('Disaggregation Records'!$G$95:$G$183,MATCH(LEFT(Z449,255),LEFT('Disaggregation Records'!$D$95:$D$183,255),0))),"")</f>
        <v/>
      </c>
      <c r="AD449" s="470" t="s">
        <v>773</v>
      </c>
      <c r="AE449" s="219"/>
      <c r="AF449" s="136"/>
      <c r="AG449" s="136"/>
    </row>
    <row r="450" spans="1:33" ht="37.5" customHeight="1" x14ac:dyDescent="0.25">
      <c r="A450" s="345">
        <v>13</v>
      </c>
      <c r="B450" s="364" t="str">
        <f>IFERROR(VLOOKUP(A450,'Coverage Indicators - Section D'!$A$10:$Y$42,25,FALSE),"")</f>
        <v/>
      </c>
      <c r="C450" s="464" t="str">
        <f t="array" ref="C450">IFERROR(IF(INDEX('Disaggregation Records'!$E$95:$E$183,MATCH(RIGHT(Z450,255),RIGHT('Disaggregation Records'!$D$95:$D$183,255),0))=0,"",INDEX('Disaggregation Records'!$E$95:$E$183,MATCH(RIGHT(Z450,255),RIGHT('Disaggregation Records'!$D$95:$D$183,255),0))),"")</f>
        <v/>
      </c>
      <c r="D450" s="464" t="str">
        <f t="array" ref="D450">IFERROR(IF(INDEX('Disaggregation Records'!$F$95:$F$183,MATCH(RIGHT(Z450,255),RIGHT('Disaggregation Records'!$D$95:$D$183,255),0))=0,"",INDEX('Disaggregation Records'!$F$95:$F$183,MATCH(RIGHT(Z450,255),RIGHT('Disaggregation Records'!$D$95:$D$183,255),0))),"")</f>
        <v/>
      </c>
      <c r="E450" s="366" t="str">
        <f t="array" ref="E450">IFERROR(IF(INDEX('Disaggregation Data'!$K$315:$K$616,MATCH(RIGHT(X450,255),RIGHT('Disaggregation Data'!$J$315:$J$616,255),0))=0,"",INDEX('Disaggregation Data'!$K$315:$K$616,MATCH(RIGHT(X450,255),RIGHT('Disaggregation Data'!J$315:$J$616,255),0))),"")</f>
        <v/>
      </c>
      <c r="F450" s="367" t="str">
        <f t="array" ref="F450">IFERROR(IF(INDEX('Disaggregation Data'!$L$315:$L$616,MATCH(RIGHT(X450,255),RIGHT('Disaggregation Data'!$J$315:$J$616,255),0))=0,"",INDEX('Disaggregation Data'!$L$315:$L$616,MATCH(RIGHT(X450,255),RIGHT('Disaggregation Data'!J$315:$J$616,255),0))),"")</f>
        <v/>
      </c>
      <c r="G450" s="436" t="str">
        <f t="array" ref="G450">IFERROR(IF(INDEX('Disaggregation Data'!$M$315:$M$616,MATCH(RIGHT(X450,255),RIGHT('Disaggregation Data'!$J$315:$J$616,255),0))=0,(E450/F450)*100,INDEX('Disaggregation Data'!$M$315:$M$616,MATCH(RIGHT(X450,255),RIGHT('Disaggregation Data'!J$315:$J$616,255),0))),"")</f>
        <v/>
      </c>
      <c r="H450" s="370" t="str">
        <f t="array" ref="H450">IFERROR(IF(INDEX('Disaggregation Data'!$N$315:$N$616,MATCH(RIGHT(X450,255),RIGHT('Disaggregation Data'!$J$315:$J$616,255),0))=0,"",INDEX('Disaggregation Data'!$N$315:$N$616,MATCH(RIGHT(X450,255),RIGHT('Disaggregation Data'!J$315:$J$616,255),0))),"")</f>
        <v/>
      </c>
      <c r="I450" s="469"/>
      <c r="J450" s="469"/>
      <c r="K450" s="469"/>
      <c r="L450" s="469"/>
      <c r="M450" s="469"/>
      <c r="N450" s="469"/>
      <c r="O450" s="469"/>
      <c r="P450" s="469"/>
      <c r="Q450" s="469"/>
      <c r="R450" s="469"/>
      <c r="S450" s="469"/>
      <c r="T450" s="469"/>
      <c r="U450" s="370" t="str">
        <f t="array" ref="U450">IFERROR(IF(INDEX('Disaggregation Data'!$O$315:$O$616,MATCH(RIGHT(X450,255),RIGHT('Disaggregation Data'!$J$315:$J$616,255),0))=0,"",INDEX('Disaggregation Data'!$O$315:$O$616,MATCH(RIGHT(X450,255),RIGHT('Disaggregation Data'!J$315:$J$616,255),0))),"")</f>
        <v/>
      </c>
      <c r="V450" s="383" t="str">
        <f t="array" ref="V450">IFERROR(IF(INDEX('Disaggregation Data'!$P$315:$P$616,MATCH(RIGHT(X450,255),RIGHT('Disaggregation Data'!$J$315:$J$616,255),0))=0,"",INDEX('Disaggregation Data'!$P$315:$P$616,MATCH(RIGHT(X450,255),RIGHT('Disaggregation Data'!J$315:$J$616,255),0))),"")</f>
        <v/>
      </c>
      <c r="W450" s="470"/>
      <c r="X450" s="470" t="str">
        <f t="shared" si="28"/>
        <v/>
      </c>
      <c r="Y450" s="470">
        <f t="shared" si="29"/>
        <v>73</v>
      </c>
      <c r="Z450" s="470" t="str">
        <f t="shared" si="30"/>
        <v/>
      </c>
      <c r="AA450" s="470" t="b">
        <f t="shared" si="31"/>
        <v>0</v>
      </c>
      <c r="AB450" s="470" t="s">
        <v>1954</v>
      </c>
      <c r="AC450" s="470" t="str">
        <f t="array" ref="AC450">IFERROR(IF(INDEX('Disaggregation Records'!$G$95:$G$183,MATCH(LEFT(Z450,255),LEFT('Disaggregation Records'!$D$95:$D$183,255),0))=0,"",INDEX('Disaggregation Records'!$G$95:$G$183,MATCH(LEFT(Z450,255),LEFT('Disaggregation Records'!$D$95:$D$183,255),0))),"")</f>
        <v/>
      </c>
      <c r="AD450" s="470" t="s">
        <v>773</v>
      </c>
      <c r="AE450" s="219"/>
      <c r="AF450" s="136"/>
      <c r="AG450" s="136"/>
    </row>
    <row r="451" spans="1:33" ht="37.5" customHeight="1" x14ac:dyDescent="0.25">
      <c r="A451" s="345">
        <v>13</v>
      </c>
      <c r="B451" s="364" t="str">
        <f>IFERROR(VLOOKUP(A451,'Coverage Indicators - Section D'!$A$10:$Y$42,25,FALSE),"")</f>
        <v/>
      </c>
      <c r="C451" s="464" t="str">
        <f t="array" ref="C451">IFERROR(IF(INDEX('Disaggregation Records'!$E$95:$E$183,MATCH(RIGHT(Z451,255),RIGHT('Disaggregation Records'!$D$95:$D$183,255),0))=0,"",INDEX('Disaggregation Records'!$E$95:$E$183,MATCH(RIGHT(Z451,255),RIGHT('Disaggregation Records'!$D$95:$D$183,255),0))),"")</f>
        <v/>
      </c>
      <c r="D451" s="464" t="str">
        <f t="array" ref="D451">IFERROR(IF(INDEX('Disaggregation Records'!$F$95:$F$183,MATCH(RIGHT(Z451,255),RIGHT('Disaggregation Records'!$D$95:$D$183,255),0))=0,"",INDEX('Disaggregation Records'!$F$95:$F$183,MATCH(RIGHT(Z451,255),RIGHT('Disaggregation Records'!$D$95:$D$183,255),0))),"")</f>
        <v/>
      </c>
      <c r="E451" s="366" t="str">
        <f t="array" ref="E451">IFERROR(IF(INDEX('Disaggregation Data'!$K$315:$K$616,MATCH(RIGHT(X451,255),RIGHT('Disaggregation Data'!$J$315:$J$616,255),0))=0,"",INDEX('Disaggregation Data'!$K$315:$K$616,MATCH(RIGHT(X451,255),RIGHT('Disaggregation Data'!J$315:$J$616,255),0))),"")</f>
        <v/>
      </c>
      <c r="F451" s="367" t="str">
        <f t="array" ref="F451">IFERROR(IF(INDEX('Disaggregation Data'!$L$315:$L$616,MATCH(RIGHT(X451,255),RIGHT('Disaggregation Data'!$J$315:$J$616,255),0))=0,"",INDEX('Disaggregation Data'!$L$315:$L$616,MATCH(RIGHT(X451,255),RIGHT('Disaggregation Data'!J$315:$J$616,255),0))),"")</f>
        <v/>
      </c>
      <c r="G451" s="436" t="str">
        <f t="array" ref="G451">IFERROR(IF(INDEX('Disaggregation Data'!$M$315:$M$616,MATCH(RIGHT(X451,255),RIGHT('Disaggregation Data'!$J$315:$J$616,255),0))=0,(E451/F451)*100,INDEX('Disaggregation Data'!$M$315:$M$616,MATCH(RIGHT(X451,255),RIGHT('Disaggregation Data'!J$315:$J$616,255),0))),"")</f>
        <v/>
      </c>
      <c r="H451" s="370" t="str">
        <f t="array" ref="H451">IFERROR(IF(INDEX('Disaggregation Data'!$N$315:$N$616,MATCH(RIGHT(X451,255),RIGHT('Disaggregation Data'!$J$315:$J$616,255),0))=0,"",INDEX('Disaggregation Data'!$N$315:$N$616,MATCH(RIGHT(X451,255),RIGHT('Disaggregation Data'!J$315:$J$616,255),0))),"")</f>
        <v/>
      </c>
      <c r="I451" s="469"/>
      <c r="J451" s="469"/>
      <c r="K451" s="469"/>
      <c r="L451" s="469"/>
      <c r="M451" s="469"/>
      <c r="N451" s="469"/>
      <c r="O451" s="469"/>
      <c r="P451" s="469"/>
      <c r="Q451" s="469"/>
      <c r="R451" s="469"/>
      <c r="S451" s="469"/>
      <c r="T451" s="469"/>
      <c r="U451" s="370" t="str">
        <f t="array" ref="U451">IFERROR(IF(INDEX('Disaggregation Data'!$O$315:$O$616,MATCH(RIGHT(X451,255),RIGHT('Disaggregation Data'!$J$315:$J$616,255),0))=0,"",INDEX('Disaggregation Data'!$O$315:$O$616,MATCH(RIGHT(X451,255),RIGHT('Disaggregation Data'!J$315:$J$616,255),0))),"")</f>
        <v/>
      </c>
      <c r="V451" s="383" t="str">
        <f t="array" ref="V451">IFERROR(IF(INDEX('Disaggregation Data'!$P$315:$P$616,MATCH(RIGHT(X451,255),RIGHT('Disaggregation Data'!$J$315:$J$616,255),0))=0,"",INDEX('Disaggregation Data'!$P$315:$P$616,MATCH(RIGHT(X451,255),RIGHT('Disaggregation Data'!J$315:$J$616,255),0))),"")</f>
        <v/>
      </c>
      <c r="W451" s="470"/>
      <c r="X451" s="470" t="str">
        <f t="shared" si="28"/>
        <v/>
      </c>
      <c r="Y451" s="470">
        <f t="shared" si="29"/>
        <v>74</v>
      </c>
      <c r="Z451" s="470" t="str">
        <f t="shared" si="30"/>
        <v/>
      </c>
      <c r="AA451" s="470" t="b">
        <f t="shared" si="31"/>
        <v>0</v>
      </c>
      <c r="AB451" s="470" t="s">
        <v>1955</v>
      </c>
      <c r="AC451" s="470" t="str">
        <f t="array" ref="AC451">IFERROR(IF(INDEX('Disaggregation Records'!$G$95:$G$183,MATCH(LEFT(Z451,255),LEFT('Disaggregation Records'!$D$95:$D$183,255),0))=0,"",INDEX('Disaggregation Records'!$G$95:$G$183,MATCH(LEFT(Z451,255),LEFT('Disaggregation Records'!$D$95:$D$183,255),0))),"")</f>
        <v/>
      </c>
      <c r="AD451" s="470" t="s">
        <v>773</v>
      </c>
      <c r="AE451" s="219"/>
      <c r="AF451" s="136"/>
      <c r="AG451" s="136"/>
    </row>
    <row r="452" spans="1:33" ht="37.5" customHeight="1" x14ac:dyDescent="0.25">
      <c r="A452" s="345">
        <v>13</v>
      </c>
      <c r="B452" s="364" t="str">
        <f>IFERROR(VLOOKUP(A452,'Coverage Indicators - Section D'!$A$10:$Y$42,25,FALSE),"")</f>
        <v/>
      </c>
      <c r="C452" s="464" t="str">
        <f t="array" ref="C452">IFERROR(IF(INDEX('Disaggregation Records'!$E$95:$E$183,MATCH(RIGHT(Z452,255),RIGHT('Disaggregation Records'!$D$95:$D$183,255),0))=0,"",INDEX('Disaggregation Records'!$E$95:$E$183,MATCH(RIGHT(Z452,255),RIGHT('Disaggregation Records'!$D$95:$D$183,255),0))),"")</f>
        <v/>
      </c>
      <c r="D452" s="464" t="str">
        <f t="array" ref="D452">IFERROR(IF(INDEX('Disaggregation Records'!$F$95:$F$183,MATCH(RIGHT(Z452,255),RIGHT('Disaggregation Records'!$D$95:$D$183,255),0))=0,"",INDEX('Disaggregation Records'!$F$95:$F$183,MATCH(RIGHT(Z452,255),RIGHT('Disaggregation Records'!$D$95:$D$183,255),0))),"")</f>
        <v/>
      </c>
      <c r="E452" s="366" t="str">
        <f t="array" ref="E452">IFERROR(IF(INDEX('Disaggregation Data'!$K$315:$K$616,MATCH(RIGHT(X452,255),RIGHT('Disaggregation Data'!$J$315:$J$616,255),0))=0,"",INDEX('Disaggregation Data'!$K$315:$K$616,MATCH(RIGHT(X452,255),RIGHT('Disaggregation Data'!J$315:$J$616,255),0))),"")</f>
        <v/>
      </c>
      <c r="F452" s="367" t="str">
        <f t="array" ref="F452">IFERROR(IF(INDEX('Disaggregation Data'!$L$315:$L$616,MATCH(RIGHT(X452,255),RIGHT('Disaggregation Data'!$J$315:$J$616,255),0))=0,"",INDEX('Disaggregation Data'!$L$315:$L$616,MATCH(RIGHT(X452,255),RIGHT('Disaggregation Data'!J$315:$J$616,255),0))),"")</f>
        <v/>
      </c>
      <c r="G452" s="436" t="str">
        <f t="array" ref="G452">IFERROR(IF(INDEX('Disaggregation Data'!$M$315:$M$616,MATCH(RIGHT(X452,255),RIGHT('Disaggregation Data'!$J$315:$J$616,255),0))=0,(E452/F452)*100,INDEX('Disaggregation Data'!$M$315:$M$616,MATCH(RIGHT(X452,255),RIGHT('Disaggregation Data'!J$315:$J$616,255),0))),"")</f>
        <v/>
      </c>
      <c r="H452" s="370" t="str">
        <f t="array" ref="H452">IFERROR(IF(INDEX('Disaggregation Data'!$N$315:$N$616,MATCH(RIGHT(X452,255),RIGHT('Disaggregation Data'!$J$315:$J$616,255),0))=0,"",INDEX('Disaggregation Data'!$N$315:$N$616,MATCH(RIGHT(X452,255),RIGHT('Disaggregation Data'!J$315:$J$616,255),0))),"")</f>
        <v/>
      </c>
      <c r="I452" s="469"/>
      <c r="J452" s="469"/>
      <c r="K452" s="469"/>
      <c r="L452" s="469"/>
      <c r="M452" s="469"/>
      <c r="N452" s="469"/>
      <c r="O452" s="469"/>
      <c r="P452" s="469"/>
      <c r="Q452" s="469"/>
      <c r="R452" s="469"/>
      <c r="S452" s="469"/>
      <c r="T452" s="469"/>
      <c r="U452" s="370" t="str">
        <f t="array" ref="U452">IFERROR(IF(INDEX('Disaggregation Data'!$O$315:$O$616,MATCH(RIGHT(X452,255),RIGHT('Disaggregation Data'!$J$315:$J$616,255),0))=0,"",INDEX('Disaggregation Data'!$O$315:$O$616,MATCH(RIGHT(X452,255),RIGHT('Disaggregation Data'!J$315:$J$616,255),0))),"")</f>
        <v/>
      </c>
      <c r="V452" s="383" t="str">
        <f t="array" ref="V452">IFERROR(IF(INDEX('Disaggregation Data'!$P$315:$P$616,MATCH(RIGHT(X452,255),RIGHT('Disaggregation Data'!$J$315:$J$616,255),0))=0,"",INDEX('Disaggregation Data'!$P$315:$P$616,MATCH(RIGHT(X452,255),RIGHT('Disaggregation Data'!J$315:$J$616,255),0))),"")</f>
        <v/>
      </c>
      <c r="W452" s="470"/>
      <c r="X452" s="470" t="str">
        <f t="shared" si="28"/>
        <v/>
      </c>
      <c r="Y452" s="470">
        <f t="shared" si="29"/>
        <v>75</v>
      </c>
      <c r="Z452" s="470" t="str">
        <f t="shared" si="30"/>
        <v/>
      </c>
      <c r="AA452" s="470" t="b">
        <f t="shared" si="31"/>
        <v>0</v>
      </c>
      <c r="AB452" s="470" t="s">
        <v>1956</v>
      </c>
      <c r="AC452" s="470" t="str">
        <f t="array" ref="AC452">IFERROR(IF(INDEX('Disaggregation Records'!$G$95:$G$183,MATCH(LEFT(Z452,255),LEFT('Disaggregation Records'!$D$95:$D$183,255),0))=0,"",INDEX('Disaggregation Records'!$G$95:$G$183,MATCH(LEFT(Z452,255),LEFT('Disaggregation Records'!$D$95:$D$183,255),0))),"")</f>
        <v/>
      </c>
      <c r="AD452" s="470" t="s">
        <v>773</v>
      </c>
      <c r="AE452" s="219"/>
      <c r="AF452" s="136"/>
      <c r="AG452" s="136"/>
    </row>
    <row r="453" spans="1:33" ht="37.5" customHeight="1" x14ac:dyDescent="0.25">
      <c r="A453" s="345">
        <v>13</v>
      </c>
      <c r="B453" s="364" t="str">
        <f>IFERROR(VLOOKUP(A453,'Coverage Indicators - Section D'!$A$10:$Y$42,25,FALSE),"")</f>
        <v/>
      </c>
      <c r="C453" s="464" t="str">
        <f t="array" ref="C453">IFERROR(IF(INDEX('Disaggregation Records'!$E$95:$E$183,MATCH(RIGHT(Z453,255),RIGHT('Disaggregation Records'!$D$95:$D$183,255),0))=0,"",INDEX('Disaggregation Records'!$E$95:$E$183,MATCH(RIGHT(Z453,255),RIGHT('Disaggregation Records'!$D$95:$D$183,255),0))),"")</f>
        <v/>
      </c>
      <c r="D453" s="464" t="str">
        <f t="array" ref="D453">IFERROR(IF(INDEX('Disaggregation Records'!$F$95:$F$183,MATCH(RIGHT(Z453,255),RIGHT('Disaggregation Records'!$D$95:$D$183,255),0))=0,"",INDEX('Disaggregation Records'!$F$95:$F$183,MATCH(RIGHT(Z453,255),RIGHT('Disaggregation Records'!$D$95:$D$183,255),0))),"")</f>
        <v/>
      </c>
      <c r="E453" s="366" t="str">
        <f t="array" ref="E453">IFERROR(IF(INDEX('Disaggregation Data'!$K$315:$K$616,MATCH(RIGHT(X453,255),RIGHT('Disaggregation Data'!$J$315:$J$616,255),0))=0,"",INDEX('Disaggregation Data'!$K$315:$K$616,MATCH(RIGHT(X453,255),RIGHT('Disaggregation Data'!J$315:$J$616,255),0))),"")</f>
        <v/>
      </c>
      <c r="F453" s="367" t="str">
        <f t="array" ref="F453">IFERROR(IF(INDEX('Disaggregation Data'!$L$315:$L$616,MATCH(RIGHT(X453,255),RIGHT('Disaggregation Data'!$J$315:$J$616,255),0))=0,"",INDEX('Disaggregation Data'!$L$315:$L$616,MATCH(RIGHT(X453,255),RIGHT('Disaggregation Data'!J$315:$J$616,255),0))),"")</f>
        <v/>
      </c>
      <c r="G453" s="436" t="str">
        <f t="array" ref="G453">IFERROR(IF(INDEX('Disaggregation Data'!$M$315:$M$616,MATCH(RIGHT(X453,255),RIGHT('Disaggregation Data'!$J$315:$J$616,255),0))=0,(E453/F453)*100,INDEX('Disaggregation Data'!$M$315:$M$616,MATCH(RIGHT(X453,255),RIGHT('Disaggregation Data'!J$315:$J$616,255),0))),"")</f>
        <v/>
      </c>
      <c r="H453" s="370" t="str">
        <f t="array" ref="H453">IFERROR(IF(INDEX('Disaggregation Data'!$N$315:$N$616,MATCH(RIGHT(X453,255),RIGHT('Disaggregation Data'!$J$315:$J$616,255),0))=0,"",INDEX('Disaggregation Data'!$N$315:$N$616,MATCH(RIGHT(X453,255),RIGHT('Disaggregation Data'!J$315:$J$616,255),0))),"")</f>
        <v/>
      </c>
      <c r="I453" s="469"/>
      <c r="J453" s="469"/>
      <c r="K453" s="469"/>
      <c r="L453" s="469"/>
      <c r="M453" s="469"/>
      <c r="N453" s="469"/>
      <c r="O453" s="469"/>
      <c r="P453" s="469"/>
      <c r="Q453" s="469"/>
      <c r="R453" s="469"/>
      <c r="S453" s="469"/>
      <c r="T453" s="469"/>
      <c r="U453" s="370" t="str">
        <f t="array" ref="U453">IFERROR(IF(INDEX('Disaggregation Data'!$O$315:$O$616,MATCH(RIGHT(X453,255),RIGHT('Disaggregation Data'!$J$315:$J$616,255),0))=0,"",INDEX('Disaggregation Data'!$O$315:$O$616,MATCH(RIGHT(X453,255),RIGHT('Disaggregation Data'!J$315:$J$616,255),0))),"")</f>
        <v/>
      </c>
      <c r="V453" s="383" t="str">
        <f t="array" ref="V453">IFERROR(IF(INDEX('Disaggregation Data'!$P$315:$P$616,MATCH(RIGHT(X453,255),RIGHT('Disaggregation Data'!$J$315:$J$616,255),0))=0,"",INDEX('Disaggregation Data'!$P$315:$P$616,MATCH(RIGHT(X453,255),RIGHT('Disaggregation Data'!J$315:$J$616,255),0))),"")</f>
        <v/>
      </c>
      <c r="W453" s="470"/>
      <c r="X453" s="470" t="str">
        <f t="shared" si="28"/>
        <v/>
      </c>
      <c r="Y453" s="470">
        <f t="shared" si="29"/>
        <v>76</v>
      </c>
      <c r="Z453" s="470" t="str">
        <f t="shared" si="30"/>
        <v/>
      </c>
      <c r="AA453" s="470" t="b">
        <f t="shared" si="31"/>
        <v>0</v>
      </c>
      <c r="AB453" s="470" t="s">
        <v>1957</v>
      </c>
      <c r="AC453" s="470" t="str">
        <f t="array" ref="AC453">IFERROR(IF(INDEX('Disaggregation Records'!$G$95:$G$183,MATCH(LEFT(Z453,255),LEFT('Disaggregation Records'!$D$95:$D$183,255),0))=0,"",INDEX('Disaggregation Records'!$G$95:$G$183,MATCH(LEFT(Z453,255),LEFT('Disaggregation Records'!$D$95:$D$183,255),0))),"")</f>
        <v/>
      </c>
      <c r="AD453" s="470" t="s">
        <v>773</v>
      </c>
      <c r="AE453" s="219"/>
      <c r="AF453" s="136"/>
      <c r="AG453" s="136"/>
    </row>
    <row r="454" spans="1:33" ht="37.5" customHeight="1" x14ac:dyDescent="0.25">
      <c r="A454" s="345">
        <v>13</v>
      </c>
      <c r="B454" s="364" t="str">
        <f>IFERROR(VLOOKUP(A454,'Coverage Indicators - Section D'!$A$10:$Y$42,25,FALSE),"")</f>
        <v/>
      </c>
      <c r="C454" s="464" t="str">
        <f t="array" ref="C454">IFERROR(IF(INDEX('Disaggregation Records'!$E$95:$E$183,MATCH(RIGHT(Z454,255),RIGHT('Disaggregation Records'!$D$95:$D$183,255),0))=0,"",INDEX('Disaggregation Records'!$E$95:$E$183,MATCH(RIGHT(Z454,255),RIGHT('Disaggregation Records'!$D$95:$D$183,255),0))),"")</f>
        <v/>
      </c>
      <c r="D454" s="464" t="str">
        <f t="array" ref="D454">IFERROR(IF(INDEX('Disaggregation Records'!$F$95:$F$183,MATCH(RIGHT(Z454,255),RIGHT('Disaggregation Records'!$D$95:$D$183,255),0))=0,"",INDEX('Disaggregation Records'!$F$95:$F$183,MATCH(RIGHT(Z454,255),RIGHT('Disaggregation Records'!$D$95:$D$183,255),0))),"")</f>
        <v/>
      </c>
      <c r="E454" s="366" t="str">
        <f t="array" ref="E454">IFERROR(IF(INDEX('Disaggregation Data'!$K$315:$K$616,MATCH(RIGHT(X454,255),RIGHT('Disaggregation Data'!$J$315:$J$616,255),0))=0,"",INDEX('Disaggregation Data'!$K$315:$K$616,MATCH(RIGHT(X454,255),RIGHT('Disaggregation Data'!J$315:$J$616,255),0))),"")</f>
        <v/>
      </c>
      <c r="F454" s="367" t="str">
        <f t="array" ref="F454">IFERROR(IF(INDEX('Disaggregation Data'!$L$315:$L$616,MATCH(RIGHT(X454,255),RIGHT('Disaggregation Data'!$J$315:$J$616,255),0))=0,"",INDEX('Disaggregation Data'!$L$315:$L$616,MATCH(RIGHT(X454,255),RIGHT('Disaggregation Data'!J$315:$J$616,255),0))),"")</f>
        <v/>
      </c>
      <c r="G454" s="436" t="str">
        <f t="array" ref="G454">IFERROR(IF(INDEX('Disaggregation Data'!$M$315:$M$616,MATCH(RIGHT(X454,255),RIGHT('Disaggregation Data'!$J$315:$J$616,255),0))=0,(E454/F454)*100,INDEX('Disaggregation Data'!$M$315:$M$616,MATCH(RIGHT(X454,255),RIGHT('Disaggregation Data'!J$315:$J$616,255),0))),"")</f>
        <v/>
      </c>
      <c r="H454" s="370" t="str">
        <f t="array" ref="H454">IFERROR(IF(INDEX('Disaggregation Data'!$N$315:$N$616,MATCH(RIGHT(X454,255),RIGHT('Disaggregation Data'!$J$315:$J$616,255),0))=0,"",INDEX('Disaggregation Data'!$N$315:$N$616,MATCH(RIGHT(X454,255),RIGHT('Disaggregation Data'!J$315:$J$616,255),0))),"")</f>
        <v/>
      </c>
      <c r="I454" s="469"/>
      <c r="J454" s="469"/>
      <c r="K454" s="469"/>
      <c r="L454" s="469"/>
      <c r="M454" s="469"/>
      <c r="N454" s="469"/>
      <c r="O454" s="469"/>
      <c r="P454" s="469"/>
      <c r="Q454" s="469"/>
      <c r="R454" s="469"/>
      <c r="S454" s="469"/>
      <c r="T454" s="469"/>
      <c r="U454" s="370" t="str">
        <f t="array" ref="U454">IFERROR(IF(INDEX('Disaggregation Data'!$O$315:$O$616,MATCH(RIGHT(X454,255),RIGHT('Disaggregation Data'!$J$315:$J$616,255),0))=0,"",INDEX('Disaggregation Data'!$O$315:$O$616,MATCH(RIGHT(X454,255),RIGHT('Disaggregation Data'!J$315:$J$616,255),0))),"")</f>
        <v/>
      </c>
      <c r="V454" s="383" t="str">
        <f t="array" ref="V454">IFERROR(IF(INDEX('Disaggregation Data'!$P$315:$P$616,MATCH(RIGHT(X454,255),RIGHT('Disaggregation Data'!$J$315:$J$616,255),0))=0,"",INDEX('Disaggregation Data'!$P$315:$P$616,MATCH(RIGHT(X454,255),RIGHT('Disaggregation Data'!J$315:$J$616,255),0))),"")</f>
        <v/>
      </c>
      <c r="W454" s="470"/>
      <c r="X454" s="470" t="str">
        <f t="shared" si="28"/>
        <v/>
      </c>
      <c r="Y454" s="470">
        <f t="shared" si="29"/>
        <v>77</v>
      </c>
      <c r="Z454" s="470" t="str">
        <f t="shared" si="30"/>
        <v/>
      </c>
      <c r="AA454" s="470" t="b">
        <f t="shared" si="31"/>
        <v>0</v>
      </c>
      <c r="AB454" s="470" t="s">
        <v>1958</v>
      </c>
      <c r="AC454" s="470" t="str">
        <f t="array" ref="AC454">IFERROR(IF(INDEX('Disaggregation Records'!$G$95:$G$183,MATCH(LEFT(Z454,255),LEFT('Disaggregation Records'!$D$95:$D$183,255),0))=0,"",INDEX('Disaggregation Records'!$G$95:$G$183,MATCH(LEFT(Z454,255),LEFT('Disaggregation Records'!$D$95:$D$183,255),0))),"")</f>
        <v/>
      </c>
      <c r="AD454" s="470" t="s">
        <v>773</v>
      </c>
      <c r="AE454" s="219"/>
      <c r="AF454" s="136"/>
      <c r="AG454" s="136"/>
    </row>
    <row r="455" spans="1:33" ht="37.5" customHeight="1" x14ac:dyDescent="0.25">
      <c r="A455" s="345">
        <v>13</v>
      </c>
      <c r="B455" s="364" t="str">
        <f>IFERROR(VLOOKUP(A455,'Coverage Indicators - Section D'!$A$10:$Y$42,25,FALSE),"")</f>
        <v/>
      </c>
      <c r="C455" s="464" t="str">
        <f t="array" ref="C455">IFERROR(IF(INDEX('Disaggregation Records'!$E$95:$E$183,MATCH(RIGHT(Z455,255),RIGHT('Disaggregation Records'!$D$95:$D$183,255),0))=0,"",INDEX('Disaggregation Records'!$E$95:$E$183,MATCH(RIGHT(Z455,255),RIGHT('Disaggregation Records'!$D$95:$D$183,255),0))),"")</f>
        <v/>
      </c>
      <c r="D455" s="464" t="str">
        <f t="array" ref="D455">IFERROR(IF(INDEX('Disaggregation Records'!$F$95:$F$183,MATCH(RIGHT(Z455,255),RIGHT('Disaggregation Records'!$D$95:$D$183,255),0))=0,"",INDEX('Disaggregation Records'!$F$95:$F$183,MATCH(RIGHT(Z455,255),RIGHT('Disaggregation Records'!$D$95:$D$183,255),0))),"")</f>
        <v/>
      </c>
      <c r="E455" s="366" t="str">
        <f t="array" ref="E455">IFERROR(IF(INDEX('Disaggregation Data'!$K$315:$K$616,MATCH(RIGHT(X455,255),RIGHT('Disaggregation Data'!$J$315:$J$616,255),0))=0,"",INDEX('Disaggregation Data'!$K$315:$K$616,MATCH(RIGHT(X455,255),RIGHT('Disaggregation Data'!J$315:$J$616,255),0))),"")</f>
        <v/>
      </c>
      <c r="F455" s="367" t="str">
        <f t="array" ref="F455">IFERROR(IF(INDEX('Disaggregation Data'!$L$315:$L$616,MATCH(RIGHT(X455,255),RIGHT('Disaggregation Data'!$J$315:$J$616,255),0))=0,"",INDEX('Disaggregation Data'!$L$315:$L$616,MATCH(RIGHT(X455,255),RIGHT('Disaggregation Data'!J$315:$J$616,255),0))),"")</f>
        <v/>
      </c>
      <c r="G455" s="436" t="str">
        <f t="array" ref="G455">IFERROR(IF(INDEX('Disaggregation Data'!$M$315:$M$616,MATCH(RIGHT(X455,255),RIGHT('Disaggregation Data'!$J$315:$J$616,255),0))=0,(E455/F455)*100,INDEX('Disaggregation Data'!$M$315:$M$616,MATCH(RIGHT(X455,255),RIGHT('Disaggregation Data'!J$315:$J$616,255),0))),"")</f>
        <v/>
      </c>
      <c r="H455" s="370" t="str">
        <f t="array" ref="H455">IFERROR(IF(INDEX('Disaggregation Data'!$N$315:$N$616,MATCH(RIGHT(X455,255),RIGHT('Disaggregation Data'!$J$315:$J$616,255),0))=0,"",INDEX('Disaggregation Data'!$N$315:$N$616,MATCH(RIGHT(X455,255),RIGHT('Disaggregation Data'!J$315:$J$616,255),0))),"")</f>
        <v/>
      </c>
      <c r="I455" s="469"/>
      <c r="J455" s="469"/>
      <c r="K455" s="469"/>
      <c r="L455" s="469"/>
      <c r="M455" s="469"/>
      <c r="N455" s="469"/>
      <c r="O455" s="469"/>
      <c r="P455" s="469"/>
      <c r="Q455" s="469"/>
      <c r="R455" s="469"/>
      <c r="S455" s="469"/>
      <c r="T455" s="469"/>
      <c r="U455" s="370" t="str">
        <f t="array" ref="U455">IFERROR(IF(INDEX('Disaggregation Data'!$O$315:$O$616,MATCH(RIGHT(X455,255),RIGHT('Disaggregation Data'!$J$315:$J$616,255),0))=0,"",INDEX('Disaggregation Data'!$O$315:$O$616,MATCH(RIGHT(X455,255),RIGHT('Disaggregation Data'!J$315:$J$616,255),0))),"")</f>
        <v/>
      </c>
      <c r="V455" s="383" t="str">
        <f t="array" ref="V455">IFERROR(IF(INDEX('Disaggregation Data'!$P$315:$P$616,MATCH(RIGHT(X455,255),RIGHT('Disaggregation Data'!$J$315:$J$616,255),0))=0,"",INDEX('Disaggregation Data'!$P$315:$P$616,MATCH(RIGHT(X455,255),RIGHT('Disaggregation Data'!J$315:$J$616,255),0))),"")</f>
        <v/>
      </c>
      <c r="W455" s="470"/>
      <c r="X455" s="470" t="str">
        <f t="shared" ref="X455:X518" si="32">IF(B455&lt;&gt;"",B455&amp;C455&amp;D455,"")</f>
        <v/>
      </c>
      <c r="Y455" s="470">
        <f t="shared" ref="Y455:Y518" si="33">IF(B455=B454,Y454+1,0)</f>
        <v>78</v>
      </c>
      <c r="Z455" s="470" t="str">
        <f t="shared" ref="Z455:Z518" si="34">IF(B455&lt;&gt;"",B455&amp;"-"&amp;Y455,"")</f>
        <v/>
      </c>
      <c r="AA455" s="470" t="b">
        <f t="shared" ref="AA455:AA518" si="35">IFERROR(IF(B455&lt;&gt;"",TRUE,FALSE),"")</f>
        <v>0</v>
      </c>
      <c r="AB455" s="470" t="s">
        <v>1959</v>
      </c>
      <c r="AC455" s="470" t="str">
        <f t="array" ref="AC455">IFERROR(IF(INDEX('Disaggregation Records'!$G$95:$G$183,MATCH(LEFT(Z455,255),LEFT('Disaggregation Records'!$D$95:$D$183,255),0))=0,"",INDEX('Disaggregation Records'!$G$95:$G$183,MATCH(LEFT(Z455,255),LEFT('Disaggregation Records'!$D$95:$D$183,255),0))),"")</f>
        <v/>
      </c>
      <c r="AD455" s="470" t="s">
        <v>773</v>
      </c>
      <c r="AE455" s="219"/>
      <c r="AF455" s="136"/>
      <c r="AG455" s="136"/>
    </row>
    <row r="456" spans="1:33" ht="37.5" customHeight="1" x14ac:dyDescent="0.25">
      <c r="A456" s="345">
        <v>13</v>
      </c>
      <c r="B456" s="364" t="str">
        <f>IFERROR(VLOOKUP(A456,'Coverage Indicators - Section D'!$A$10:$Y$42,25,FALSE),"")</f>
        <v/>
      </c>
      <c r="C456" s="464" t="str">
        <f t="array" ref="C456">IFERROR(IF(INDEX('Disaggregation Records'!$E$95:$E$183,MATCH(RIGHT(Z456,255),RIGHT('Disaggregation Records'!$D$95:$D$183,255),0))=0,"",INDEX('Disaggregation Records'!$E$95:$E$183,MATCH(RIGHT(Z456,255),RIGHT('Disaggregation Records'!$D$95:$D$183,255),0))),"")</f>
        <v/>
      </c>
      <c r="D456" s="464" t="str">
        <f t="array" ref="D456">IFERROR(IF(INDEX('Disaggregation Records'!$F$95:$F$183,MATCH(RIGHT(Z456,255),RIGHT('Disaggregation Records'!$D$95:$D$183,255),0))=0,"",INDEX('Disaggregation Records'!$F$95:$F$183,MATCH(RIGHT(Z456,255),RIGHT('Disaggregation Records'!$D$95:$D$183,255),0))),"")</f>
        <v/>
      </c>
      <c r="E456" s="366" t="str">
        <f t="array" ref="E456">IFERROR(IF(INDEX('Disaggregation Data'!$K$315:$K$616,MATCH(RIGHT(X456,255),RIGHT('Disaggregation Data'!$J$315:$J$616,255),0))=0,"",INDEX('Disaggregation Data'!$K$315:$K$616,MATCH(RIGHT(X456,255),RIGHT('Disaggregation Data'!J$315:$J$616,255),0))),"")</f>
        <v/>
      </c>
      <c r="F456" s="367" t="str">
        <f t="array" ref="F456">IFERROR(IF(INDEX('Disaggregation Data'!$L$315:$L$616,MATCH(RIGHT(X456,255),RIGHT('Disaggregation Data'!$J$315:$J$616,255),0))=0,"",INDEX('Disaggregation Data'!$L$315:$L$616,MATCH(RIGHT(X456,255),RIGHT('Disaggregation Data'!J$315:$J$616,255),0))),"")</f>
        <v/>
      </c>
      <c r="G456" s="436" t="str">
        <f t="array" ref="G456">IFERROR(IF(INDEX('Disaggregation Data'!$M$315:$M$616,MATCH(RIGHT(X456,255),RIGHT('Disaggregation Data'!$J$315:$J$616,255),0))=0,(E456/F456)*100,INDEX('Disaggregation Data'!$M$315:$M$616,MATCH(RIGHT(X456,255),RIGHT('Disaggregation Data'!J$315:$J$616,255),0))),"")</f>
        <v/>
      </c>
      <c r="H456" s="370" t="str">
        <f t="array" ref="H456">IFERROR(IF(INDEX('Disaggregation Data'!$N$315:$N$616,MATCH(RIGHT(X456,255),RIGHT('Disaggregation Data'!$J$315:$J$616,255),0))=0,"",INDEX('Disaggregation Data'!$N$315:$N$616,MATCH(RIGHT(X456,255),RIGHT('Disaggregation Data'!J$315:$J$616,255),0))),"")</f>
        <v/>
      </c>
      <c r="I456" s="469"/>
      <c r="J456" s="469"/>
      <c r="K456" s="469"/>
      <c r="L456" s="469"/>
      <c r="M456" s="469"/>
      <c r="N456" s="469"/>
      <c r="O456" s="469"/>
      <c r="P456" s="469"/>
      <c r="Q456" s="469"/>
      <c r="R456" s="469"/>
      <c r="S456" s="469"/>
      <c r="T456" s="469"/>
      <c r="U456" s="370" t="str">
        <f t="array" ref="U456">IFERROR(IF(INDEX('Disaggregation Data'!$O$315:$O$616,MATCH(RIGHT(X456,255),RIGHT('Disaggregation Data'!$J$315:$J$616,255),0))=0,"",INDEX('Disaggregation Data'!$O$315:$O$616,MATCH(RIGHT(X456,255),RIGHT('Disaggregation Data'!J$315:$J$616,255),0))),"")</f>
        <v/>
      </c>
      <c r="V456" s="383" t="str">
        <f t="array" ref="V456">IFERROR(IF(INDEX('Disaggregation Data'!$P$315:$P$616,MATCH(RIGHT(X456,255),RIGHT('Disaggregation Data'!$J$315:$J$616,255),0))=0,"",INDEX('Disaggregation Data'!$P$315:$P$616,MATCH(RIGHT(X456,255),RIGHT('Disaggregation Data'!J$315:$J$616,255),0))),"")</f>
        <v/>
      </c>
      <c r="W456" s="470"/>
      <c r="X456" s="470" t="str">
        <f t="shared" si="32"/>
        <v/>
      </c>
      <c r="Y456" s="470">
        <f t="shared" si="33"/>
        <v>79</v>
      </c>
      <c r="Z456" s="470" t="str">
        <f t="shared" si="34"/>
        <v/>
      </c>
      <c r="AA456" s="470" t="b">
        <f t="shared" si="35"/>
        <v>0</v>
      </c>
      <c r="AB456" s="470" t="s">
        <v>1960</v>
      </c>
      <c r="AC456" s="470" t="str">
        <f t="array" ref="AC456">IFERROR(IF(INDEX('Disaggregation Records'!$G$95:$G$183,MATCH(LEFT(Z456,255),LEFT('Disaggregation Records'!$D$95:$D$183,255),0))=0,"",INDEX('Disaggregation Records'!$G$95:$G$183,MATCH(LEFT(Z456,255),LEFT('Disaggregation Records'!$D$95:$D$183,255),0))),"")</f>
        <v/>
      </c>
      <c r="AD456" s="470" t="s">
        <v>773</v>
      </c>
      <c r="AE456" s="219"/>
      <c r="AF456" s="136"/>
      <c r="AG456" s="136"/>
    </row>
    <row r="457" spans="1:33" ht="37.5" customHeight="1" x14ac:dyDescent="0.25">
      <c r="A457" s="345">
        <v>14</v>
      </c>
      <c r="B457" s="364" t="str">
        <f>IFERROR(VLOOKUP(A457,'Coverage Indicators - Section D'!$A$10:$Y$42,25,FALSE),"")</f>
        <v/>
      </c>
      <c r="C457" s="464" t="str">
        <f t="array" ref="C457">IFERROR(IF(INDEX('Disaggregation Records'!$E$95:$E$183,MATCH(RIGHT(Z457,255),RIGHT('Disaggregation Records'!$D$95:$D$183,255),0))=0,"",INDEX('Disaggregation Records'!$E$95:$E$183,MATCH(RIGHT(Z457,255),RIGHT('Disaggregation Records'!$D$95:$D$183,255),0))),"")</f>
        <v/>
      </c>
      <c r="D457" s="464" t="str">
        <f t="array" ref="D457">IFERROR(IF(INDEX('Disaggregation Records'!$F$95:$F$183,MATCH(RIGHT(Z457,255),RIGHT('Disaggregation Records'!$D$95:$D$183,255),0))=0,"",INDEX('Disaggregation Records'!$F$95:$F$183,MATCH(RIGHT(Z457,255),RIGHT('Disaggregation Records'!$D$95:$D$183,255),0))),"")</f>
        <v/>
      </c>
      <c r="E457" s="366" t="str">
        <f t="array" ref="E457">IFERROR(IF(INDEX('Disaggregation Data'!$K$315:$K$616,MATCH(RIGHT(X457,255),RIGHT('Disaggregation Data'!$J$315:$J$616,255),0))=0,"",INDEX('Disaggregation Data'!$K$315:$K$616,MATCH(RIGHT(X457,255),RIGHT('Disaggregation Data'!J$315:$J$616,255),0))),"")</f>
        <v/>
      </c>
      <c r="F457" s="367" t="str">
        <f t="array" ref="F457">IFERROR(IF(INDEX('Disaggregation Data'!$L$315:$L$616,MATCH(RIGHT(X457,255),RIGHT('Disaggregation Data'!$J$315:$J$616,255),0))=0,"",INDEX('Disaggregation Data'!$L$315:$L$616,MATCH(RIGHT(X457,255),RIGHT('Disaggregation Data'!J$315:$J$616,255),0))),"")</f>
        <v/>
      </c>
      <c r="G457" s="436" t="str">
        <f t="array" ref="G457">IFERROR(IF(INDEX('Disaggregation Data'!$M$315:$M$616,MATCH(RIGHT(X457,255),RIGHT('Disaggregation Data'!$J$315:$J$616,255),0))=0,(E457/F457)*100,INDEX('Disaggregation Data'!$M$315:$M$616,MATCH(RIGHT(X457,255),RIGHT('Disaggregation Data'!J$315:$J$616,255),0))),"")</f>
        <v/>
      </c>
      <c r="H457" s="370" t="str">
        <f t="array" ref="H457">IFERROR(IF(INDEX('Disaggregation Data'!$N$315:$N$616,MATCH(RIGHT(X457,255),RIGHT('Disaggregation Data'!$J$315:$J$616,255),0))=0,"",INDEX('Disaggregation Data'!$N$315:$N$616,MATCH(RIGHT(X457,255),RIGHT('Disaggregation Data'!J$315:$J$616,255),0))),"")</f>
        <v/>
      </c>
      <c r="I457" s="469"/>
      <c r="J457" s="469"/>
      <c r="K457" s="469"/>
      <c r="L457" s="469"/>
      <c r="M457" s="469"/>
      <c r="N457" s="469"/>
      <c r="O457" s="469"/>
      <c r="P457" s="469"/>
      <c r="Q457" s="469"/>
      <c r="R457" s="469"/>
      <c r="S457" s="469"/>
      <c r="T457" s="469"/>
      <c r="U457" s="370" t="str">
        <f t="array" ref="U457">IFERROR(IF(INDEX('Disaggregation Data'!$O$315:$O$616,MATCH(RIGHT(X457,255),RIGHT('Disaggregation Data'!$J$315:$J$616,255),0))=0,"",INDEX('Disaggregation Data'!$O$315:$O$616,MATCH(RIGHT(X457,255),RIGHT('Disaggregation Data'!J$315:$J$616,255),0))),"")</f>
        <v/>
      </c>
      <c r="V457" s="383" t="str">
        <f t="array" ref="V457">IFERROR(IF(INDEX('Disaggregation Data'!$P$315:$P$616,MATCH(RIGHT(X457,255),RIGHT('Disaggregation Data'!$J$315:$J$616,255),0))=0,"",INDEX('Disaggregation Data'!$P$315:$P$616,MATCH(RIGHT(X457,255),RIGHT('Disaggregation Data'!J$315:$J$616,255),0))),"")</f>
        <v/>
      </c>
      <c r="W457" s="470"/>
      <c r="X457" s="470" t="str">
        <f t="shared" si="32"/>
        <v/>
      </c>
      <c r="Y457" s="470">
        <f t="shared" si="33"/>
        <v>80</v>
      </c>
      <c r="Z457" s="470" t="str">
        <f t="shared" si="34"/>
        <v/>
      </c>
      <c r="AA457" s="470" t="b">
        <f t="shared" si="35"/>
        <v>0</v>
      </c>
      <c r="AB457" s="470" t="s">
        <v>1961</v>
      </c>
      <c r="AC457" s="470" t="str">
        <f t="array" ref="AC457">IFERROR(IF(INDEX('Disaggregation Records'!$G$95:$G$183,MATCH(LEFT(Z457,255),LEFT('Disaggregation Records'!$D$95:$D$183,255),0))=0,"",INDEX('Disaggregation Records'!$G$95:$G$183,MATCH(LEFT(Z457,255),LEFT('Disaggregation Records'!$D$95:$D$183,255),0))),"")</f>
        <v/>
      </c>
      <c r="AD457" s="470" t="s">
        <v>774</v>
      </c>
      <c r="AE457" s="219"/>
      <c r="AF457" s="136"/>
      <c r="AG457" s="136"/>
    </row>
    <row r="458" spans="1:33" ht="37.5" customHeight="1" x14ac:dyDescent="0.25">
      <c r="A458" s="345">
        <v>14</v>
      </c>
      <c r="B458" s="364" t="str">
        <f>IFERROR(VLOOKUP(A458,'Coverage Indicators - Section D'!$A$10:$Y$42,25,FALSE),"")</f>
        <v/>
      </c>
      <c r="C458" s="464" t="str">
        <f t="array" ref="C458">IFERROR(IF(INDEX('Disaggregation Records'!$E$95:$E$183,MATCH(RIGHT(Z458,255),RIGHT('Disaggregation Records'!$D$95:$D$183,255),0))=0,"",INDEX('Disaggregation Records'!$E$95:$E$183,MATCH(RIGHT(Z458,255),RIGHT('Disaggregation Records'!$D$95:$D$183,255),0))),"")</f>
        <v/>
      </c>
      <c r="D458" s="464" t="str">
        <f t="array" ref="D458">IFERROR(IF(INDEX('Disaggregation Records'!$F$95:$F$183,MATCH(RIGHT(Z458,255),RIGHT('Disaggregation Records'!$D$95:$D$183,255),0))=0,"",INDEX('Disaggregation Records'!$F$95:$F$183,MATCH(RIGHT(Z458,255),RIGHT('Disaggregation Records'!$D$95:$D$183,255),0))),"")</f>
        <v/>
      </c>
      <c r="E458" s="366" t="str">
        <f t="array" ref="E458">IFERROR(IF(INDEX('Disaggregation Data'!$K$315:$K$616,MATCH(RIGHT(X458,255),RIGHT('Disaggregation Data'!$J$315:$J$616,255),0))=0,"",INDEX('Disaggregation Data'!$K$315:$K$616,MATCH(RIGHT(X458,255),RIGHT('Disaggregation Data'!J$315:$J$616,255),0))),"")</f>
        <v/>
      </c>
      <c r="F458" s="367" t="str">
        <f t="array" ref="F458">IFERROR(IF(INDEX('Disaggregation Data'!$L$315:$L$616,MATCH(RIGHT(X458,255),RIGHT('Disaggregation Data'!$J$315:$J$616,255),0))=0,"",INDEX('Disaggregation Data'!$L$315:$L$616,MATCH(RIGHT(X458,255),RIGHT('Disaggregation Data'!J$315:$J$616,255),0))),"")</f>
        <v/>
      </c>
      <c r="G458" s="436" t="str">
        <f t="array" ref="G458">IFERROR(IF(INDEX('Disaggregation Data'!$M$315:$M$616,MATCH(RIGHT(X458,255),RIGHT('Disaggregation Data'!$J$315:$J$616,255),0))=0,(E458/F458)*100,INDEX('Disaggregation Data'!$M$315:$M$616,MATCH(RIGHT(X458,255),RIGHT('Disaggregation Data'!J$315:$J$616,255),0))),"")</f>
        <v/>
      </c>
      <c r="H458" s="370" t="str">
        <f t="array" ref="H458">IFERROR(IF(INDEX('Disaggregation Data'!$N$315:$N$616,MATCH(RIGHT(X458,255),RIGHT('Disaggregation Data'!$J$315:$J$616,255),0))=0,"",INDEX('Disaggregation Data'!$N$315:$N$616,MATCH(RIGHT(X458,255),RIGHT('Disaggregation Data'!J$315:$J$616,255),0))),"")</f>
        <v/>
      </c>
      <c r="I458" s="469"/>
      <c r="J458" s="469"/>
      <c r="K458" s="469"/>
      <c r="L458" s="469"/>
      <c r="M458" s="469"/>
      <c r="N458" s="469"/>
      <c r="O458" s="469"/>
      <c r="P458" s="469"/>
      <c r="Q458" s="469"/>
      <c r="R458" s="469"/>
      <c r="S458" s="469"/>
      <c r="T458" s="469"/>
      <c r="U458" s="370" t="str">
        <f t="array" ref="U458">IFERROR(IF(INDEX('Disaggregation Data'!$O$315:$O$616,MATCH(RIGHT(X458,255),RIGHT('Disaggregation Data'!$J$315:$J$616,255),0))=0,"",INDEX('Disaggregation Data'!$O$315:$O$616,MATCH(RIGHT(X458,255),RIGHT('Disaggregation Data'!J$315:$J$616,255),0))),"")</f>
        <v/>
      </c>
      <c r="V458" s="383" t="str">
        <f t="array" ref="V458">IFERROR(IF(INDEX('Disaggregation Data'!$P$315:$P$616,MATCH(RIGHT(X458,255),RIGHT('Disaggregation Data'!$J$315:$J$616,255),0))=0,"",INDEX('Disaggregation Data'!$P$315:$P$616,MATCH(RIGHT(X458,255),RIGHT('Disaggregation Data'!J$315:$J$616,255),0))),"")</f>
        <v/>
      </c>
      <c r="W458" s="470"/>
      <c r="X458" s="470" t="str">
        <f t="shared" si="32"/>
        <v/>
      </c>
      <c r="Y458" s="470">
        <f t="shared" si="33"/>
        <v>81</v>
      </c>
      <c r="Z458" s="470" t="str">
        <f t="shared" si="34"/>
        <v/>
      </c>
      <c r="AA458" s="470" t="b">
        <f t="shared" si="35"/>
        <v>0</v>
      </c>
      <c r="AB458" s="470" t="s">
        <v>1962</v>
      </c>
      <c r="AC458" s="470" t="str">
        <f t="array" ref="AC458">IFERROR(IF(INDEX('Disaggregation Records'!$G$95:$G$183,MATCH(LEFT(Z458,255),LEFT('Disaggregation Records'!$D$95:$D$183,255),0))=0,"",INDEX('Disaggregation Records'!$G$95:$G$183,MATCH(LEFT(Z458,255),LEFT('Disaggregation Records'!$D$95:$D$183,255),0))),"")</f>
        <v/>
      </c>
      <c r="AD458" s="470" t="s">
        <v>774</v>
      </c>
      <c r="AE458" s="219"/>
      <c r="AF458" s="136"/>
      <c r="AG458" s="136"/>
    </row>
    <row r="459" spans="1:33" ht="37.5" customHeight="1" x14ac:dyDescent="0.25">
      <c r="A459" s="345">
        <v>14</v>
      </c>
      <c r="B459" s="364" t="str">
        <f>IFERROR(VLOOKUP(A459,'Coverage Indicators - Section D'!$A$10:$Y$42,25,FALSE),"")</f>
        <v/>
      </c>
      <c r="C459" s="464" t="str">
        <f t="array" ref="C459">IFERROR(IF(INDEX('Disaggregation Records'!$E$95:$E$183,MATCH(RIGHT(Z459,255),RIGHT('Disaggregation Records'!$D$95:$D$183,255),0))=0,"",INDEX('Disaggregation Records'!$E$95:$E$183,MATCH(RIGHT(Z459,255),RIGHT('Disaggregation Records'!$D$95:$D$183,255),0))),"")</f>
        <v/>
      </c>
      <c r="D459" s="464" t="str">
        <f t="array" ref="D459">IFERROR(IF(INDEX('Disaggregation Records'!$F$95:$F$183,MATCH(RIGHT(Z459,255),RIGHT('Disaggregation Records'!$D$95:$D$183,255),0))=0,"",INDEX('Disaggregation Records'!$F$95:$F$183,MATCH(RIGHT(Z459,255),RIGHT('Disaggregation Records'!$D$95:$D$183,255),0))),"")</f>
        <v/>
      </c>
      <c r="E459" s="366" t="str">
        <f t="array" ref="E459">IFERROR(IF(INDEX('Disaggregation Data'!$K$315:$K$616,MATCH(RIGHT(X459,255),RIGHT('Disaggregation Data'!$J$315:$J$616,255),0))=0,"",INDEX('Disaggregation Data'!$K$315:$K$616,MATCH(RIGHT(X459,255),RIGHT('Disaggregation Data'!J$315:$J$616,255),0))),"")</f>
        <v/>
      </c>
      <c r="F459" s="367" t="str">
        <f t="array" ref="F459">IFERROR(IF(INDEX('Disaggregation Data'!$L$315:$L$616,MATCH(RIGHT(X459,255),RIGHT('Disaggregation Data'!$J$315:$J$616,255),0))=0,"",INDEX('Disaggregation Data'!$L$315:$L$616,MATCH(RIGHT(X459,255),RIGHT('Disaggregation Data'!J$315:$J$616,255),0))),"")</f>
        <v/>
      </c>
      <c r="G459" s="436" t="str">
        <f t="array" ref="G459">IFERROR(IF(INDEX('Disaggregation Data'!$M$315:$M$616,MATCH(RIGHT(X459,255),RIGHT('Disaggregation Data'!$J$315:$J$616,255),0))=0,(E459/F459)*100,INDEX('Disaggregation Data'!$M$315:$M$616,MATCH(RIGHT(X459,255),RIGHT('Disaggregation Data'!J$315:$J$616,255),0))),"")</f>
        <v/>
      </c>
      <c r="H459" s="370" t="str">
        <f t="array" ref="H459">IFERROR(IF(INDEX('Disaggregation Data'!$N$315:$N$616,MATCH(RIGHT(X459,255),RIGHT('Disaggregation Data'!$J$315:$J$616,255),0))=0,"",INDEX('Disaggregation Data'!$N$315:$N$616,MATCH(RIGHT(X459,255),RIGHT('Disaggregation Data'!J$315:$J$616,255),0))),"")</f>
        <v/>
      </c>
      <c r="I459" s="469"/>
      <c r="J459" s="469"/>
      <c r="K459" s="469"/>
      <c r="L459" s="469"/>
      <c r="M459" s="469"/>
      <c r="N459" s="469"/>
      <c r="O459" s="469"/>
      <c r="P459" s="469"/>
      <c r="Q459" s="469"/>
      <c r="R459" s="469"/>
      <c r="S459" s="469"/>
      <c r="T459" s="469"/>
      <c r="U459" s="370" t="str">
        <f t="array" ref="U459">IFERROR(IF(INDEX('Disaggregation Data'!$O$315:$O$616,MATCH(RIGHT(X459,255),RIGHT('Disaggregation Data'!$J$315:$J$616,255),0))=0,"",INDEX('Disaggregation Data'!$O$315:$O$616,MATCH(RIGHT(X459,255),RIGHT('Disaggregation Data'!J$315:$J$616,255),0))),"")</f>
        <v/>
      </c>
      <c r="V459" s="383" t="str">
        <f t="array" ref="V459">IFERROR(IF(INDEX('Disaggregation Data'!$P$315:$P$616,MATCH(RIGHT(X459,255),RIGHT('Disaggregation Data'!$J$315:$J$616,255),0))=0,"",INDEX('Disaggregation Data'!$P$315:$P$616,MATCH(RIGHT(X459,255),RIGHT('Disaggregation Data'!J$315:$J$616,255),0))),"")</f>
        <v/>
      </c>
      <c r="W459" s="470"/>
      <c r="X459" s="470" t="str">
        <f t="shared" si="32"/>
        <v/>
      </c>
      <c r="Y459" s="470">
        <f t="shared" si="33"/>
        <v>82</v>
      </c>
      <c r="Z459" s="470" t="str">
        <f t="shared" si="34"/>
        <v/>
      </c>
      <c r="AA459" s="470" t="b">
        <f t="shared" si="35"/>
        <v>0</v>
      </c>
      <c r="AB459" s="470" t="s">
        <v>1963</v>
      </c>
      <c r="AC459" s="470" t="str">
        <f t="array" ref="AC459">IFERROR(IF(INDEX('Disaggregation Records'!$G$95:$G$183,MATCH(LEFT(Z459,255),LEFT('Disaggregation Records'!$D$95:$D$183,255),0))=0,"",INDEX('Disaggregation Records'!$G$95:$G$183,MATCH(LEFT(Z459,255),LEFT('Disaggregation Records'!$D$95:$D$183,255),0))),"")</f>
        <v/>
      </c>
      <c r="AD459" s="470" t="s">
        <v>774</v>
      </c>
      <c r="AE459" s="219"/>
      <c r="AF459" s="136"/>
      <c r="AG459" s="136"/>
    </row>
    <row r="460" spans="1:33" ht="37.5" customHeight="1" x14ac:dyDescent="0.25">
      <c r="A460" s="345">
        <v>14</v>
      </c>
      <c r="B460" s="364" t="str">
        <f>IFERROR(VLOOKUP(A460,'Coverage Indicators - Section D'!$A$10:$Y$42,25,FALSE),"")</f>
        <v/>
      </c>
      <c r="C460" s="464" t="str">
        <f t="array" ref="C460">IFERROR(IF(INDEX('Disaggregation Records'!$E$95:$E$183,MATCH(RIGHT(Z460,255),RIGHT('Disaggregation Records'!$D$95:$D$183,255),0))=0,"",INDEX('Disaggregation Records'!$E$95:$E$183,MATCH(RIGHT(Z460,255),RIGHT('Disaggregation Records'!$D$95:$D$183,255),0))),"")</f>
        <v/>
      </c>
      <c r="D460" s="464" t="str">
        <f t="array" ref="D460">IFERROR(IF(INDEX('Disaggregation Records'!$F$95:$F$183,MATCH(RIGHT(Z460,255),RIGHT('Disaggregation Records'!$D$95:$D$183,255),0))=0,"",INDEX('Disaggregation Records'!$F$95:$F$183,MATCH(RIGHT(Z460,255),RIGHT('Disaggregation Records'!$D$95:$D$183,255),0))),"")</f>
        <v/>
      </c>
      <c r="E460" s="366" t="str">
        <f t="array" ref="E460">IFERROR(IF(INDEX('Disaggregation Data'!$K$315:$K$616,MATCH(RIGHT(X460,255),RIGHT('Disaggregation Data'!$J$315:$J$616,255),0))=0,"",INDEX('Disaggregation Data'!$K$315:$K$616,MATCH(RIGHT(X460,255),RIGHT('Disaggregation Data'!J$315:$J$616,255),0))),"")</f>
        <v/>
      </c>
      <c r="F460" s="367" t="str">
        <f t="array" ref="F460">IFERROR(IF(INDEX('Disaggregation Data'!$L$315:$L$616,MATCH(RIGHT(X460,255),RIGHT('Disaggregation Data'!$J$315:$J$616,255),0))=0,"",INDEX('Disaggregation Data'!$L$315:$L$616,MATCH(RIGHT(X460,255),RIGHT('Disaggregation Data'!J$315:$J$616,255),0))),"")</f>
        <v/>
      </c>
      <c r="G460" s="436" t="str">
        <f t="array" ref="G460">IFERROR(IF(INDEX('Disaggregation Data'!$M$315:$M$616,MATCH(RIGHT(X460,255),RIGHT('Disaggregation Data'!$J$315:$J$616,255),0))=0,(E460/F460)*100,INDEX('Disaggregation Data'!$M$315:$M$616,MATCH(RIGHT(X460,255),RIGHT('Disaggregation Data'!J$315:$J$616,255),0))),"")</f>
        <v/>
      </c>
      <c r="H460" s="370" t="str">
        <f t="array" ref="H460">IFERROR(IF(INDEX('Disaggregation Data'!$N$315:$N$616,MATCH(RIGHT(X460,255),RIGHT('Disaggregation Data'!$J$315:$J$616,255),0))=0,"",INDEX('Disaggregation Data'!$N$315:$N$616,MATCH(RIGHT(X460,255),RIGHT('Disaggregation Data'!J$315:$J$616,255),0))),"")</f>
        <v/>
      </c>
      <c r="I460" s="469"/>
      <c r="J460" s="469"/>
      <c r="K460" s="469"/>
      <c r="L460" s="469"/>
      <c r="M460" s="469"/>
      <c r="N460" s="469"/>
      <c r="O460" s="469"/>
      <c r="P460" s="469"/>
      <c r="Q460" s="469"/>
      <c r="R460" s="469"/>
      <c r="S460" s="469"/>
      <c r="T460" s="469"/>
      <c r="U460" s="370" t="str">
        <f t="array" ref="U460">IFERROR(IF(INDEX('Disaggregation Data'!$O$315:$O$616,MATCH(RIGHT(X460,255),RIGHT('Disaggregation Data'!$J$315:$J$616,255),0))=0,"",INDEX('Disaggregation Data'!$O$315:$O$616,MATCH(RIGHT(X460,255),RIGHT('Disaggregation Data'!J$315:$J$616,255),0))),"")</f>
        <v/>
      </c>
      <c r="V460" s="383" t="str">
        <f t="array" ref="V460">IFERROR(IF(INDEX('Disaggregation Data'!$P$315:$P$616,MATCH(RIGHT(X460,255),RIGHT('Disaggregation Data'!$J$315:$J$616,255),0))=0,"",INDEX('Disaggregation Data'!$P$315:$P$616,MATCH(RIGHT(X460,255),RIGHT('Disaggregation Data'!J$315:$J$616,255),0))),"")</f>
        <v/>
      </c>
      <c r="W460" s="470"/>
      <c r="X460" s="470" t="str">
        <f t="shared" si="32"/>
        <v/>
      </c>
      <c r="Y460" s="470">
        <f t="shared" si="33"/>
        <v>83</v>
      </c>
      <c r="Z460" s="470" t="str">
        <f t="shared" si="34"/>
        <v/>
      </c>
      <c r="AA460" s="470" t="b">
        <f t="shared" si="35"/>
        <v>0</v>
      </c>
      <c r="AB460" s="470" t="s">
        <v>1964</v>
      </c>
      <c r="AC460" s="470" t="str">
        <f t="array" ref="AC460">IFERROR(IF(INDEX('Disaggregation Records'!$G$95:$G$183,MATCH(LEFT(Z460,255),LEFT('Disaggregation Records'!$D$95:$D$183,255),0))=0,"",INDEX('Disaggregation Records'!$G$95:$G$183,MATCH(LEFT(Z460,255),LEFT('Disaggregation Records'!$D$95:$D$183,255),0))),"")</f>
        <v/>
      </c>
      <c r="AD460" s="470" t="s">
        <v>774</v>
      </c>
      <c r="AE460" s="219"/>
      <c r="AF460" s="136"/>
      <c r="AG460" s="136"/>
    </row>
    <row r="461" spans="1:33" ht="37.5" customHeight="1" x14ac:dyDescent="0.25">
      <c r="A461" s="345">
        <v>14</v>
      </c>
      <c r="B461" s="364" t="str">
        <f>IFERROR(VLOOKUP(A461,'Coverage Indicators - Section D'!$A$10:$Y$42,25,FALSE),"")</f>
        <v/>
      </c>
      <c r="C461" s="464" t="str">
        <f t="array" ref="C461">IFERROR(IF(INDEX('Disaggregation Records'!$E$95:$E$183,MATCH(RIGHT(Z461,255),RIGHT('Disaggregation Records'!$D$95:$D$183,255),0))=0,"",INDEX('Disaggregation Records'!$E$95:$E$183,MATCH(RIGHT(Z461,255),RIGHT('Disaggregation Records'!$D$95:$D$183,255),0))),"")</f>
        <v/>
      </c>
      <c r="D461" s="464" t="str">
        <f t="array" ref="D461">IFERROR(IF(INDEX('Disaggregation Records'!$F$95:$F$183,MATCH(RIGHT(Z461,255),RIGHT('Disaggregation Records'!$D$95:$D$183,255),0))=0,"",INDEX('Disaggregation Records'!$F$95:$F$183,MATCH(RIGHT(Z461,255),RIGHT('Disaggregation Records'!$D$95:$D$183,255),0))),"")</f>
        <v/>
      </c>
      <c r="E461" s="366" t="str">
        <f t="array" ref="E461">IFERROR(IF(INDEX('Disaggregation Data'!$K$315:$K$616,MATCH(RIGHT(X461,255),RIGHT('Disaggregation Data'!$J$315:$J$616,255),0))=0,"",INDEX('Disaggregation Data'!$K$315:$K$616,MATCH(RIGHT(X461,255),RIGHT('Disaggregation Data'!J$315:$J$616,255),0))),"")</f>
        <v/>
      </c>
      <c r="F461" s="367" t="str">
        <f t="array" ref="F461">IFERROR(IF(INDEX('Disaggregation Data'!$L$315:$L$616,MATCH(RIGHT(X461,255),RIGHT('Disaggregation Data'!$J$315:$J$616,255),0))=0,"",INDEX('Disaggregation Data'!$L$315:$L$616,MATCH(RIGHT(X461,255),RIGHT('Disaggregation Data'!J$315:$J$616,255),0))),"")</f>
        <v/>
      </c>
      <c r="G461" s="436" t="str">
        <f t="array" ref="G461">IFERROR(IF(INDEX('Disaggregation Data'!$M$315:$M$616,MATCH(RIGHT(X461,255),RIGHT('Disaggregation Data'!$J$315:$J$616,255),0))=0,(E461/F461)*100,INDEX('Disaggregation Data'!$M$315:$M$616,MATCH(RIGHT(X461,255),RIGHT('Disaggregation Data'!J$315:$J$616,255),0))),"")</f>
        <v/>
      </c>
      <c r="H461" s="370" t="str">
        <f t="array" ref="H461">IFERROR(IF(INDEX('Disaggregation Data'!$N$315:$N$616,MATCH(RIGHT(X461,255),RIGHT('Disaggregation Data'!$J$315:$J$616,255),0))=0,"",INDEX('Disaggregation Data'!$N$315:$N$616,MATCH(RIGHT(X461,255),RIGHT('Disaggregation Data'!J$315:$J$616,255),0))),"")</f>
        <v/>
      </c>
      <c r="I461" s="469"/>
      <c r="J461" s="469"/>
      <c r="K461" s="469"/>
      <c r="L461" s="469"/>
      <c r="M461" s="469"/>
      <c r="N461" s="469"/>
      <c r="O461" s="469"/>
      <c r="P461" s="469"/>
      <c r="Q461" s="469"/>
      <c r="R461" s="469"/>
      <c r="S461" s="469"/>
      <c r="T461" s="469"/>
      <c r="U461" s="370" t="str">
        <f t="array" ref="U461">IFERROR(IF(INDEX('Disaggregation Data'!$O$315:$O$616,MATCH(RIGHT(X461,255),RIGHT('Disaggregation Data'!$J$315:$J$616,255),0))=0,"",INDEX('Disaggregation Data'!$O$315:$O$616,MATCH(RIGHT(X461,255),RIGHT('Disaggregation Data'!J$315:$J$616,255),0))),"")</f>
        <v/>
      </c>
      <c r="V461" s="383" t="str">
        <f t="array" ref="V461">IFERROR(IF(INDEX('Disaggregation Data'!$P$315:$P$616,MATCH(RIGHT(X461,255),RIGHT('Disaggregation Data'!$J$315:$J$616,255),0))=0,"",INDEX('Disaggregation Data'!$P$315:$P$616,MATCH(RIGHT(X461,255),RIGHT('Disaggregation Data'!J$315:$J$616,255),0))),"")</f>
        <v/>
      </c>
      <c r="W461" s="470"/>
      <c r="X461" s="470" t="str">
        <f t="shared" si="32"/>
        <v/>
      </c>
      <c r="Y461" s="470">
        <f t="shared" si="33"/>
        <v>84</v>
      </c>
      <c r="Z461" s="470" t="str">
        <f t="shared" si="34"/>
        <v/>
      </c>
      <c r="AA461" s="470" t="b">
        <f t="shared" si="35"/>
        <v>0</v>
      </c>
      <c r="AB461" s="470" t="s">
        <v>1965</v>
      </c>
      <c r="AC461" s="470" t="str">
        <f t="array" ref="AC461">IFERROR(IF(INDEX('Disaggregation Records'!$G$95:$G$183,MATCH(LEFT(Z461,255),LEFT('Disaggregation Records'!$D$95:$D$183,255),0))=0,"",INDEX('Disaggregation Records'!$G$95:$G$183,MATCH(LEFT(Z461,255),LEFT('Disaggregation Records'!$D$95:$D$183,255),0))),"")</f>
        <v/>
      </c>
      <c r="AD461" s="470" t="s">
        <v>774</v>
      </c>
      <c r="AE461" s="219"/>
      <c r="AF461" s="136"/>
      <c r="AG461" s="136"/>
    </row>
    <row r="462" spans="1:33" ht="37.5" customHeight="1" x14ac:dyDescent="0.25">
      <c r="A462" s="345">
        <v>14</v>
      </c>
      <c r="B462" s="364" t="str">
        <f>IFERROR(VLOOKUP(A462,'Coverage Indicators - Section D'!$A$10:$Y$42,25,FALSE),"")</f>
        <v/>
      </c>
      <c r="C462" s="464" t="str">
        <f t="array" ref="C462">IFERROR(IF(INDEX('Disaggregation Records'!$E$95:$E$183,MATCH(RIGHT(Z462,255),RIGHT('Disaggregation Records'!$D$95:$D$183,255),0))=0,"",INDEX('Disaggregation Records'!$E$95:$E$183,MATCH(RIGHT(Z462,255),RIGHT('Disaggregation Records'!$D$95:$D$183,255),0))),"")</f>
        <v/>
      </c>
      <c r="D462" s="464" t="str">
        <f t="array" ref="D462">IFERROR(IF(INDEX('Disaggregation Records'!$F$95:$F$183,MATCH(RIGHT(Z462,255),RIGHT('Disaggregation Records'!$D$95:$D$183,255),0))=0,"",INDEX('Disaggregation Records'!$F$95:$F$183,MATCH(RIGHT(Z462,255),RIGHT('Disaggregation Records'!$D$95:$D$183,255),0))),"")</f>
        <v/>
      </c>
      <c r="E462" s="366" t="str">
        <f t="array" ref="E462">IFERROR(IF(INDEX('Disaggregation Data'!$K$315:$K$616,MATCH(RIGHT(X462,255),RIGHT('Disaggregation Data'!$J$315:$J$616,255),0))=0,"",INDEX('Disaggregation Data'!$K$315:$K$616,MATCH(RIGHT(X462,255),RIGHT('Disaggregation Data'!J$315:$J$616,255),0))),"")</f>
        <v/>
      </c>
      <c r="F462" s="367" t="str">
        <f t="array" ref="F462">IFERROR(IF(INDEX('Disaggregation Data'!$L$315:$L$616,MATCH(RIGHT(X462,255),RIGHT('Disaggregation Data'!$J$315:$J$616,255),0))=0,"",INDEX('Disaggregation Data'!$L$315:$L$616,MATCH(RIGHT(X462,255),RIGHT('Disaggregation Data'!J$315:$J$616,255),0))),"")</f>
        <v/>
      </c>
      <c r="G462" s="436" t="str">
        <f t="array" ref="G462">IFERROR(IF(INDEX('Disaggregation Data'!$M$315:$M$616,MATCH(RIGHT(X462,255),RIGHT('Disaggregation Data'!$J$315:$J$616,255),0))=0,(E462/F462)*100,INDEX('Disaggregation Data'!$M$315:$M$616,MATCH(RIGHT(X462,255),RIGHT('Disaggregation Data'!J$315:$J$616,255),0))),"")</f>
        <v/>
      </c>
      <c r="H462" s="370" t="str">
        <f t="array" ref="H462">IFERROR(IF(INDEX('Disaggregation Data'!$N$315:$N$616,MATCH(RIGHT(X462,255),RIGHT('Disaggregation Data'!$J$315:$J$616,255),0))=0,"",INDEX('Disaggregation Data'!$N$315:$N$616,MATCH(RIGHT(X462,255),RIGHT('Disaggregation Data'!J$315:$J$616,255),0))),"")</f>
        <v/>
      </c>
      <c r="I462" s="469"/>
      <c r="J462" s="469"/>
      <c r="K462" s="469"/>
      <c r="L462" s="469"/>
      <c r="M462" s="469"/>
      <c r="N462" s="469"/>
      <c r="O462" s="469"/>
      <c r="P462" s="469"/>
      <c r="Q462" s="469"/>
      <c r="R462" s="469"/>
      <c r="S462" s="469"/>
      <c r="T462" s="469"/>
      <c r="U462" s="370" t="str">
        <f t="array" ref="U462">IFERROR(IF(INDEX('Disaggregation Data'!$O$315:$O$616,MATCH(RIGHT(X462,255),RIGHT('Disaggregation Data'!$J$315:$J$616,255),0))=0,"",INDEX('Disaggregation Data'!$O$315:$O$616,MATCH(RIGHT(X462,255),RIGHT('Disaggregation Data'!J$315:$J$616,255),0))),"")</f>
        <v/>
      </c>
      <c r="V462" s="383" t="str">
        <f t="array" ref="V462">IFERROR(IF(INDEX('Disaggregation Data'!$P$315:$P$616,MATCH(RIGHT(X462,255),RIGHT('Disaggregation Data'!$J$315:$J$616,255),0))=0,"",INDEX('Disaggregation Data'!$P$315:$P$616,MATCH(RIGHT(X462,255),RIGHT('Disaggregation Data'!J$315:$J$616,255),0))),"")</f>
        <v/>
      </c>
      <c r="W462" s="470"/>
      <c r="X462" s="470" t="str">
        <f t="shared" si="32"/>
        <v/>
      </c>
      <c r="Y462" s="470">
        <f t="shared" si="33"/>
        <v>85</v>
      </c>
      <c r="Z462" s="470" t="str">
        <f t="shared" si="34"/>
        <v/>
      </c>
      <c r="AA462" s="470" t="b">
        <f t="shared" si="35"/>
        <v>0</v>
      </c>
      <c r="AB462" s="470" t="s">
        <v>1966</v>
      </c>
      <c r="AC462" s="470" t="str">
        <f t="array" ref="AC462">IFERROR(IF(INDEX('Disaggregation Records'!$G$95:$G$183,MATCH(LEFT(Z462,255),LEFT('Disaggregation Records'!$D$95:$D$183,255),0))=0,"",INDEX('Disaggregation Records'!$G$95:$G$183,MATCH(LEFT(Z462,255),LEFT('Disaggregation Records'!$D$95:$D$183,255),0))),"")</f>
        <v/>
      </c>
      <c r="AD462" s="470" t="s">
        <v>774</v>
      </c>
      <c r="AE462" s="219"/>
      <c r="AF462" s="136"/>
      <c r="AG462" s="136"/>
    </row>
    <row r="463" spans="1:33" ht="37.5" customHeight="1" x14ac:dyDescent="0.25">
      <c r="A463" s="345">
        <v>14</v>
      </c>
      <c r="B463" s="364" t="str">
        <f>IFERROR(VLOOKUP(A463,'Coverage Indicators - Section D'!$A$10:$Y$42,25,FALSE),"")</f>
        <v/>
      </c>
      <c r="C463" s="464" t="str">
        <f t="array" ref="C463">IFERROR(IF(INDEX('Disaggregation Records'!$E$95:$E$183,MATCH(RIGHT(Z463,255),RIGHT('Disaggregation Records'!$D$95:$D$183,255),0))=0,"",INDEX('Disaggregation Records'!$E$95:$E$183,MATCH(RIGHT(Z463,255),RIGHT('Disaggregation Records'!$D$95:$D$183,255),0))),"")</f>
        <v/>
      </c>
      <c r="D463" s="464" t="str">
        <f t="array" ref="D463">IFERROR(IF(INDEX('Disaggregation Records'!$F$95:$F$183,MATCH(RIGHT(Z463,255),RIGHT('Disaggregation Records'!$D$95:$D$183,255),0))=0,"",INDEX('Disaggregation Records'!$F$95:$F$183,MATCH(RIGHT(Z463,255),RIGHT('Disaggregation Records'!$D$95:$D$183,255),0))),"")</f>
        <v/>
      </c>
      <c r="E463" s="366" t="str">
        <f t="array" ref="E463">IFERROR(IF(INDEX('Disaggregation Data'!$K$315:$K$616,MATCH(RIGHT(X463,255),RIGHT('Disaggregation Data'!$J$315:$J$616,255),0))=0,"",INDEX('Disaggregation Data'!$K$315:$K$616,MATCH(RIGHT(X463,255),RIGHT('Disaggregation Data'!J$315:$J$616,255),0))),"")</f>
        <v/>
      </c>
      <c r="F463" s="367" t="str">
        <f t="array" ref="F463">IFERROR(IF(INDEX('Disaggregation Data'!$L$315:$L$616,MATCH(RIGHT(X463,255),RIGHT('Disaggregation Data'!$J$315:$J$616,255),0))=0,"",INDEX('Disaggregation Data'!$L$315:$L$616,MATCH(RIGHT(X463,255),RIGHT('Disaggregation Data'!J$315:$J$616,255),0))),"")</f>
        <v/>
      </c>
      <c r="G463" s="436" t="str">
        <f t="array" ref="G463">IFERROR(IF(INDEX('Disaggregation Data'!$M$315:$M$616,MATCH(RIGHT(X463,255),RIGHT('Disaggregation Data'!$J$315:$J$616,255),0))=0,(E463/F463)*100,INDEX('Disaggregation Data'!$M$315:$M$616,MATCH(RIGHT(X463,255),RIGHT('Disaggregation Data'!J$315:$J$616,255),0))),"")</f>
        <v/>
      </c>
      <c r="H463" s="370" t="str">
        <f t="array" ref="H463">IFERROR(IF(INDEX('Disaggregation Data'!$N$315:$N$616,MATCH(RIGHT(X463,255),RIGHT('Disaggregation Data'!$J$315:$J$616,255),0))=0,"",INDEX('Disaggregation Data'!$N$315:$N$616,MATCH(RIGHT(X463,255),RIGHT('Disaggregation Data'!J$315:$J$616,255),0))),"")</f>
        <v/>
      </c>
      <c r="I463" s="469"/>
      <c r="J463" s="469"/>
      <c r="K463" s="469"/>
      <c r="L463" s="469"/>
      <c r="M463" s="469"/>
      <c r="N463" s="469"/>
      <c r="O463" s="469"/>
      <c r="P463" s="469"/>
      <c r="Q463" s="469"/>
      <c r="R463" s="469"/>
      <c r="S463" s="469"/>
      <c r="T463" s="469"/>
      <c r="U463" s="370" t="str">
        <f t="array" ref="U463">IFERROR(IF(INDEX('Disaggregation Data'!$O$315:$O$616,MATCH(RIGHT(X463,255),RIGHT('Disaggregation Data'!$J$315:$J$616,255),0))=0,"",INDEX('Disaggregation Data'!$O$315:$O$616,MATCH(RIGHT(X463,255),RIGHT('Disaggregation Data'!J$315:$J$616,255),0))),"")</f>
        <v/>
      </c>
      <c r="V463" s="383" t="str">
        <f t="array" ref="V463">IFERROR(IF(INDEX('Disaggregation Data'!$P$315:$P$616,MATCH(RIGHT(X463,255),RIGHT('Disaggregation Data'!$J$315:$J$616,255),0))=0,"",INDEX('Disaggregation Data'!$P$315:$P$616,MATCH(RIGHT(X463,255),RIGHT('Disaggregation Data'!J$315:$J$616,255),0))),"")</f>
        <v/>
      </c>
      <c r="W463" s="470"/>
      <c r="X463" s="470" t="str">
        <f t="shared" si="32"/>
        <v/>
      </c>
      <c r="Y463" s="470">
        <f t="shared" si="33"/>
        <v>86</v>
      </c>
      <c r="Z463" s="470" t="str">
        <f t="shared" si="34"/>
        <v/>
      </c>
      <c r="AA463" s="470" t="b">
        <f t="shared" si="35"/>
        <v>0</v>
      </c>
      <c r="AB463" s="470" t="s">
        <v>1967</v>
      </c>
      <c r="AC463" s="470" t="str">
        <f t="array" ref="AC463">IFERROR(IF(INDEX('Disaggregation Records'!$G$95:$G$183,MATCH(LEFT(Z463,255),LEFT('Disaggregation Records'!$D$95:$D$183,255),0))=0,"",INDEX('Disaggregation Records'!$G$95:$G$183,MATCH(LEFT(Z463,255),LEFT('Disaggregation Records'!$D$95:$D$183,255),0))),"")</f>
        <v/>
      </c>
      <c r="AD463" s="470" t="s">
        <v>774</v>
      </c>
      <c r="AE463" s="219"/>
      <c r="AF463" s="136"/>
      <c r="AG463" s="136"/>
    </row>
    <row r="464" spans="1:33" ht="37.5" customHeight="1" x14ac:dyDescent="0.25">
      <c r="A464" s="345">
        <v>14</v>
      </c>
      <c r="B464" s="364" t="str">
        <f>IFERROR(VLOOKUP(A464,'Coverage Indicators - Section D'!$A$10:$Y$42,25,FALSE),"")</f>
        <v/>
      </c>
      <c r="C464" s="464" t="str">
        <f t="array" ref="C464">IFERROR(IF(INDEX('Disaggregation Records'!$E$95:$E$183,MATCH(RIGHT(Z464,255),RIGHT('Disaggregation Records'!$D$95:$D$183,255),0))=0,"",INDEX('Disaggregation Records'!$E$95:$E$183,MATCH(RIGHT(Z464,255),RIGHT('Disaggregation Records'!$D$95:$D$183,255),0))),"")</f>
        <v/>
      </c>
      <c r="D464" s="464" t="str">
        <f t="array" ref="D464">IFERROR(IF(INDEX('Disaggregation Records'!$F$95:$F$183,MATCH(RIGHT(Z464,255),RIGHT('Disaggregation Records'!$D$95:$D$183,255),0))=0,"",INDEX('Disaggregation Records'!$F$95:$F$183,MATCH(RIGHT(Z464,255),RIGHT('Disaggregation Records'!$D$95:$D$183,255),0))),"")</f>
        <v/>
      </c>
      <c r="E464" s="366" t="str">
        <f t="array" ref="E464">IFERROR(IF(INDEX('Disaggregation Data'!$K$315:$K$616,MATCH(RIGHT(X464,255),RIGHT('Disaggregation Data'!$J$315:$J$616,255),0))=0,"",INDEX('Disaggregation Data'!$K$315:$K$616,MATCH(RIGHT(X464,255),RIGHT('Disaggregation Data'!J$315:$J$616,255),0))),"")</f>
        <v/>
      </c>
      <c r="F464" s="367" t="str">
        <f t="array" ref="F464">IFERROR(IF(INDEX('Disaggregation Data'!$L$315:$L$616,MATCH(RIGHT(X464,255),RIGHT('Disaggregation Data'!$J$315:$J$616,255),0))=0,"",INDEX('Disaggregation Data'!$L$315:$L$616,MATCH(RIGHT(X464,255),RIGHT('Disaggregation Data'!J$315:$J$616,255),0))),"")</f>
        <v/>
      </c>
      <c r="G464" s="436" t="str">
        <f t="array" ref="G464">IFERROR(IF(INDEX('Disaggregation Data'!$M$315:$M$616,MATCH(RIGHT(X464,255),RIGHT('Disaggregation Data'!$J$315:$J$616,255),0))=0,(E464/F464)*100,INDEX('Disaggregation Data'!$M$315:$M$616,MATCH(RIGHT(X464,255),RIGHT('Disaggregation Data'!J$315:$J$616,255),0))),"")</f>
        <v/>
      </c>
      <c r="H464" s="370" t="str">
        <f t="array" ref="H464">IFERROR(IF(INDEX('Disaggregation Data'!$N$315:$N$616,MATCH(RIGHT(X464,255),RIGHT('Disaggregation Data'!$J$315:$J$616,255),0))=0,"",INDEX('Disaggregation Data'!$N$315:$N$616,MATCH(RIGHT(X464,255),RIGHT('Disaggregation Data'!J$315:$J$616,255),0))),"")</f>
        <v/>
      </c>
      <c r="I464" s="469"/>
      <c r="J464" s="469"/>
      <c r="K464" s="469"/>
      <c r="L464" s="469"/>
      <c r="M464" s="469"/>
      <c r="N464" s="469"/>
      <c r="O464" s="469"/>
      <c r="P464" s="469"/>
      <c r="Q464" s="469"/>
      <c r="R464" s="469"/>
      <c r="S464" s="469"/>
      <c r="T464" s="469"/>
      <c r="U464" s="370" t="str">
        <f t="array" ref="U464">IFERROR(IF(INDEX('Disaggregation Data'!$O$315:$O$616,MATCH(RIGHT(X464,255),RIGHT('Disaggregation Data'!$J$315:$J$616,255),0))=0,"",INDEX('Disaggregation Data'!$O$315:$O$616,MATCH(RIGHT(X464,255),RIGHT('Disaggregation Data'!J$315:$J$616,255),0))),"")</f>
        <v/>
      </c>
      <c r="V464" s="383" t="str">
        <f t="array" ref="V464">IFERROR(IF(INDEX('Disaggregation Data'!$P$315:$P$616,MATCH(RIGHT(X464,255),RIGHT('Disaggregation Data'!$J$315:$J$616,255),0))=0,"",INDEX('Disaggregation Data'!$P$315:$P$616,MATCH(RIGHT(X464,255),RIGHT('Disaggregation Data'!J$315:$J$616,255),0))),"")</f>
        <v/>
      </c>
      <c r="W464" s="470"/>
      <c r="X464" s="470" t="str">
        <f t="shared" si="32"/>
        <v/>
      </c>
      <c r="Y464" s="470">
        <f t="shared" si="33"/>
        <v>87</v>
      </c>
      <c r="Z464" s="470" t="str">
        <f t="shared" si="34"/>
        <v/>
      </c>
      <c r="AA464" s="470" t="b">
        <f t="shared" si="35"/>
        <v>0</v>
      </c>
      <c r="AB464" s="470" t="s">
        <v>1968</v>
      </c>
      <c r="AC464" s="470" t="str">
        <f t="array" ref="AC464">IFERROR(IF(INDEX('Disaggregation Records'!$G$95:$G$183,MATCH(LEFT(Z464,255),LEFT('Disaggregation Records'!$D$95:$D$183,255),0))=0,"",INDEX('Disaggregation Records'!$G$95:$G$183,MATCH(LEFT(Z464,255),LEFT('Disaggregation Records'!$D$95:$D$183,255),0))),"")</f>
        <v/>
      </c>
      <c r="AD464" s="470" t="s">
        <v>774</v>
      </c>
      <c r="AE464" s="219"/>
      <c r="AF464" s="136"/>
      <c r="AG464" s="136"/>
    </row>
    <row r="465" spans="1:33" ht="37.5" customHeight="1" x14ac:dyDescent="0.25">
      <c r="A465" s="345">
        <v>14</v>
      </c>
      <c r="B465" s="364" t="str">
        <f>IFERROR(VLOOKUP(A465,'Coverage Indicators - Section D'!$A$10:$Y$42,25,FALSE),"")</f>
        <v/>
      </c>
      <c r="C465" s="464" t="str">
        <f t="array" ref="C465">IFERROR(IF(INDEX('Disaggregation Records'!$E$95:$E$183,MATCH(RIGHT(Z465,255),RIGHT('Disaggregation Records'!$D$95:$D$183,255),0))=0,"",INDEX('Disaggregation Records'!$E$95:$E$183,MATCH(RIGHT(Z465,255),RIGHT('Disaggregation Records'!$D$95:$D$183,255),0))),"")</f>
        <v/>
      </c>
      <c r="D465" s="464" t="str">
        <f t="array" ref="D465">IFERROR(IF(INDEX('Disaggregation Records'!$F$95:$F$183,MATCH(RIGHT(Z465,255),RIGHT('Disaggregation Records'!$D$95:$D$183,255),0))=0,"",INDEX('Disaggregation Records'!$F$95:$F$183,MATCH(RIGHT(Z465,255),RIGHT('Disaggregation Records'!$D$95:$D$183,255),0))),"")</f>
        <v/>
      </c>
      <c r="E465" s="366" t="str">
        <f t="array" ref="E465">IFERROR(IF(INDEX('Disaggregation Data'!$K$315:$K$616,MATCH(RIGHT(X465,255),RIGHT('Disaggregation Data'!$J$315:$J$616,255),0))=0,"",INDEX('Disaggregation Data'!$K$315:$K$616,MATCH(RIGHT(X465,255),RIGHT('Disaggregation Data'!J$315:$J$616,255),0))),"")</f>
        <v/>
      </c>
      <c r="F465" s="367" t="str">
        <f t="array" ref="F465">IFERROR(IF(INDEX('Disaggregation Data'!$L$315:$L$616,MATCH(RIGHT(X465,255),RIGHT('Disaggregation Data'!$J$315:$J$616,255),0))=0,"",INDEX('Disaggregation Data'!$L$315:$L$616,MATCH(RIGHT(X465,255),RIGHT('Disaggregation Data'!J$315:$J$616,255),0))),"")</f>
        <v/>
      </c>
      <c r="G465" s="436" t="str">
        <f t="array" ref="G465">IFERROR(IF(INDEX('Disaggregation Data'!$M$315:$M$616,MATCH(RIGHT(X465,255),RIGHT('Disaggregation Data'!$J$315:$J$616,255),0))=0,(E465/F465)*100,INDEX('Disaggregation Data'!$M$315:$M$616,MATCH(RIGHT(X465,255),RIGHT('Disaggregation Data'!J$315:$J$616,255),0))),"")</f>
        <v/>
      </c>
      <c r="H465" s="370" t="str">
        <f t="array" ref="H465">IFERROR(IF(INDEX('Disaggregation Data'!$N$315:$N$616,MATCH(RIGHT(X465,255),RIGHT('Disaggregation Data'!$J$315:$J$616,255),0))=0,"",INDEX('Disaggregation Data'!$N$315:$N$616,MATCH(RIGHT(X465,255),RIGHT('Disaggregation Data'!J$315:$J$616,255),0))),"")</f>
        <v/>
      </c>
      <c r="I465" s="469"/>
      <c r="J465" s="469"/>
      <c r="K465" s="469"/>
      <c r="L465" s="469"/>
      <c r="M465" s="469"/>
      <c r="N465" s="469"/>
      <c r="O465" s="469"/>
      <c r="P465" s="469"/>
      <c r="Q465" s="469"/>
      <c r="R465" s="469"/>
      <c r="S465" s="469"/>
      <c r="T465" s="469"/>
      <c r="U465" s="370" t="str">
        <f t="array" ref="U465">IFERROR(IF(INDEX('Disaggregation Data'!$O$315:$O$616,MATCH(RIGHT(X465,255),RIGHT('Disaggregation Data'!$J$315:$J$616,255),0))=0,"",INDEX('Disaggregation Data'!$O$315:$O$616,MATCH(RIGHT(X465,255),RIGHT('Disaggregation Data'!J$315:$J$616,255),0))),"")</f>
        <v/>
      </c>
      <c r="V465" s="383" t="str">
        <f t="array" ref="V465">IFERROR(IF(INDEX('Disaggregation Data'!$P$315:$P$616,MATCH(RIGHT(X465,255),RIGHT('Disaggregation Data'!$J$315:$J$616,255),0))=0,"",INDEX('Disaggregation Data'!$P$315:$P$616,MATCH(RIGHT(X465,255),RIGHT('Disaggregation Data'!J$315:$J$616,255),0))),"")</f>
        <v/>
      </c>
      <c r="W465" s="470"/>
      <c r="X465" s="470" t="str">
        <f t="shared" si="32"/>
        <v/>
      </c>
      <c r="Y465" s="470">
        <f t="shared" si="33"/>
        <v>88</v>
      </c>
      <c r="Z465" s="470" t="str">
        <f t="shared" si="34"/>
        <v/>
      </c>
      <c r="AA465" s="470" t="b">
        <f t="shared" si="35"/>
        <v>0</v>
      </c>
      <c r="AB465" s="470" t="s">
        <v>1969</v>
      </c>
      <c r="AC465" s="470" t="str">
        <f t="array" ref="AC465">IFERROR(IF(INDEX('Disaggregation Records'!$G$95:$G$183,MATCH(LEFT(Z465,255),LEFT('Disaggregation Records'!$D$95:$D$183,255),0))=0,"",INDEX('Disaggregation Records'!$G$95:$G$183,MATCH(LEFT(Z465,255),LEFT('Disaggregation Records'!$D$95:$D$183,255),0))),"")</f>
        <v/>
      </c>
      <c r="AD465" s="470" t="s">
        <v>774</v>
      </c>
      <c r="AE465" s="219"/>
      <c r="AF465" s="136"/>
      <c r="AG465" s="136"/>
    </row>
    <row r="466" spans="1:33" ht="37.5" customHeight="1" x14ac:dyDescent="0.25">
      <c r="A466" s="345">
        <v>14</v>
      </c>
      <c r="B466" s="364" t="str">
        <f>IFERROR(VLOOKUP(A466,'Coverage Indicators - Section D'!$A$10:$Y$42,25,FALSE),"")</f>
        <v/>
      </c>
      <c r="C466" s="464" t="str">
        <f t="array" ref="C466">IFERROR(IF(INDEX('Disaggregation Records'!$E$95:$E$183,MATCH(RIGHT(Z466,255),RIGHT('Disaggregation Records'!$D$95:$D$183,255),0))=0,"",INDEX('Disaggregation Records'!$E$95:$E$183,MATCH(RIGHT(Z466,255),RIGHT('Disaggregation Records'!$D$95:$D$183,255),0))),"")</f>
        <v/>
      </c>
      <c r="D466" s="464" t="str">
        <f t="array" ref="D466">IFERROR(IF(INDEX('Disaggregation Records'!$F$95:$F$183,MATCH(RIGHT(Z466,255),RIGHT('Disaggregation Records'!$D$95:$D$183,255),0))=0,"",INDEX('Disaggregation Records'!$F$95:$F$183,MATCH(RIGHT(Z466,255),RIGHT('Disaggregation Records'!$D$95:$D$183,255),0))),"")</f>
        <v/>
      </c>
      <c r="E466" s="366" t="str">
        <f t="array" ref="E466">IFERROR(IF(INDEX('Disaggregation Data'!$K$315:$K$616,MATCH(RIGHT(X466,255),RIGHT('Disaggregation Data'!$J$315:$J$616,255),0))=0,"",INDEX('Disaggregation Data'!$K$315:$K$616,MATCH(RIGHT(X466,255),RIGHT('Disaggregation Data'!J$315:$J$616,255),0))),"")</f>
        <v/>
      </c>
      <c r="F466" s="367" t="str">
        <f t="array" ref="F466">IFERROR(IF(INDEX('Disaggregation Data'!$L$315:$L$616,MATCH(RIGHT(X466,255),RIGHT('Disaggregation Data'!$J$315:$J$616,255),0))=0,"",INDEX('Disaggregation Data'!$L$315:$L$616,MATCH(RIGHT(X466,255),RIGHT('Disaggregation Data'!J$315:$J$616,255),0))),"")</f>
        <v/>
      </c>
      <c r="G466" s="436" t="str">
        <f t="array" ref="G466">IFERROR(IF(INDEX('Disaggregation Data'!$M$315:$M$616,MATCH(RIGHT(X466,255),RIGHT('Disaggregation Data'!$J$315:$J$616,255),0))=0,(E466/F466)*100,INDEX('Disaggregation Data'!$M$315:$M$616,MATCH(RIGHT(X466,255),RIGHT('Disaggregation Data'!J$315:$J$616,255),0))),"")</f>
        <v/>
      </c>
      <c r="H466" s="370" t="str">
        <f t="array" ref="H466">IFERROR(IF(INDEX('Disaggregation Data'!$N$315:$N$616,MATCH(RIGHT(X466,255),RIGHT('Disaggregation Data'!$J$315:$J$616,255),0))=0,"",INDEX('Disaggregation Data'!$N$315:$N$616,MATCH(RIGHT(X466,255),RIGHT('Disaggregation Data'!J$315:$J$616,255),0))),"")</f>
        <v/>
      </c>
      <c r="I466" s="469"/>
      <c r="J466" s="469"/>
      <c r="K466" s="469"/>
      <c r="L466" s="469"/>
      <c r="M466" s="469"/>
      <c r="N466" s="469"/>
      <c r="O466" s="469"/>
      <c r="P466" s="469"/>
      <c r="Q466" s="469"/>
      <c r="R466" s="469"/>
      <c r="S466" s="469"/>
      <c r="T466" s="469"/>
      <c r="U466" s="370" t="str">
        <f t="array" ref="U466">IFERROR(IF(INDEX('Disaggregation Data'!$O$315:$O$616,MATCH(RIGHT(X466,255),RIGHT('Disaggregation Data'!$J$315:$J$616,255),0))=0,"",INDEX('Disaggregation Data'!$O$315:$O$616,MATCH(RIGHT(X466,255),RIGHT('Disaggregation Data'!J$315:$J$616,255),0))),"")</f>
        <v/>
      </c>
      <c r="V466" s="383" t="str">
        <f t="array" ref="V466">IFERROR(IF(INDEX('Disaggregation Data'!$P$315:$P$616,MATCH(RIGHT(X466,255),RIGHT('Disaggregation Data'!$J$315:$J$616,255),0))=0,"",INDEX('Disaggregation Data'!$P$315:$P$616,MATCH(RIGHT(X466,255),RIGHT('Disaggregation Data'!J$315:$J$616,255),0))),"")</f>
        <v/>
      </c>
      <c r="W466" s="470"/>
      <c r="X466" s="470" t="str">
        <f t="shared" si="32"/>
        <v/>
      </c>
      <c r="Y466" s="470">
        <f t="shared" si="33"/>
        <v>89</v>
      </c>
      <c r="Z466" s="470" t="str">
        <f t="shared" si="34"/>
        <v/>
      </c>
      <c r="AA466" s="470" t="b">
        <f t="shared" si="35"/>
        <v>0</v>
      </c>
      <c r="AB466" s="470" t="s">
        <v>1970</v>
      </c>
      <c r="AC466" s="470" t="str">
        <f t="array" ref="AC466">IFERROR(IF(INDEX('Disaggregation Records'!$G$95:$G$183,MATCH(LEFT(Z466,255),LEFT('Disaggregation Records'!$D$95:$D$183,255),0))=0,"",INDEX('Disaggregation Records'!$G$95:$G$183,MATCH(LEFT(Z466,255),LEFT('Disaggregation Records'!$D$95:$D$183,255),0))),"")</f>
        <v/>
      </c>
      <c r="AD466" s="470" t="s">
        <v>774</v>
      </c>
      <c r="AE466" s="219"/>
      <c r="AF466" s="136"/>
      <c r="AG466" s="136"/>
    </row>
    <row r="467" spans="1:33" ht="37.5" customHeight="1" x14ac:dyDescent="0.25">
      <c r="A467" s="345">
        <v>15</v>
      </c>
      <c r="B467" s="364" t="str">
        <f>IFERROR(VLOOKUP(A467,'Coverage Indicators - Section D'!$A$10:$Y$42,25,FALSE),"")</f>
        <v/>
      </c>
      <c r="C467" s="464" t="str">
        <f t="array" ref="C467">IFERROR(IF(INDEX('Disaggregation Records'!$E$95:$E$183,MATCH(RIGHT(Z467,255),RIGHT('Disaggregation Records'!$D$95:$D$183,255),0))=0,"",INDEX('Disaggregation Records'!$E$95:$E$183,MATCH(RIGHT(Z467,255),RIGHT('Disaggregation Records'!$D$95:$D$183,255),0))),"")</f>
        <v/>
      </c>
      <c r="D467" s="464" t="str">
        <f t="array" ref="D467">IFERROR(IF(INDEX('Disaggregation Records'!$F$95:$F$183,MATCH(RIGHT(Z467,255),RIGHT('Disaggregation Records'!$D$95:$D$183,255),0))=0,"",INDEX('Disaggregation Records'!$F$95:$F$183,MATCH(RIGHT(Z467,255),RIGHT('Disaggregation Records'!$D$95:$D$183,255),0))),"")</f>
        <v/>
      </c>
      <c r="E467" s="366" t="str">
        <f t="array" ref="E467">IFERROR(IF(INDEX('Disaggregation Data'!$K$315:$K$616,MATCH(RIGHT(X467,255),RIGHT('Disaggregation Data'!$J$315:$J$616,255),0))=0,"",INDEX('Disaggregation Data'!$K$315:$K$616,MATCH(RIGHT(X467,255),RIGHT('Disaggregation Data'!J$315:$J$616,255),0))),"")</f>
        <v/>
      </c>
      <c r="F467" s="367" t="str">
        <f t="array" ref="F467">IFERROR(IF(INDEX('Disaggregation Data'!$L$315:$L$616,MATCH(RIGHT(X467,255),RIGHT('Disaggregation Data'!$J$315:$J$616,255),0))=0,"",INDEX('Disaggregation Data'!$L$315:$L$616,MATCH(RIGHT(X467,255),RIGHT('Disaggregation Data'!J$315:$J$616,255),0))),"")</f>
        <v/>
      </c>
      <c r="G467" s="436" t="str">
        <f t="array" ref="G467">IFERROR(IF(INDEX('Disaggregation Data'!$M$315:$M$616,MATCH(RIGHT(X467,255),RIGHT('Disaggregation Data'!$J$315:$J$616,255),0))=0,(E467/F467)*100,INDEX('Disaggregation Data'!$M$315:$M$616,MATCH(RIGHT(X467,255),RIGHT('Disaggregation Data'!J$315:$J$616,255),0))),"")</f>
        <v/>
      </c>
      <c r="H467" s="370" t="str">
        <f t="array" ref="H467">IFERROR(IF(INDEX('Disaggregation Data'!$N$315:$N$616,MATCH(RIGHT(X467,255),RIGHT('Disaggregation Data'!$J$315:$J$616,255),0))=0,"",INDEX('Disaggregation Data'!$N$315:$N$616,MATCH(RIGHT(X467,255),RIGHT('Disaggregation Data'!J$315:$J$616,255),0))),"")</f>
        <v/>
      </c>
      <c r="I467" s="469"/>
      <c r="J467" s="469"/>
      <c r="K467" s="469"/>
      <c r="L467" s="469"/>
      <c r="M467" s="469"/>
      <c r="N467" s="469"/>
      <c r="O467" s="469"/>
      <c r="P467" s="469"/>
      <c r="Q467" s="469"/>
      <c r="R467" s="469"/>
      <c r="S467" s="469"/>
      <c r="T467" s="469"/>
      <c r="U467" s="370" t="str">
        <f t="array" ref="U467">IFERROR(IF(INDEX('Disaggregation Data'!$O$315:$O$616,MATCH(RIGHT(X467,255),RIGHT('Disaggregation Data'!$J$315:$J$616,255),0))=0,"",INDEX('Disaggregation Data'!$O$315:$O$616,MATCH(RIGHT(X467,255),RIGHT('Disaggregation Data'!J$315:$J$616,255),0))),"")</f>
        <v/>
      </c>
      <c r="V467" s="383" t="str">
        <f t="array" ref="V467">IFERROR(IF(INDEX('Disaggregation Data'!$P$315:$P$616,MATCH(RIGHT(X467,255),RIGHT('Disaggregation Data'!$J$315:$J$616,255),0))=0,"",INDEX('Disaggregation Data'!$P$315:$P$616,MATCH(RIGHT(X467,255),RIGHT('Disaggregation Data'!J$315:$J$616,255),0))),"")</f>
        <v/>
      </c>
      <c r="W467" s="470"/>
      <c r="X467" s="470" t="str">
        <f t="shared" si="32"/>
        <v/>
      </c>
      <c r="Y467" s="470">
        <f t="shared" si="33"/>
        <v>90</v>
      </c>
      <c r="Z467" s="470" t="str">
        <f t="shared" si="34"/>
        <v/>
      </c>
      <c r="AA467" s="470" t="b">
        <f t="shared" si="35"/>
        <v>0</v>
      </c>
      <c r="AB467" s="470" t="s">
        <v>1971</v>
      </c>
      <c r="AC467" s="470" t="str">
        <f t="array" ref="AC467">IFERROR(IF(INDEX('Disaggregation Records'!$G$95:$G$183,MATCH(LEFT(Z467,255),LEFT('Disaggregation Records'!$D$95:$D$183,255),0))=0,"",INDEX('Disaggregation Records'!$G$95:$G$183,MATCH(LEFT(Z467,255),LEFT('Disaggregation Records'!$D$95:$D$183,255),0))),"")</f>
        <v/>
      </c>
      <c r="AD467" s="470" t="s">
        <v>775</v>
      </c>
      <c r="AE467" s="219"/>
      <c r="AF467" s="136"/>
      <c r="AG467" s="136"/>
    </row>
    <row r="468" spans="1:33" ht="37.5" customHeight="1" x14ac:dyDescent="0.25">
      <c r="A468" s="345">
        <v>15</v>
      </c>
      <c r="B468" s="364" t="str">
        <f>IFERROR(VLOOKUP(A468,'Coverage Indicators - Section D'!$A$10:$Y$42,25,FALSE),"")</f>
        <v/>
      </c>
      <c r="C468" s="464" t="str">
        <f t="array" ref="C468">IFERROR(IF(INDEX('Disaggregation Records'!$E$95:$E$183,MATCH(RIGHT(Z468,255),RIGHT('Disaggregation Records'!$D$95:$D$183,255),0))=0,"",INDEX('Disaggregation Records'!$E$95:$E$183,MATCH(RIGHT(Z468,255),RIGHT('Disaggregation Records'!$D$95:$D$183,255),0))),"")</f>
        <v/>
      </c>
      <c r="D468" s="464" t="str">
        <f t="array" ref="D468">IFERROR(IF(INDEX('Disaggregation Records'!$F$95:$F$183,MATCH(RIGHT(Z468,255),RIGHT('Disaggregation Records'!$D$95:$D$183,255),0))=0,"",INDEX('Disaggregation Records'!$F$95:$F$183,MATCH(RIGHT(Z468,255),RIGHT('Disaggregation Records'!$D$95:$D$183,255),0))),"")</f>
        <v/>
      </c>
      <c r="E468" s="366" t="str">
        <f t="array" ref="E468">IFERROR(IF(INDEX('Disaggregation Data'!$K$315:$K$616,MATCH(RIGHT(X468,255),RIGHT('Disaggregation Data'!$J$315:$J$616,255),0))=0,"",INDEX('Disaggregation Data'!$K$315:$K$616,MATCH(RIGHT(X468,255),RIGHT('Disaggregation Data'!J$315:$J$616,255),0))),"")</f>
        <v/>
      </c>
      <c r="F468" s="367" t="str">
        <f t="array" ref="F468">IFERROR(IF(INDEX('Disaggregation Data'!$L$315:$L$616,MATCH(RIGHT(X468,255),RIGHT('Disaggregation Data'!$J$315:$J$616,255),0))=0,"",INDEX('Disaggregation Data'!$L$315:$L$616,MATCH(RIGHT(X468,255),RIGHT('Disaggregation Data'!J$315:$J$616,255),0))),"")</f>
        <v/>
      </c>
      <c r="G468" s="436" t="str">
        <f t="array" ref="G468">IFERROR(IF(INDEX('Disaggregation Data'!$M$315:$M$616,MATCH(RIGHT(X468,255),RIGHT('Disaggregation Data'!$J$315:$J$616,255),0))=0,(E468/F468)*100,INDEX('Disaggregation Data'!$M$315:$M$616,MATCH(RIGHT(X468,255),RIGHT('Disaggregation Data'!J$315:$J$616,255),0))),"")</f>
        <v/>
      </c>
      <c r="H468" s="370" t="str">
        <f t="array" ref="H468">IFERROR(IF(INDEX('Disaggregation Data'!$N$315:$N$616,MATCH(RIGHT(X468,255),RIGHT('Disaggregation Data'!$J$315:$J$616,255),0))=0,"",INDEX('Disaggregation Data'!$N$315:$N$616,MATCH(RIGHT(X468,255),RIGHT('Disaggregation Data'!J$315:$J$616,255),0))),"")</f>
        <v/>
      </c>
      <c r="I468" s="469"/>
      <c r="J468" s="469"/>
      <c r="K468" s="469"/>
      <c r="L468" s="469"/>
      <c r="M468" s="469"/>
      <c r="N468" s="469"/>
      <c r="O468" s="469"/>
      <c r="P468" s="469"/>
      <c r="Q468" s="469"/>
      <c r="R468" s="469"/>
      <c r="S468" s="469"/>
      <c r="T468" s="469"/>
      <c r="U468" s="370" t="str">
        <f t="array" ref="U468">IFERROR(IF(INDEX('Disaggregation Data'!$O$315:$O$616,MATCH(RIGHT(X468,255),RIGHT('Disaggregation Data'!$J$315:$J$616,255),0))=0,"",INDEX('Disaggregation Data'!$O$315:$O$616,MATCH(RIGHT(X468,255),RIGHT('Disaggregation Data'!J$315:$J$616,255),0))),"")</f>
        <v/>
      </c>
      <c r="V468" s="383" t="str">
        <f t="array" ref="V468">IFERROR(IF(INDEX('Disaggregation Data'!$P$315:$P$616,MATCH(RIGHT(X468,255),RIGHT('Disaggregation Data'!$J$315:$J$616,255),0))=0,"",INDEX('Disaggregation Data'!$P$315:$P$616,MATCH(RIGHT(X468,255),RIGHT('Disaggregation Data'!J$315:$J$616,255),0))),"")</f>
        <v/>
      </c>
      <c r="W468" s="470"/>
      <c r="X468" s="470" t="str">
        <f t="shared" si="32"/>
        <v/>
      </c>
      <c r="Y468" s="470">
        <f t="shared" si="33"/>
        <v>91</v>
      </c>
      <c r="Z468" s="470" t="str">
        <f t="shared" si="34"/>
        <v/>
      </c>
      <c r="AA468" s="470" t="b">
        <f t="shared" si="35"/>
        <v>0</v>
      </c>
      <c r="AB468" s="470" t="s">
        <v>1972</v>
      </c>
      <c r="AC468" s="470" t="str">
        <f t="array" ref="AC468">IFERROR(IF(INDEX('Disaggregation Records'!$G$95:$G$183,MATCH(LEFT(Z468,255),LEFT('Disaggregation Records'!$D$95:$D$183,255),0))=0,"",INDEX('Disaggregation Records'!$G$95:$G$183,MATCH(LEFT(Z468,255),LEFT('Disaggregation Records'!$D$95:$D$183,255),0))),"")</f>
        <v/>
      </c>
      <c r="AD468" s="470" t="s">
        <v>775</v>
      </c>
      <c r="AE468" s="219"/>
      <c r="AF468" s="136"/>
      <c r="AG468" s="136"/>
    </row>
    <row r="469" spans="1:33" ht="37.5" customHeight="1" x14ac:dyDescent="0.25">
      <c r="A469" s="345">
        <v>15</v>
      </c>
      <c r="B469" s="364" t="str">
        <f>IFERROR(VLOOKUP(A469,'Coverage Indicators - Section D'!$A$10:$Y$42,25,FALSE),"")</f>
        <v/>
      </c>
      <c r="C469" s="464" t="str">
        <f t="array" ref="C469">IFERROR(IF(INDEX('Disaggregation Records'!$E$95:$E$183,MATCH(RIGHT(Z469,255),RIGHT('Disaggregation Records'!$D$95:$D$183,255),0))=0,"",INDEX('Disaggregation Records'!$E$95:$E$183,MATCH(RIGHT(Z469,255),RIGHT('Disaggregation Records'!$D$95:$D$183,255),0))),"")</f>
        <v/>
      </c>
      <c r="D469" s="464" t="str">
        <f t="array" ref="D469">IFERROR(IF(INDEX('Disaggregation Records'!$F$95:$F$183,MATCH(RIGHT(Z469,255),RIGHT('Disaggregation Records'!$D$95:$D$183,255),0))=0,"",INDEX('Disaggregation Records'!$F$95:$F$183,MATCH(RIGHT(Z469,255),RIGHT('Disaggregation Records'!$D$95:$D$183,255),0))),"")</f>
        <v/>
      </c>
      <c r="E469" s="366" t="str">
        <f t="array" ref="E469">IFERROR(IF(INDEX('Disaggregation Data'!$K$315:$K$616,MATCH(RIGHT(X469,255),RIGHT('Disaggregation Data'!$J$315:$J$616,255),0))=0,"",INDEX('Disaggregation Data'!$K$315:$K$616,MATCH(RIGHT(X469,255),RIGHT('Disaggregation Data'!J$315:$J$616,255),0))),"")</f>
        <v/>
      </c>
      <c r="F469" s="367" t="str">
        <f t="array" ref="F469">IFERROR(IF(INDEX('Disaggregation Data'!$L$315:$L$616,MATCH(RIGHT(X469,255),RIGHT('Disaggregation Data'!$J$315:$J$616,255),0))=0,"",INDEX('Disaggregation Data'!$L$315:$L$616,MATCH(RIGHT(X469,255),RIGHT('Disaggregation Data'!J$315:$J$616,255),0))),"")</f>
        <v/>
      </c>
      <c r="G469" s="436" t="str">
        <f t="array" ref="G469">IFERROR(IF(INDEX('Disaggregation Data'!$M$315:$M$616,MATCH(RIGHT(X469,255),RIGHT('Disaggregation Data'!$J$315:$J$616,255),0))=0,(E469/F469)*100,INDEX('Disaggregation Data'!$M$315:$M$616,MATCH(RIGHT(X469,255),RIGHT('Disaggregation Data'!J$315:$J$616,255),0))),"")</f>
        <v/>
      </c>
      <c r="H469" s="370" t="str">
        <f t="array" ref="H469">IFERROR(IF(INDEX('Disaggregation Data'!$N$315:$N$616,MATCH(RIGHT(X469,255),RIGHT('Disaggregation Data'!$J$315:$J$616,255),0))=0,"",INDEX('Disaggregation Data'!$N$315:$N$616,MATCH(RIGHT(X469,255),RIGHT('Disaggregation Data'!J$315:$J$616,255),0))),"")</f>
        <v/>
      </c>
      <c r="I469" s="469"/>
      <c r="J469" s="469"/>
      <c r="K469" s="469"/>
      <c r="L469" s="469"/>
      <c r="M469" s="469"/>
      <c r="N469" s="469"/>
      <c r="O469" s="469"/>
      <c r="P469" s="469"/>
      <c r="Q469" s="469"/>
      <c r="R469" s="469"/>
      <c r="S469" s="469"/>
      <c r="T469" s="469"/>
      <c r="U469" s="370" t="str">
        <f t="array" ref="U469">IFERROR(IF(INDEX('Disaggregation Data'!$O$315:$O$616,MATCH(RIGHT(X469,255),RIGHT('Disaggregation Data'!$J$315:$J$616,255),0))=0,"",INDEX('Disaggregation Data'!$O$315:$O$616,MATCH(RIGHT(X469,255),RIGHT('Disaggregation Data'!J$315:$J$616,255),0))),"")</f>
        <v/>
      </c>
      <c r="V469" s="383" t="str">
        <f t="array" ref="V469">IFERROR(IF(INDEX('Disaggregation Data'!$P$315:$P$616,MATCH(RIGHT(X469,255),RIGHT('Disaggregation Data'!$J$315:$J$616,255),0))=0,"",INDEX('Disaggregation Data'!$P$315:$P$616,MATCH(RIGHT(X469,255),RIGHT('Disaggregation Data'!J$315:$J$616,255),0))),"")</f>
        <v/>
      </c>
      <c r="W469" s="470"/>
      <c r="X469" s="470" t="str">
        <f t="shared" si="32"/>
        <v/>
      </c>
      <c r="Y469" s="470">
        <f t="shared" si="33"/>
        <v>92</v>
      </c>
      <c r="Z469" s="470" t="str">
        <f t="shared" si="34"/>
        <v/>
      </c>
      <c r="AA469" s="470" t="b">
        <f t="shared" si="35"/>
        <v>0</v>
      </c>
      <c r="AB469" s="470" t="s">
        <v>1973</v>
      </c>
      <c r="AC469" s="470" t="str">
        <f t="array" ref="AC469">IFERROR(IF(INDEX('Disaggregation Records'!$G$95:$G$183,MATCH(LEFT(Z469,255),LEFT('Disaggregation Records'!$D$95:$D$183,255),0))=0,"",INDEX('Disaggregation Records'!$G$95:$G$183,MATCH(LEFT(Z469,255),LEFT('Disaggregation Records'!$D$95:$D$183,255),0))),"")</f>
        <v/>
      </c>
      <c r="AD469" s="470" t="s">
        <v>775</v>
      </c>
      <c r="AE469" s="219"/>
      <c r="AF469" s="136"/>
      <c r="AG469" s="136"/>
    </row>
    <row r="470" spans="1:33" ht="37.5" customHeight="1" x14ac:dyDescent="0.25">
      <c r="A470" s="345">
        <v>15</v>
      </c>
      <c r="B470" s="364" t="str">
        <f>IFERROR(VLOOKUP(A470,'Coverage Indicators - Section D'!$A$10:$Y$42,25,FALSE),"")</f>
        <v/>
      </c>
      <c r="C470" s="464" t="str">
        <f t="array" ref="C470">IFERROR(IF(INDEX('Disaggregation Records'!$E$95:$E$183,MATCH(RIGHT(Z470,255),RIGHT('Disaggregation Records'!$D$95:$D$183,255),0))=0,"",INDEX('Disaggregation Records'!$E$95:$E$183,MATCH(RIGHT(Z470,255),RIGHT('Disaggregation Records'!$D$95:$D$183,255),0))),"")</f>
        <v/>
      </c>
      <c r="D470" s="464" t="str">
        <f t="array" ref="D470">IFERROR(IF(INDEX('Disaggregation Records'!$F$95:$F$183,MATCH(RIGHT(Z470,255),RIGHT('Disaggregation Records'!$D$95:$D$183,255),0))=0,"",INDEX('Disaggregation Records'!$F$95:$F$183,MATCH(RIGHT(Z470,255),RIGHT('Disaggregation Records'!$D$95:$D$183,255),0))),"")</f>
        <v/>
      </c>
      <c r="E470" s="366" t="str">
        <f t="array" ref="E470">IFERROR(IF(INDEX('Disaggregation Data'!$K$315:$K$616,MATCH(RIGHT(X470,255),RIGHT('Disaggregation Data'!$J$315:$J$616,255),0))=0,"",INDEX('Disaggregation Data'!$K$315:$K$616,MATCH(RIGHT(X470,255),RIGHT('Disaggregation Data'!J$315:$J$616,255),0))),"")</f>
        <v/>
      </c>
      <c r="F470" s="367" t="str">
        <f t="array" ref="F470">IFERROR(IF(INDEX('Disaggregation Data'!$L$315:$L$616,MATCH(RIGHT(X470,255),RIGHT('Disaggregation Data'!$J$315:$J$616,255),0))=0,"",INDEX('Disaggregation Data'!$L$315:$L$616,MATCH(RIGHT(X470,255),RIGHT('Disaggregation Data'!J$315:$J$616,255),0))),"")</f>
        <v/>
      </c>
      <c r="G470" s="436" t="str">
        <f t="array" ref="G470">IFERROR(IF(INDEX('Disaggregation Data'!$M$315:$M$616,MATCH(RIGHT(X470,255),RIGHT('Disaggregation Data'!$J$315:$J$616,255),0))=0,(E470/F470)*100,INDEX('Disaggregation Data'!$M$315:$M$616,MATCH(RIGHT(X470,255),RIGHT('Disaggregation Data'!J$315:$J$616,255),0))),"")</f>
        <v/>
      </c>
      <c r="H470" s="370" t="str">
        <f t="array" ref="H470">IFERROR(IF(INDEX('Disaggregation Data'!$N$315:$N$616,MATCH(RIGHT(X470,255),RIGHT('Disaggregation Data'!$J$315:$J$616,255),0))=0,"",INDEX('Disaggregation Data'!$N$315:$N$616,MATCH(RIGHT(X470,255),RIGHT('Disaggregation Data'!J$315:$J$616,255),0))),"")</f>
        <v/>
      </c>
      <c r="I470" s="469"/>
      <c r="J470" s="469"/>
      <c r="K470" s="469"/>
      <c r="L470" s="469"/>
      <c r="M470" s="469"/>
      <c r="N470" s="469"/>
      <c r="O470" s="469"/>
      <c r="P470" s="469"/>
      <c r="Q470" s="469"/>
      <c r="R470" s="469"/>
      <c r="S470" s="469"/>
      <c r="T470" s="469"/>
      <c r="U470" s="370" t="str">
        <f t="array" ref="U470">IFERROR(IF(INDEX('Disaggregation Data'!$O$315:$O$616,MATCH(RIGHT(X470,255),RIGHT('Disaggregation Data'!$J$315:$J$616,255),0))=0,"",INDEX('Disaggregation Data'!$O$315:$O$616,MATCH(RIGHT(X470,255),RIGHT('Disaggregation Data'!J$315:$J$616,255),0))),"")</f>
        <v/>
      </c>
      <c r="V470" s="383" t="str">
        <f t="array" ref="V470">IFERROR(IF(INDEX('Disaggregation Data'!$P$315:$P$616,MATCH(RIGHT(X470,255),RIGHT('Disaggregation Data'!$J$315:$J$616,255),0))=0,"",INDEX('Disaggregation Data'!$P$315:$P$616,MATCH(RIGHT(X470,255),RIGHT('Disaggregation Data'!J$315:$J$616,255),0))),"")</f>
        <v/>
      </c>
      <c r="W470" s="470"/>
      <c r="X470" s="470" t="str">
        <f t="shared" si="32"/>
        <v/>
      </c>
      <c r="Y470" s="470">
        <f t="shared" si="33"/>
        <v>93</v>
      </c>
      <c r="Z470" s="470" t="str">
        <f t="shared" si="34"/>
        <v/>
      </c>
      <c r="AA470" s="470" t="b">
        <f t="shared" si="35"/>
        <v>0</v>
      </c>
      <c r="AB470" s="470" t="s">
        <v>1974</v>
      </c>
      <c r="AC470" s="470" t="str">
        <f t="array" ref="AC470">IFERROR(IF(INDEX('Disaggregation Records'!$G$95:$G$183,MATCH(LEFT(Z470,255),LEFT('Disaggregation Records'!$D$95:$D$183,255),0))=0,"",INDEX('Disaggregation Records'!$G$95:$G$183,MATCH(LEFT(Z470,255),LEFT('Disaggregation Records'!$D$95:$D$183,255),0))),"")</f>
        <v/>
      </c>
      <c r="AD470" s="470" t="s">
        <v>775</v>
      </c>
      <c r="AE470" s="219"/>
      <c r="AF470" s="136"/>
      <c r="AG470" s="136"/>
    </row>
    <row r="471" spans="1:33" ht="37.5" customHeight="1" x14ac:dyDescent="0.25">
      <c r="A471" s="345">
        <v>15</v>
      </c>
      <c r="B471" s="364" t="str">
        <f>IFERROR(VLOOKUP(A471,'Coverage Indicators - Section D'!$A$10:$Y$42,25,FALSE),"")</f>
        <v/>
      </c>
      <c r="C471" s="464" t="str">
        <f t="array" ref="C471">IFERROR(IF(INDEX('Disaggregation Records'!$E$95:$E$183,MATCH(RIGHT(Z471,255),RIGHT('Disaggregation Records'!$D$95:$D$183,255),0))=0,"",INDEX('Disaggregation Records'!$E$95:$E$183,MATCH(RIGHT(Z471,255),RIGHT('Disaggregation Records'!$D$95:$D$183,255),0))),"")</f>
        <v/>
      </c>
      <c r="D471" s="464" t="str">
        <f t="array" ref="D471">IFERROR(IF(INDEX('Disaggregation Records'!$F$95:$F$183,MATCH(RIGHT(Z471,255),RIGHT('Disaggregation Records'!$D$95:$D$183,255),0))=0,"",INDEX('Disaggregation Records'!$F$95:$F$183,MATCH(RIGHT(Z471,255),RIGHT('Disaggregation Records'!$D$95:$D$183,255),0))),"")</f>
        <v/>
      </c>
      <c r="E471" s="366" t="str">
        <f t="array" ref="E471">IFERROR(IF(INDEX('Disaggregation Data'!$K$315:$K$616,MATCH(RIGHT(X471,255),RIGHT('Disaggregation Data'!$J$315:$J$616,255),0))=0,"",INDEX('Disaggregation Data'!$K$315:$K$616,MATCH(RIGHT(X471,255),RIGHT('Disaggregation Data'!J$315:$J$616,255),0))),"")</f>
        <v/>
      </c>
      <c r="F471" s="367" t="str">
        <f t="array" ref="F471">IFERROR(IF(INDEX('Disaggregation Data'!$L$315:$L$616,MATCH(RIGHT(X471,255),RIGHT('Disaggregation Data'!$J$315:$J$616,255),0))=0,"",INDEX('Disaggregation Data'!$L$315:$L$616,MATCH(RIGHT(X471,255),RIGHT('Disaggregation Data'!J$315:$J$616,255),0))),"")</f>
        <v/>
      </c>
      <c r="G471" s="436" t="str">
        <f t="array" ref="G471">IFERROR(IF(INDEX('Disaggregation Data'!$M$315:$M$616,MATCH(RIGHT(X471,255),RIGHT('Disaggregation Data'!$J$315:$J$616,255),0))=0,(E471/F471)*100,INDEX('Disaggregation Data'!$M$315:$M$616,MATCH(RIGHT(X471,255),RIGHT('Disaggregation Data'!J$315:$J$616,255),0))),"")</f>
        <v/>
      </c>
      <c r="H471" s="370" t="str">
        <f t="array" ref="H471">IFERROR(IF(INDEX('Disaggregation Data'!$N$315:$N$616,MATCH(RIGHT(X471,255),RIGHT('Disaggregation Data'!$J$315:$J$616,255),0))=0,"",INDEX('Disaggregation Data'!$N$315:$N$616,MATCH(RIGHT(X471,255),RIGHT('Disaggregation Data'!J$315:$J$616,255),0))),"")</f>
        <v/>
      </c>
      <c r="I471" s="469"/>
      <c r="J471" s="469"/>
      <c r="K471" s="469"/>
      <c r="L471" s="469"/>
      <c r="M471" s="469"/>
      <c r="N471" s="469"/>
      <c r="O471" s="469"/>
      <c r="P471" s="469"/>
      <c r="Q471" s="469"/>
      <c r="R471" s="469"/>
      <c r="S471" s="469"/>
      <c r="T471" s="469"/>
      <c r="U471" s="370" t="str">
        <f t="array" ref="U471">IFERROR(IF(INDEX('Disaggregation Data'!$O$315:$O$616,MATCH(RIGHT(X471,255),RIGHT('Disaggregation Data'!$J$315:$J$616,255),0))=0,"",INDEX('Disaggregation Data'!$O$315:$O$616,MATCH(RIGHT(X471,255),RIGHT('Disaggregation Data'!J$315:$J$616,255),0))),"")</f>
        <v/>
      </c>
      <c r="V471" s="383" t="str">
        <f t="array" ref="V471">IFERROR(IF(INDEX('Disaggregation Data'!$P$315:$P$616,MATCH(RIGHT(X471,255),RIGHT('Disaggregation Data'!$J$315:$J$616,255),0))=0,"",INDEX('Disaggregation Data'!$P$315:$P$616,MATCH(RIGHT(X471,255),RIGHT('Disaggregation Data'!J$315:$J$616,255),0))),"")</f>
        <v/>
      </c>
      <c r="W471" s="470"/>
      <c r="X471" s="470" t="str">
        <f t="shared" si="32"/>
        <v/>
      </c>
      <c r="Y471" s="470">
        <f t="shared" si="33"/>
        <v>94</v>
      </c>
      <c r="Z471" s="470" t="str">
        <f t="shared" si="34"/>
        <v/>
      </c>
      <c r="AA471" s="470" t="b">
        <f t="shared" si="35"/>
        <v>0</v>
      </c>
      <c r="AB471" s="470" t="s">
        <v>1975</v>
      </c>
      <c r="AC471" s="470" t="str">
        <f t="array" ref="AC471">IFERROR(IF(INDEX('Disaggregation Records'!$G$95:$G$183,MATCH(LEFT(Z471,255),LEFT('Disaggregation Records'!$D$95:$D$183,255),0))=0,"",INDEX('Disaggregation Records'!$G$95:$G$183,MATCH(LEFT(Z471,255),LEFT('Disaggregation Records'!$D$95:$D$183,255),0))),"")</f>
        <v/>
      </c>
      <c r="AD471" s="470" t="s">
        <v>775</v>
      </c>
      <c r="AE471" s="219"/>
      <c r="AF471" s="136"/>
      <c r="AG471" s="136"/>
    </row>
    <row r="472" spans="1:33" ht="37.5" customHeight="1" x14ac:dyDescent="0.25">
      <c r="A472" s="345">
        <v>15</v>
      </c>
      <c r="B472" s="364" t="str">
        <f>IFERROR(VLOOKUP(A472,'Coverage Indicators - Section D'!$A$10:$Y$42,25,FALSE),"")</f>
        <v/>
      </c>
      <c r="C472" s="464" t="str">
        <f t="array" ref="C472">IFERROR(IF(INDEX('Disaggregation Records'!$E$95:$E$183,MATCH(RIGHT(Z472,255),RIGHT('Disaggregation Records'!$D$95:$D$183,255),0))=0,"",INDEX('Disaggregation Records'!$E$95:$E$183,MATCH(RIGHT(Z472,255),RIGHT('Disaggregation Records'!$D$95:$D$183,255),0))),"")</f>
        <v/>
      </c>
      <c r="D472" s="464" t="str">
        <f t="array" ref="D472">IFERROR(IF(INDEX('Disaggregation Records'!$F$95:$F$183,MATCH(RIGHT(Z472,255),RIGHT('Disaggregation Records'!$D$95:$D$183,255),0))=0,"",INDEX('Disaggregation Records'!$F$95:$F$183,MATCH(RIGHT(Z472,255),RIGHT('Disaggregation Records'!$D$95:$D$183,255),0))),"")</f>
        <v/>
      </c>
      <c r="E472" s="366" t="str">
        <f t="array" ref="E472">IFERROR(IF(INDEX('Disaggregation Data'!$K$315:$K$616,MATCH(RIGHT(X472,255),RIGHT('Disaggregation Data'!$J$315:$J$616,255),0))=0,"",INDEX('Disaggregation Data'!$K$315:$K$616,MATCH(RIGHT(X472,255),RIGHT('Disaggregation Data'!J$315:$J$616,255),0))),"")</f>
        <v/>
      </c>
      <c r="F472" s="367" t="str">
        <f t="array" ref="F472">IFERROR(IF(INDEX('Disaggregation Data'!$L$315:$L$616,MATCH(RIGHT(X472,255),RIGHT('Disaggregation Data'!$J$315:$J$616,255),0))=0,"",INDEX('Disaggregation Data'!$L$315:$L$616,MATCH(RIGHT(X472,255),RIGHT('Disaggregation Data'!J$315:$J$616,255),0))),"")</f>
        <v/>
      </c>
      <c r="G472" s="436" t="str">
        <f t="array" ref="G472">IFERROR(IF(INDEX('Disaggregation Data'!$M$315:$M$616,MATCH(RIGHT(X472,255),RIGHT('Disaggregation Data'!$J$315:$J$616,255),0))=0,(E472/F472)*100,INDEX('Disaggregation Data'!$M$315:$M$616,MATCH(RIGHT(X472,255),RIGHT('Disaggregation Data'!J$315:$J$616,255),0))),"")</f>
        <v/>
      </c>
      <c r="H472" s="370" t="str">
        <f t="array" ref="H472">IFERROR(IF(INDEX('Disaggregation Data'!$N$315:$N$616,MATCH(RIGHT(X472,255),RIGHT('Disaggregation Data'!$J$315:$J$616,255),0))=0,"",INDEX('Disaggregation Data'!$N$315:$N$616,MATCH(RIGHT(X472,255),RIGHT('Disaggregation Data'!J$315:$J$616,255),0))),"")</f>
        <v/>
      </c>
      <c r="I472" s="469"/>
      <c r="J472" s="469"/>
      <c r="K472" s="469"/>
      <c r="L472" s="469"/>
      <c r="M472" s="469"/>
      <c r="N472" s="469"/>
      <c r="O472" s="469"/>
      <c r="P472" s="469"/>
      <c r="Q472" s="469"/>
      <c r="R472" s="469"/>
      <c r="S472" s="469"/>
      <c r="T472" s="469"/>
      <c r="U472" s="370" t="str">
        <f t="array" ref="U472">IFERROR(IF(INDEX('Disaggregation Data'!$O$315:$O$616,MATCH(RIGHT(X472,255),RIGHT('Disaggregation Data'!$J$315:$J$616,255),0))=0,"",INDEX('Disaggregation Data'!$O$315:$O$616,MATCH(RIGHT(X472,255),RIGHT('Disaggregation Data'!J$315:$J$616,255),0))),"")</f>
        <v/>
      </c>
      <c r="V472" s="383" t="str">
        <f t="array" ref="V472">IFERROR(IF(INDEX('Disaggregation Data'!$P$315:$P$616,MATCH(RIGHT(X472,255),RIGHT('Disaggregation Data'!$J$315:$J$616,255),0))=0,"",INDEX('Disaggregation Data'!$P$315:$P$616,MATCH(RIGHT(X472,255),RIGHT('Disaggregation Data'!J$315:$J$616,255),0))),"")</f>
        <v/>
      </c>
      <c r="W472" s="470"/>
      <c r="X472" s="470" t="str">
        <f t="shared" si="32"/>
        <v/>
      </c>
      <c r="Y472" s="470">
        <f t="shared" si="33"/>
        <v>95</v>
      </c>
      <c r="Z472" s="470" t="str">
        <f t="shared" si="34"/>
        <v/>
      </c>
      <c r="AA472" s="470" t="b">
        <f t="shared" si="35"/>
        <v>0</v>
      </c>
      <c r="AB472" s="470" t="s">
        <v>1976</v>
      </c>
      <c r="AC472" s="470" t="str">
        <f t="array" ref="AC472">IFERROR(IF(INDEX('Disaggregation Records'!$G$95:$G$183,MATCH(LEFT(Z472,255),LEFT('Disaggregation Records'!$D$95:$D$183,255),0))=0,"",INDEX('Disaggregation Records'!$G$95:$G$183,MATCH(LEFT(Z472,255),LEFT('Disaggregation Records'!$D$95:$D$183,255),0))),"")</f>
        <v/>
      </c>
      <c r="AD472" s="470" t="s">
        <v>775</v>
      </c>
      <c r="AE472" s="219"/>
      <c r="AF472" s="136"/>
      <c r="AG472" s="136"/>
    </row>
    <row r="473" spans="1:33" ht="37.5" customHeight="1" x14ac:dyDescent="0.25">
      <c r="A473" s="345">
        <v>15</v>
      </c>
      <c r="B473" s="364" t="str">
        <f>IFERROR(VLOOKUP(A473,'Coverage Indicators - Section D'!$A$10:$Y$42,25,FALSE),"")</f>
        <v/>
      </c>
      <c r="C473" s="464" t="str">
        <f t="array" ref="C473">IFERROR(IF(INDEX('Disaggregation Records'!$E$95:$E$183,MATCH(RIGHT(Z473,255),RIGHT('Disaggregation Records'!$D$95:$D$183,255),0))=0,"",INDEX('Disaggregation Records'!$E$95:$E$183,MATCH(RIGHT(Z473,255),RIGHT('Disaggregation Records'!$D$95:$D$183,255),0))),"")</f>
        <v/>
      </c>
      <c r="D473" s="464" t="str">
        <f t="array" ref="D473">IFERROR(IF(INDEX('Disaggregation Records'!$F$95:$F$183,MATCH(RIGHT(Z473,255),RIGHT('Disaggregation Records'!$D$95:$D$183,255),0))=0,"",INDEX('Disaggregation Records'!$F$95:$F$183,MATCH(RIGHT(Z473,255),RIGHT('Disaggregation Records'!$D$95:$D$183,255),0))),"")</f>
        <v/>
      </c>
      <c r="E473" s="366" t="str">
        <f t="array" ref="E473">IFERROR(IF(INDEX('Disaggregation Data'!$K$315:$K$616,MATCH(RIGHT(X473,255),RIGHT('Disaggregation Data'!$J$315:$J$616,255),0))=0,"",INDEX('Disaggregation Data'!$K$315:$K$616,MATCH(RIGHT(X473,255),RIGHT('Disaggregation Data'!J$315:$J$616,255),0))),"")</f>
        <v/>
      </c>
      <c r="F473" s="367" t="str">
        <f t="array" ref="F473">IFERROR(IF(INDEX('Disaggregation Data'!$L$315:$L$616,MATCH(RIGHT(X473,255),RIGHT('Disaggregation Data'!$J$315:$J$616,255),0))=0,"",INDEX('Disaggregation Data'!$L$315:$L$616,MATCH(RIGHT(X473,255),RIGHT('Disaggregation Data'!J$315:$J$616,255),0))),"")</f>
        <v/>
      </c>
      <c r="G473" s="436" t="str">
        <f t="array" ref="G473">IFERROR(IF(INDEX('Disaggregation Data'!$M$315:$M$616,MATCH(RIGHT(X473,255),RIGHT('Disaggregation Data'!$J$315:$J$616,255),0))=0,(E473/F473)*100,INDEX('Disaggregation Data'!$M$315:$M$616,MATCH(RIGHT(X473,255),RIGHT('Disaggregation Data'!J$315:$J$616,255),0))),"")</f>
        <v/>
      </c>
      <c r="H473" s="370" t="str">
        <f t="array" ref="H473">IFERROR(IF(INDEX('Disaggregation Data'!$N$315:$N$616,MATCH(RIGHT(X473,255),RIGHT('Disaggregation Data'!$J$315:$J$616,255),0))=0,"",INDEX('Disaggregation Data'!$N$315:$N$616,MATCH(RIGHT(X473,255),RIGHT('Disaggregation Data'!J$315:$J$616,255),0))),"")</f>
        <v/>
      </c>
      <c r="I473" s="469"/>
      <c r="J473" s="469"/>
      <c r="K473" s="469"/>
      <c r="L473" s="469"/>
      <c r="M473" s="469"/>
      <c r="N473" s="469"/>
      <c r="O473" s="469"/>
      <c r="P473" s="469"/>
      <c r="Q473" s="469"/>
      <c r="R473" s="469"/>
      <c r="S473" s="469"/>
      <c r="T473" s="469"/>
      <c r="U473" s="370" t="str">
        <f t="array" ref="U473">IFERROR(IF(INDEX('Disaggregation Data'!$O$315:$O$616,MATCH(RIGHT(X473,255),RIGHT('Disaggregation Data'!$J$315:$J$616,255),0))=0,"",INDEX('Disaggregation Data'!$O$315:$O$616,MATCH(RIGHT(X473,255),RIGHT('Disaggregation Data'!J$315:$J$616,255),0))),"")</f>
        <v/>
      </c>
      <c r="V473" s="383" t="str">
        <f t="array" ref="V473">IFERROR(IF(INDEX('Disaggregation Data'!$P$315:$P$616,MATCH(RIGHT(X473,255),RIGHT('Disaggregation Data'!$J$315:$J$616,255),0))=0,"",INDEX('Disaggregation Data'!$P$315:$P$616,MATCH(RIGHT(X473,255),RIGHT('Disaggregation Data'!J$315:$J$616,255),0))),"")</f>
        <v/>
      </c>
      <c r="W473" s="470"/>
      <c r="X473" s="470" t="str">
        <f t="shared" si="32"/>
        <v/>
      </c>
      <c r="Y473" s="470">
        <f t="shared" si="33"/>
        <v>96</v>
      </c>
      <c r="Z473" s="470" t="str">
        <f t="shared" si="34"/>
        <v/>
      </c>
      <c r="AA473" s="470" t="b">
        <f t="shared" si="35"/>
        <v>0</v>
      </c>
      <c r="AB473" s="470" t="s">
        <v>1977</v>
      </c>
      <c r="AC473" s="470" t="str">
        <f t="array" ref="AC473">IFERROR(IF(INDEX('Disaggregation Records'!$G$95:$G$183,MATCH(LEFT(Z473,255),LEFT('Disaggregation Records'!$D$95:$D$183,255),0))=0,"",INDEX('Disaggregation Records'!$G$95:$G$183,MATCH(LEFT(Z473,255),LEFT('Disaggregation Records'!$D$95:$D$183,255),0))),"")</f>
        <v/>
      </c>
      <c r="AD473" s="470" t="s">
        <v>775</v>
      </c>
      <c r="AE473" s="219"/>
      <c r="AF473" s="136"/>
      <c r="AG473" s="136"/>
    </row>
    <row r="474" spans="1:33" ht="37.5" customHeight="1" x14ac:dyDescent="0.25">
      <c r="A474" s="345">
        <v>15</v>
      </c>
      <c r="B474" s="364" t="str">
        <f>IFERROR(VLOOKUP(A474,'Coverage Indicators - Section D'!$A$10:$Y$42,25,FALSE),"")</f>
        <v/>
      </c>
      <c r="C474" s="464" t="str">
        <f t="array" ref="C474">IFERROR(IF(INDEX('Disaggregation Records'!$E$95:$E$183,MATCH(RIGHT(Z474,255),RIGHT('Disaggregation Records'!$D$95:$D$183,255),0))=0,"",INDEX('Disaggregation Records'!$E$95:$E$183,MATCH(RIGHT(Z474,255),RIGHT('Disaggregation Records'!$D$95:$D$183,255),0))),"")</f>
        <v/>
      </c>
      <c r="D474" s="464" t="str">
        <f t="array" ref="D474">IFERROR(IF(INDEX('Disaggregation Records'!$F$95:$F$183,MATCH(RIGHT(Z474,255),RIGHT('Disaggregation Records'!$D$95:$D$183,255),0))=0,"",INDEX('Disaggregation Records'!$F$95:$F$183,MATCH(RIGHT(Z474,255),RIGHT('Disaggregation Records'!$D$95:$D$183,255),0))),"")</f>
        <v/>
      </c>
      <c r="E474" s="366" t="str">
        <f t="array" ref="E474">IFERROR(IF(INDEX('Disaggregation Data'!$K$315:$K$616,MATCH(RIGHT(X474,255),RIGHT('Disaggregation Data'!$J$315:$J$616,255),0))=0,"",INDEX('Disaggregation Data'!$K$315:$K$616,MATCH(RIGHT(X474,255),RIGHT('Disaggregation Data'!J$315:$J$616,255),0))),"")</f>
        <v/>
      </c>
      <c r="F474" s="367" t="str">
        <f t="array" ref="F474">IFERROR(IF(INDEX('Disaggregation Data'!$L$315:$L$616,MATCH(RIGHT(X474,255),RIGHT('Disaggregation Data'!$J$315:$J$616,255),0))=0,"",INDEX('Disaggregation Data'!$L$315:$L$616,MATCH(RIGHT(X474,255),RIGHT('Disaggregation Data'!J$315:$J$616,255),0))),"")</f>
        <v/>
      </c>
      <c r="G474" s="436" t="str">
        <f t="array" ref="G474">IFERROR(IF(INDEX('Disaggregation Data'!$M$315:$M$616,MATCH(RIGHT(X474,255),RIGHT('Disaggregation Data'!$J$315:$J$616,255),0))=0,(E474/F474)*100,INDEX('Disaggregation Data'!$M$315:$M$616,MATCH(RIGHT(X474,255),RIGHT('Disaggregation Data'!J$315:$J$616,255),0))),"")</f>
        <v/>
      </c>
      <c r="H474" s="370" t="str">
        <f t="array" ref="H474">IFERROR(IF(INDEX('Disaggregation Data'!$N$315:$N$616,MATCH(RIGHT(X474,255),RIGHT('Disaggregation Data'!$J$315:$J$616,255),0))=0,"",INDEX('Disaggregation Data'!$N$315:$N$616,MATCH(RIGHT(X474,255),RIGHT('Disaggregation Data'!J$315:$J$616,255),0))),"")</f>
        <v/>
      </c>
      <c r="I474" s="469"/>
      <c r="J474" s="469"/>
      <c r="K474" s="469"/>
      <c r="L474" s="469"/>
      <c r="M474" s="469"/>
      <c r="N474" s="469"/>
      <c r="O474" s="469"/>
      <c r="P474" s="469"/>
      <c r="Q474" s="469"/>
      <c r="R474" s="469"/>
      <c r="S474" s="469"/>
      <c r="T474" s="469"/>
      <c r="U474" s="370" t="str">
        <f t="array" ref="U474">IFERROR(IF(INDEX('Disaggregation Data'!$O$315:$O$616,MATCH(RIGHT(X474,255),RIGHT('Disaggregation Data'!$J$315:$J$616,255),0))=0,"",INDEX('Disaggregation Data'!$O$315:$O$616,MATCH(RIGHT(X474,255),RIGHT('Disaggregation Data'!J$315:$J$616,255),0))),"")</f>
        <v/>
      </c>
      <c r="V474" s="383" t="str">
        <f t="array" ref="V474">IFERROR(IF(INDEX('Disaggregation Data'!$P$315:$P$616,MATCH(RIGHT(X474,255),RIGHT('Disaggregation Data'!$J$315:$J$616,255),0))=0,"",INDEX('Disaggregation Data'!$P$315:$P$616,MATCH(RIGHT(X474,255),RIGHT('Disaggregation Data'!J$315:$J$616,255),0))),"")</f>
        <v/>
      </c>
      <c r="W474" s="470"/>
      <c r="X474" s="470" t="str">
        <f t="shared" si="32"/>
        <v/>
      </c>
      <c r="Y474" s="470">
        <f t="shared" si="33"/>
        <v>97</v>
      </c>
      <c r="Z474" s="470" t="str">
        <f t="shared" si="34"/>
        <v/>
      </c>
      <c r="AA474" s="470" t="b">
        <f t="shared" si="35"/>
        <v>0</v>
      </c>
      <c r="AB474" s="470" t="s">
        <v>1978</v>
      </c>
      <c r="AC474" s="470" t="str">
        <f t="array" ref="AC474">IFERROR(IF(INDEX('Disaggregation Records'!$G$95:$G$183,MATCH(LEFT(Z474,255),LEFT('Disaggregation Records'!$D$95:$D$183,255),0))=0,"",INDEX('Disaggregation Records'!$G$95:$G$183,MATCH(LEFT(Z474,255),LEFT('Disaggregation Records'!$D$95:$D$183,255),0))),"")</f>
        <v/>
      </c>
      <c r="AD474" s="470" t="s">
        <v>775</v>
      </c>
      <c r="AE474" s="219"/>
      <c r="AF474" s="136"/>
      <c r="AG474" s="136"/>
    </row>
    <row r="475" spans="1:33" ht="37.5" customHeight="1" x14ac:dyDescent="0.25">
      <c r="A475" s="345">
        <v>15</v>
      </c>
      <c r="B475" s="364" t="str">
        <f>IFERROR(VLOOKUP(A475,'Coverage Indicators - Section D'!$A$10:$Y$42,25,FALSE),"")</f>
        <v/>
      </c>
      <c r="C475" s="464" t="str">
        <f t="array" ref="C475">IFERROR(IF(INDEX('Disaggregation Records'!$E$95:$E$183,MATCH(RIGHT(Z475,255),RIGHT('Disaggregation Records'!$D$95:$D$183,255),0))=0,"",INDEX('Disaggregation Records'!$E$95:$E$183,MATCH(RIGHT(Z475,255),RIGHT('Disaggregation Records'!$D$95:$D$183,255),0))),"")</f>
        <v/>
      </c>
      <c r="D475" s="464" t="str">
        <f t="array" ref="D475">IFERROR(IF(INDEX('Disaggregation Records'!$F$95:$F$183,MATCH(RIGHT(Z475,255),RIGHT('Disaggregation Records'!$D$95:$D$183,255),0))=0,"",INDEX('Disaggregation Records'!$F$95:$F$183,MATCH(RIGHT(Z475,255),RIGHT('Disaggregation Records'!$D$95:$D$183,255),0))),"")</f>
        <v/>
      </c>
      <c r="E475" s="366" t="str">
        <f t="array" ref="E475">IFERROR(IF(INDEX('Disaggregation Data'!$K$315:$K$616,MATCH(RIGHT(X475,255),RIGHT('Disaggregation Data'!$J$315:$J$616,255),0))=0,"",INDEX('Disaggregation Data'!$K$315:$K$616,MATCH(RIGHT(X475,255),RIGHT('Disaggregation Data'!J$315:$J$616,255),0))),"")</f>
        <v/>
      </c>
      <c r="F475" s="367" t="str">
        <f t="array" ref="F475">IFERROR(IF(INDEX('Disaggregation Data'!$L$315:$L$616,MATCH(RIGHT(X475,255),RIGHT('Disaggregation Data'!$J$315:$J$616,255),0))=0,"",INDEX('Disaggregation Data'!$L$315:$L$616,MATCH(RIGHT(X475,255),RIGHT('Disaggregation Data'!J$315:$J$616,255),0))),"")</f>
        <v/>
      </c>
      <c r="G475" s="436" t="str">
        <f t="array" ref="G475">IFERROR(IF(INDEX('Disaggregation Data'!$M$315:$M$616,MATCH(RIGHT(X475,255),RIGHT('Disaggregation Data'!$J$315:$J$616,255),0))=0,(E475/F475)*100,INDEX('Disaggregation Data'!$M$315:$M$616,MATCH(RIGHT(X475,255),RIGHT('Disaggregation Data'!J$315:$J$616,255),0))),"")</f>
        <v/>
      </c>
      <c r="H475" s="370" t="str">
        <f t="array" ref="H475">IFERROR(IF(INDEX('Disaggregation Data'!$N$315:$N$616,MATCH(RIGHT(X475,255),RIGHT('Disaggregation Data'!$J$315:$J$616,255),0))=0,"",INDEX('Disaggregation Data'!$N$315:$N$616,MATCH(RIGHT(X475,255),RIGHT('Disaggregation Data'!J$315:$J$616,255),0))),"")</f>
        <v/>
      </c>
      <c r="I475" s="469"/>
      <c r="J475" s="469"/>
      <c r="K475" s="469"/>
      <c r="L475" s="469"/>
      <c r="M475" s="469"/>
      <c r="N475" s="469"/>
      <c r="O475" s="469"/>
      <c r="P475" s="469"/>
      <c r="Q475" s="469"/>
      <c r="R475" s="469"/>
      <c r="S475" s="469"/>
      <c r="T475" s="469"/>
      <c r="U475" s="370" t="str">
        <f t="array" ref="U475">IFERROR(IF(INDEX('Disaggregation Data'!$O$315:$O$616,MATCH(RIGHT(X475,255),RIGHT('Disaggregation Data'!$J$315:$J$616,255),0))=0,"",INDEX('Disaggregation Data'!$O$315:$O$616,MATCH(RIGHT(X475,255),RIGHT('Disaggregation Data'!J$315:$J$616,255),0))),"")</f>
        <v/>
      </c>
      <c r="V475" s="383" t="str">
        <f t="array" ref="V475">IFERROR(IF(INDEX('Disaggregation Data'!$P$315:$P$616,MATCH(RIGHT(X475,255),RIGHT('Disaggregation Data'!$J$315:$J$616,255),0))=0,"",INDEX('Disaggregation Data'!$P$315:$P$616,MATCH(RIGHT(X475,255),RIGHT('Disaggregation Data'!J$315:$J$616,255),0))),"")</f>
        <v/>
      </c>
      <c r="W475" s="470"/>
      <c r="X475" s="470" t="str">
        <f t="shared" si="32"/>
        <v/>
      </c>
      <c r="Y475" s="470">
        <f t="shared" si="33"/>
        <v>98</v>
      </c>
      <c r="Z475" s="470" t="str">
        <f t="shared" si="34"/>
        <v/>
      </c>
      <c r="AA475" s="470" t="b">
        <f t="shared" si="35"/>
        <v>0</v>
      </c>
      <c r="AB475" s="470" t="s">
        <v>1979</v>
      </c>
      <c r="AC475" s="470" t="str">
        <f t="array" ref="AC475">IFERROR(IF(INDEX('Disaggregation Records'!$G$95:$G$183,MATCH(LEFT(Z475,255),LEFT('Disaggregation Records'!$D$95:$D$183,255),0))=0,"",INDEX('Disaggregation Records'!$G$95:$G$183,MATCH(LEFT(Z475,255),LEFT('Disaggregation Records'!$D$95:$D$183,255),0))),"")</f>
        <v/>
      </c>
      <c r="AD475" s="470" t="s">
        <v>775</v>
      </c>
      <c r="AE475" s="219"/>
      <c r="AF475" s="136"/>
      <c r="AG475" s="136"/>
    </row>
    <row r="476" spans="1:33" ht="37.5" customHeight="1" x14ac:dyDescent="0.25">
      <c r="A476" s="345">
        <v>15</v>
      </c>
      <c r="B476" s="364" t="str">
        <f>IFERROR(VLOOKUP(A476,'Coverage Indicators - Section D'!$A$10:$Y$42,25,FALSE),"")</f>
        <v/>
      </c>
      <c r="C476" s="464" t="str">
        <f t="array" ref="C476">IFERROR(IF(INDEX('Disaggregation Records'!$E$95:$E$183,MATCH(RIGHT(Z476,255),RIGHT('Disaggregation Records'!$D$95:$D$183,255),0))=0,"",INDEX('Disaggregation Records'!$E$95:$E$183,MATCH(RIGHT(Z476,255),RIGHT('Disaggregation Records'!$D$95:$D$183,255),0))),"")</f>
        <v/>
      </c>
      <c r="D476" s="464" t="str">
        <f t="array" ref="D476">IFERROR(IF(INDEX('Disaggregation Records'!$F$95:$F$183,MATCH(RIGHT(Z476,255),RIGHT('Disaggregation Records'!$D$95:$D$183,255),0))=0,"",INDEX('Disaggregation Records'!$F$95:$F$183,MATCH(RIGHT(Z476,255),RIGHT('Disaggregation Records'!$D$95:$D$183,255),0))),"")</f>
        <v/>
      </c>
      <c r="E476" s="366" t="str">
        <f t="array" ref="E476">IFERROR(IF(INDEX('Disaggregation Data'!$K$315:$K$616,MATCH(RIGHT(X476,255),RIGHT('Disaggregation Data'!$J$315:$J$616,255),0))=0,"",INDEX('Disaggregation Data'!$K$315:$K$616,MATCH(RIGHT(X476,255),RIGHT('Disaggregation Data'!J$315:$J$616,255),0))),"")</f>
        <v/>
      </c>
      <c r="F476" s="367" t="str">
        <f t="array" ref="F476">IFERROR(IF(INDEX('Disaggregation Data'!$L$315:$L$616,MATCH(RIGHT(X476,255),RIGHT('Disaggregation Data'!$J$315:$J$616,255),0))=0,"",INDEX('Disaggregation Data'!$L$315:$L$616,MATCH(RIGHT(X476,255),RIGHT('Disaggregation Data'!J$315:$J$616,255),0))),"")</f>
        <v/>
      </c>
      <c r="G476" s="436" t="str">
        <f t="array" ref="G476">IFERROR(IF(INDEX('Disaggregation Data'!$M$315:$M$616,MATCH(RIGHT(X476,255),RIGHT('Disaggregation Data'!$J$315:$J$616,255),0))=0,(E476/F476)*100,INDEX('Disaggregation Data'!$M$315:$M$616,MATCH(RIGHT(X476,255),RIGHT('Disaggregation Data'!J$315:$J$616,255),0))),"")</f>
        <v/>
      </c>
      <c r="H476" s="370" t="str">
        <f t="array" ref="H476">IFERROR(IF(INDEX('Disaggregation Data'!$N$315:$N$616,MATCH(RIGHT(X476,255),RIGHT('Disaggregation Data'!$J$315:$J$616,255),0))=0,"",INDEX('Disaggregation Data'!$N$315:$N$616,MATCH(RIGHT(X476,255),RIGHT('Disaggregation Data'!J$315:$J$616,255),0))),"")</f>
        <v/>
      </c>
      <c r="I476" s="469"/>
      <c r="J476" s="469"/>
      <c r="K476" s="469"/>
      <c r="L476" s="469"/>
      <c r="M476" s="469"/>
      <c r="N476" s="469"/>
      <c r="O476" s="469"/>
      <c r="P476" s="469"/>
      <c r="Q476" s="469"/>
      <c r="R476" s="469"/>
      <c r="S476" s="469"/>
      <c r="T476" s="469"/>
      <c r="U476" s="370" t="str">
        <f t="array" ref="U476">IFERROR(IF(INDEX('Disaggregation Data'!$O$315:$O$616,MATCH(RIGHT(X476,255),RIGHT('Disaggregation Data'!$J$315:$J$616,255),0))=0,"",INDEX('Disaggregation Data'!$O$315:$O$616,MATCH(RIGHT(X476,255),RIGHT('Disaggregation Data'!J$315:$J$616,255),0))),"")</f>
        <v/>
      </c>
      <c r="V476" s="383" t="str">
        <f t="array" ref="V476">IFERROR(IF(INDEX('Disaggregation Data'!$P$315:$P$616,MATCH(RIGHT(X476,255),RIGHT('Disaggregation Data'!$J$315:$J$616,255),0))=0,"",INDEX('Disaggregation Data'!$P$315:$P$616,MATCH(RIGHT(X476,255),RIGHT('Disaggregation Data'!J$315:$J$616,255),0))),"")</f>
        <v/>
      </c>
      <c r="W476" s="470"/>
      <c r="X476" s="470" t="str">
        <f t="shared" si="32"/>
        <v/>
      </c>
      <c r="Y476" s="470">
        <f t="shared" si="33"/>
        <v>99</v>
      </c>
      <c r="Z476" s="470" t="str">
        <f t="shared" si="34"/>
        <v/>
      </c>
      <c r="AA476" s="470" t="b">
        <f t="shared" si="35"/>
        <v>0</v>
      </c>
      <c r="AB476" s="470" t="s">
        <v>1980</v>
      </c>
      <c r="AC476" s="470" t="str">
        <f t="array" ref="AC476">IFERROR(IF(INDEX('Disaggregation Records'!$G$95:$G$183,MATCH(LEFT(Z476,255),LEFT('Disaggregation Records'!$D$95:$D$183,255),0))=0,"",INDEX('Disaggregation Records'!$G$95:$G$183,MATCH(LEFT(Z476,255),LEFT('Disaggregation Records'!$D$95:$D$183,255),0))),"")</f>
        <v/>
      </c>
      <c r="AD476" s="470" t="s">
        <v>775</v>
      </c>
      <c r="AE476" s="219"/>
      <c r="AF476" s="136"/>
      <c r="AG476" s="136"/>
    </row>
    <row r="477" spans="1:33" ht="37.5" customHeight="1" x14ac:dyDescent="0.25">
      <c r="A477" s="345">
        <v>16</v>
      </c>
      <c r="B477" s="364" t="str">
        <f>IFERROR(VLOOKUP(A477,'Coverage Indicators - Section D'!$A$10:$Y$42,25,FALSE),"")</f>
        <v/>
      </c>
      <c r="C477" s="464" t="str">
        <f t="array" ref="C477">IFERROR(IF(INDEX('Disaggregation Records'!$E$95:$E$183,MATCH(RIGHT(Z477,255),RIGHT('Disaggregation Records'!$D$95:$D$183,255),0))=0,"",INDEX('Disaggregation Records'!$E$95:$E$183,MATCH(RIGHT(Z477,255),RIGHT('Disaggregation Records'!$D$95:$D$183,255),0))),"")</f>
        <v/>
      </c>
      <c r="D477" s="464" t="str">
        <f t="array" ref="D477">IFERROR(IF(INDEX('Disaggregation Records'!$F$95:$F$183,MATCH(RIGHT(Z477,255),RIGHT('Disaggregation Records'!$D$95:$D$183,255),0))=0,"",INDEX('Disaggregation Records'!$F$95:$F$183,MATCH(RIGHT(Z477,255),RIGHT('Disaggregation Records'!$D$95:$D$183,255),0))),"")</f>
        <v/>
      </c>
      <c r="E477" s="366" t="str">
        <f t="array" ref="E477">IFERROR(IF(INDEX('Disaggregation Data'!$K$315:$K$616,MATCH(RIGHT(X477,255),RIGHT('Disaggregation Data'!$J$315:$J$616,255),0))=0,"",INDEX('Disaggregation Data'!$K$315:$K$616,MATCH(RIGHT(X477,255),RIGHT('Disaggregation Data'!J$315:$J$616,255),0))),"")</f>
        <v/>
      </c>
      <c r="F477" s="367" t="str">
        <f t="array" ref="F477">IFERROR(IF(INDEX('Disaggregation Data'!$L$315:$L$616,MATCH(RIGHT(X477,255),RIGHT('Disaggregation Data'!$J$315:$J$616,255),0))=0,"",INDEX('Disaggregation Data'!$L$315:$L$616,MATCH(RIGHT(X477,255),RIGHT('Disaggregation Data'!J$315:$J$616,255),0))),"")</f>
        <v/>
      </c>
      <c r="G477" s="436" t="str">
        <f t="array" ref="G477">IFERROR(IF(INDEX('Disaggregation Data'!$M$315:$M$616,MATCH(RIGHT(X477,255),RIGHT('Disaggregation Data'!$J$315:$J$616,255),0))=0,(E477/F477)*100,INDEX('Disaggregation Data'!$M$315:$M$616,MATCH(RIGHT(X477,255),RIGHT('Disaggregation Data'!J$315:$J$616,255),0))),"")</f>
        <v/>
      </c>
      <c r="H477" s="370" t="str">
        <f t="array" ref="H477">IFERROR(IF(INDEX('Disaggregation Data'!$N$315:$N$616,MATCH(RIGHT(X477,255),RIGHT('Disaggregation Data'!$J$315:$J$616,255),0))=0,"",INDEX('Disaggregation Data'!$N$315:$N$616,MATCH(RIGHT(X477,255),RIGHT('Disaggregation Data'!J$315:$J$616,255),0))),"")</f>
        <v/>
      </c>
      <c r="I477" s="469"/>
      <c r="J477" s="469"/>
      <c r="K477" s="469"/>
      <c r="L477" s="469"/>
      <c r="M477" s="469"/>
      <c r="N477" s="469"/>
      <c r="O477" s="469"/>
      <c r="P477" s="469"/>
      <c r="Q477" s="469"/>
      <c r="R477" s="469"/>
      <c r="S477" s="469"/>
      <c r="T477" s="469"/>
      <c r="U477" s="370" t="str">
        <f t="array" ref="U477">IFERROR(IF(INDEX('Disaggregation Data'!$O$315:$O$616,MATCH(RIGHT(X477,255),RIGHT('Disaggregation Data'!$J$315:$J$616,255),0))=0,"",INDEX('Disaggregation Data'!$O$315:$O$616,MATCH(RIGHT(X477,255),RIGHT('Disaggregation Data'!J$315:$J$616,255),0))),"")</f>
        <v/>
      </c>
      <c r="V477" s="383" t="str">
        <f t="array" ref="V477">IFERROR(IF(INDEX('Disaggregation Data'!$P$315:$P$616,MATCH(RIGHT(X477,255),RIGHT('Disaggregation Data'!$J$315:$J$616,255),0))=0,"",INDEX('Disaggregation Data'!$P$315:$P$616,MATCH(RIGHT(X477,255),RIGHT('Disaggregation Data'!J$315:$J$616,255),0))),"")</f>
        <v/>
      </c>
      <c r="W477" s="470"/>
      <c r="X477" s="470" t="str">
        <f t="shared" si="32"/>
        <v/>
      </c>
      <c r="Y477" s="470">
        <f t="shared" si="33"/>
        <v>100</v>
      </c>
      <c r="Z477" s="470" t="str">
        <f t="shared" si="34"/>
        <v/>
      </c>
      <c r="AA477" s="470" t="b">
        <f t="shared" si="35"/>
        <v>0</v>
      </c>
      <c r="AB477" s="470" t="s">
        <v>1981</v>
      </c>
      <c r="AC477" s="470" t="str">
        <f t="array" ref="AC477">IFERROR(IF(INDEX('Disaggregation Records'!$G$95:$G$183,MATCH(LEFT(Z477,255),LEFT('Disaggregation Records'!$D$95:$D$183,255),0))=0,"",INDEX('Disaggregation Records'!$G$95:$G$183,MATCH(LEFT(Z477,255),LEFT('Disaggregation Records'!$D$95:$D$183,255),0))),"")</f>
        <v/>
      </c>
      <c r="AD477" s="470" t="s">
        <v>776</v>
      </c>
      <c r="AE477" s="219"/>
      <c r="AF477" s="136"/>
      <c r="AG477" s="136"/>
    </row>
    <row r="478" spans="1:33" ht="37.5" customHeight="1" x14ac:dyDescent="0.25">
      <c r="A478" s="345">
        <v>16</v>
      </c>
      <c r="B478" s="364" t="str">
        <f>IFERROR(VLOOKUP(A478,'Coverage Indicators - Section D'!$A$10:$Y$42,25,FALSE),"")</f>
        <v/>
      </c>
      <c r="C478" s="464" t="str">
        <f t="array" ref="C478">IFERROR(IF(INDEX('Disaggregation Records'!$E$95:$E$183,MATCH(RIGHT(Z478,255),RIGHT('Disaggregation Records'!$D$95:$D$183,255),0))=0,"",INDEX('Disaggregation Records'!$E$95:$E$183,MATCH(RIGHT(Z478,255),RIGHT('Disaggregation Records'!$D$95:$D$183,255),0))),"")</f>
        <v/>
      </c>
      <c r="D478" s="464" t="str">
        <f t="array" ref="D478">IFERROR(IF(INDEX('Disaggregation Records'!$F$95:$F$183,MATCH(RIGHT(Z478,255),RIGHT('Disaggregation Records'!$D$95:$D$183,255),0))=0,"",INDEX('Disaggregation Records'!$F$95:$F$183,MATCH(RIGHT(Z478,255),RIGHT('Disaggregation Records'!$D$95:$D$183,255),0))),"")</f>
        <v/>
      </c>
      <c r="E478" s="366" t="str">
        <f t="array" ref="E478">IFERROR(IF(INDEX('Disaggregation Data'!$K$315:$K$616,MATCH(RIGHT(X478,255),RIGHT('Disaggregation Data'!$J$315:$J$616,255),0))=0,"",INDEX('Disaggregation Data'!$K$315:$K$616,MATCH(RIGHT(X478,255),RIGHT('Disaggregation Data'!J$315:$J$616,255),0))),"")</f>
        <v/>
      </c>
      <c r="F478" s="367" t="str">
        <f t="array" ref="F478">IFERROR(IF(INDEX('Disaggregation Data'!$L$315:$L$616,MATCH(RIGHT(X478,255),RIGHT('Disaggregation Data'!$J$315:$J$616,255),0))=0,"",INDEX('Disaggregation Data'!$L$315:$L$616,MATCH(RIGHT(X478,255),RIGHT('Disaggregation Data'!J$315:$J$616,255),0))),"")</f>
        <v/>
      </c>
      <c r="G478" s="436" t="str">
        <f t="array" ref="G478">IFERROR(IF(INDEX('Disaggregation Data'!$M$315:$M$616,MATCH(RIGHT(X478,255),RIGHT('Disaggregation Data'!$J$315:$J$616,255),0))=0,(E478/F478)*100,INDEX('Disaggregation Data'!$M$315:$M$616,MATCH(RIGHT(X478,255),RIGHT('Disaggregation Data'!J$315:$J$616,255),0))),"")</f>
        <v/>
      </c>
      <c r="H478" s="370" t="str">
        <f t="array" ref="H478">IFERROR(IF(INDEX('Disaggregation Data'!$N$315:$N$616,MATCH(RIGHT(X478,255),RIGHT('Disaggregation Data'!$J$315:$J$616,255),0))=0,"",INDEX('Disaggregation Data'!$N$315:$N$616,MATCH(RIGHT(X478,255),RIGHT('Disaggregation Data'!J$315:$J$616,255),0))),"")</f>
        <v/>
      </c>
      <c r="I478" s="469"/>
      <c r="J478" s="469"/>
      <c r="K478" s="469"/>
      <c r="L478" s="469"/>
      <c r="M478" s="469"/>
      <c r="N478" s="469"/>
      <c r="O478" s="469"/>
      <c r="P478" s="469"/>
      <c r="Q478" s="469"/>
      <c r="R478" s="469"/>
      <c r="S478" s="469"/>
      <c r="T478" s="469"/>
      <c r="U478" s="370" t="str">
        <f t="array" ref="U478">IFERROR(IF(INDEX('Disaggregation Data'!$O$315:$O$616,MATCH(RIGHT(X478,255),RIGHT('Disaggregation Data'!$J$315:$J$616,255),0))=0,"",INDEX('Disaggregation Data'!$O$315:$O$616,MATCH(RIGHT(X478,255),RIGHT('Disaggregation Data'!J$315:$J$616,255),0))),"")</f>
        <v/>
      </c>
      <c r="V478" s="383" t="str">
        <f t="array" ref="V478">IFERROR(IF(INDEX('Disaggregation Data'!$P$315:$P$616,MATCH(RIGHT(X478,255),RIGHT('Disaggregation Data'!$J$315:$J$616,255),0))=0,"",INDEX('Disaggregation Data'!$P$315:$P$616,MATCH(RIGHT(X478,255),RIGHT('Disaggregation Data'!J$315:$J$616,255),0))),"")</f>
        <v/>
      </c>
      <c r="W478" s="470"/>
      <c r="X478" s="470" t="str">
        <f t="shared" si="32"/>
        <v/>
      </c>
      <c r="Y478" s="470">
        <f t="shared" si="33"/>
        <v>101</v>
      </c>
      <c r="Z478" s="470" t="str">
        <f t="shared" si="34"/>
        <v/>
      </c>
      <c r="AA478" s="470" t="b">
        <f t="shared" si="35"/>
        <v>0</v>
      </c>
      <c r="AB478" s="470" t="s">
        <v>1982</v>
      </c>
      <c r="AC478" s="470" t="str">
        <f t="array" ref="AC478">IFERROR(IF(INDEX('Disaggregation Records'!$G$95:$G$183,MATCH(LEFT(Z478,255),LEFT('Disaggregation Records'!$D$95:$D$183,255),0))=0,"",INDEX('Disaggregation Records'!$G$95:$G$183,MATCH(LEFT(Z478,255),LEFT('Disaggregation Records'!$D$95:$D$183,255),0))),"")</f>
        <v/>
      </c>
      <c r="AD478" s="470" t="s">
        <v>776</v>
      </c>
      <c r="AE478" s="219"/>
      <c r="AF478" s="136"/>
      <c r="AG478" s="136"/>
    </row>
    <row r="479" spans="1:33" ht="37.5" customHeight="1" x14ac:dyDescent="0.25">
      <c r="A479" s="345">
        <v>16</v>
      </c>
      <c r="B479" s="364" t="str">
        <f>IFERROR(VLOOKUP(A479,'Coverage Indicators - Section D'!$A$10:$Y$42,25,FALSE),"")</f>
        <v/>
      </c>
      <c r="C479" s="464" t="str">
        <f t="array" ref="C479">IFERROR(IF(INDEX('Disaggregation Records'!$E$95:$E$183,MATCH(RIGHT(Z479,255),RIGHT('Disaggregation Records'!$D$95:$D$183,255),0))=0,"",INDEX('Disaggregation Records'!$E$95:$E$183,MATCH(RIGHT(Z479,255),RIGHT('Disaggregation Records'!$D$95:$D$183,255),0))),"")</f>
        <v/>
      </c>
      <c r="D479" s="464" t="str">
        <f t="array" ref="D479">IFERROR(IF(INDEX('Disaggregation Records'!$F$95:$F$183,MATCH(RIGHT(Z479,255),RIGHT('Disaggregation Records'!$D$95:$D$183,255),0))=0,"",INDEX('Disaggregation Records'!$F$95:$F$183,MATCH(RIGHT(Z479,255),RIGHT('Disaggregation Records'!$D$95:$D$183,255),0))),"")</f>
        <v/>
      </c>
      <c r="E479" s="366" t="str">
        <f t="array" ref="E479">IFERROR(IF(INDEX('Disaggregation Data'!$K$315:$K$616,MATCH(RIGHT(X479,255),RIGHT('Disaggregation Data'!$J$315:$J$616,255),0))=0,"",INDEX('Disaggregation Data'!$K$315:$K$616,MATCH(RIGHT(X479,255),RIGHT('Disaggregation Data'!J$315:$J$616,255),0))),"")</f>
        <v/>
      </c>
      <c r="F479" s="367" t="str">
        <f t="array" ref="F479">IFERROR(IF(INDEX('Disaggregation Data'!$L$315:$L$616,MATCH(RIGHT(X479,255),RIGHT('Disaggregation Data'!$J$315:$J$616,255),0))=0,"",INDEX('Disaggregation Data'!$L$315:$L$616,MATCH(RIGHT(X479,255),RIGHT('Disaggregation Data'!J$315:$J$616,255),0))),"")</f>
        <v/>
      </c>
      <c r="G479" s="436" t="str">
        <f t="array" ref="G479">IFERROR(IF(INDEX('Disaggregation Data'!$M$315:$M$616,MATCH(RIGHT(X479,255),RIGHT('Disaggregation Data'!$J$315:$J$616,255),0))=0,(E479/F479)*100,INDEX('Disaggregation Data'!$M$315:$M$616,MATCH(RIGHT(X479,255),RIGHT('Disaggregation Data'!J$315:$J$616,255),0))),"")</f>
        <v/>
      </c>
      <c r="H479" s="370" t="str">
        <f t="array" ref="H479">IFERROR(IF(INDEX('Disaggregation Data'!$N$315:$N$616,MATCH(RIGHT(X479,255),RIGHT('Disaggregation Data'!$J$315:$J$616,255),0))=0,"",INDEX('Disaggregation Data'!$N$315:$N$616,MATCH(RIGHT(X479,255),RIGHT('Disaggregation Data'!J$315:$J$616,255),0))),"")</f>
        <v/>
      </c>
      <c r="I479" s="469"/>
      <c r="J479" s="469"/>
      <c r="K479" s="469"/>
      <c r="L479" s="469"/>
      <c r="M479" s="469"/>
      <c r="N479" s="469"/>
      <c r="O479" s="469"/>
      <c r="P479" s="469"/>
      <c r="Q479" s="469"/>
      <c r="R479" s="469"/>
      <c r="S479" s="469"/>
      <c r="T479" s="469"/>
      <c r="U479" s="370" t="str">
        <f t="array" ref="U479">IFERROR(IF(INDEX('Disaggregation Data'!$O$315:$O$616,MATCH(RIGHT(X479,255),RIGHT('Disaggregation Data'!$J$315:$J$616,255),0))=0,"",INDEX('Disaggregation Data'!$O$315:$O$616,MATCH(RIGHT(X479,255),RIGHT('Disaggregation Data'!J$315:$J$616,255),0))),"")</f>
        <v/>
      </c>
      <c r="V479" s="383" t="str">
        <f t="array" ref="V479">IFERROR(IF(INDEX('Disaggregation Data'!$P$315:$P$616,MATCH(RIGHT(X479,255),RIGHT('Disaggregation Data'!$J$315:$J$616,255),0))=0,"",INDEX('Disaggregation Data'!$P$315:$P$616,MATCH(RIGHT(X479,255),RIGHT('Disaggregation Data'!J$315:$J$616,255),0))),"")</f>
        <v/>
      </c>
      <c r="W479" s="470"/>
      <c r="X479" s="470" t="str">
        <f t="shared" si="32"/>
        <v/>
      </c>
      <c r="Y479" s="470">
        <f t="shared" si="33"/>
        <v>102</v>
      </c>
      <c r="Z479" s="470" t="str">
        <f t="shared" si="34"/>
        <v/>
      </c>
      <c r="AA479" s="470" t="b">
        <f t="shared" si="35"/>
        <v>0</v>
      </c>
      <c r="AB479" s="470" t="s">
        <v>1983</v>
      </c>
      <c r="AC479" s="470" t="str">
        <f t="array" ref="AC479">IFERROR(IF(INDEX('Disaggregation Records'!$G$95:$G$183,MATCH(LEFT(Z479,255),LEFT('Disaggregation Records'!$D$95:$D$183,255),0))=0,"",INDEX('Disaggregation Records'!$G$95:$G$183,MATCH(LEFT(Z479,255),LEFT('Disaggregation Records'!$D$95:$D$183,255),0))),"")</f>
        <v/>
      </c>
      <c r="AD479" s="470" t="s">
        <v>776</v>
      </c>
      <c r="AE479" s="219"/>
      <c r="AF479" s="136"/>
      <c r="AG479" s="136"/>
    </row>
    <row r="480" spans="1:33" ht="37.5" customHeight="1" x14ac:dyDescent="0.25">
      <c r="A480" s="345">
        <v>16</v>
      </c>
      <c r="B480" s="364" t="str">
        <f>IFERROR(VLOOKUP(A480,'Coverage Indicators - Section D'!$A$10:$Y$42,25,FALSE),"")</f>
        <v/>
      </c>
      <c r="C480" s="464" t="str">
        <f t="array" ref="C480">IFERROR(IF(INDEX('Disaggregation Records'!$E$95:$E$183,MATCH(RIGHT(Z480,255),RIGHT('Disaggregation Records'!$D$95:$D$183,255),0))=0,"",INDEX('Disaggregation Records'!$E$95:$E$183,MATCH(RIGHT(Z480,255),RIGHT('Disaggregation Records'!$D$95:$D$183,255),0))),"")</f>
        <v/>
      </c>
      <c r="D480" s="464" t="str">
        <f t="array" ref="D480">IFERROR(IF(INDEX('Disaggregation Records'!$F$95:$F$183,MATCH(RIGHT(Z480,255),RIGHT('Disaggregation Records'!$D$95:$D$183,255),0))=0,"",INDEX('Disaggregation Records'!$F$95:$F$183,MATCH(RIGHT(Z480,255),RIGHT('Disaggregation Records'!$D$95:$D$183,255),0))),"")</f>
        <v/>
      </c>
      <c r="E480" s="366" t="str">
        <f t="array" ref="E480">IFERROR(IF(INDEX('Disaggregation Data'!$K$315:$K$616,MATCH(RIGHT(X480,255),RIGHT('Disaggregation Data'!$J$315:$J$616,255),0))=0,"",INDEX('Disaggregation Data'!$K$315:$K$616,MATCH(RIGHT(X480,255),RIGHT('Disaggregation Data'!J$315:$J$616,255),0))),"")</f>
        <v/>
      </c>
      <c r="F480" s="367" t="str">
        <f t="array" ref="F480">IFERROR(IF(INDEX('Disaggregation Data'!$L$315:$L$616,MATCH(RIGHT(X480,255),RIGHT('Disaggregation Data'!$J$315:$J$616,255),0))=0,"",INDEX('Disaggregation Data'!$L$315:$L$616,MATCH(RIGHT(X480,255),RIGHT('Disaggregation Data'!J$315:$J$616,255),0))),"")</f>
        <v/>
      </c>
      <c r="G480" s="436" t="str">
        <f t="array" ref="G480">IFERROR(IF(INDEX('Disaggregation Data'!$M$315:$M$616,MATCH(RIGHT(X480,255),RIGHT('Disaggregation Data'!$J$315:$J$616,255),0))=0,(E480/F480)*100,INDEX('Disaggregation Data'!$M$315:$M$616,MATCH(RIGHT(X480,255),RIGHT('Disaggregation Data'!J$315:$J$616,255),0))),"")</f>
        <v/>
      </c>
      <c r="H480" s="370" t="str">
        <f t="array" ref="H480">IFERROR(IF(INDEX('Disaggregation Data'!$N$315:$N$616,MATCH(RIGHT(X480,255),RIGHT('Disaggregation Data'!$J$315:$J$616,255),0))=0,"",INDEX('Disaggregation Data'!$N$315:$N$616,MATCH(RIGHT(X480,255),RIGHT('Disaggregation Data'!J$315:$J$616,255),0))),"")</f>
        <v/>
      </c>
      <c r="I480" s="469"/>
      <c r="J480" s="469"/>
      <c r="K480" s="469"/>
      <c r="L480" s="469"/>
      <c r="M480" s="469"/>
      <c r="N480" s="469"/>
      <c r="O480" s="469"/>
      <c r="P480" s="469"/>
      <c r="Q480" s="469"/>
      <c r="R480" s="469"/>
      <c r="S480" s="469"/>
      <c r="T480" s="469"/>
      <c r="U480" s="370" t="str">
        <f t="array" ref="U480">IFERROR(IF(INDEX('Disaggregation Data'!$O$315:$O$616,MATCH(RIGHT(X480,255),RIGHT('Disaggregation Data'!$J$315:$J$616,255),0))=0,"",INDEX('Disaggregation Data'!$O$315:$O$616,MATCH(RIGHT(X480,255),RIGHT('Disaggregation Data'!J$315:$J$616,255),0))),"")</f>
        <v/>
      </c>
      <c r="V480" s="383" t="str">
        <f t="array" ref="V480">IFERROR(IF(INDEX('Disaggregation Data'!$P$315:$P$616,MATCH(RIGHT(X480,255),RIGHT('Disaggregation Data'!$J$315:$J$616,255),0))=0,"",INDEX('Disaggregation Data'!$P$315:$P$616,MATCH(RIGHT(X480,255),RIGHT('Disaggregation Data'!J$315:$J$616,255),0))),"")</f>
        <v/>
      </c>
      <c r="W480" s="470"/>
      <c r="X480" s="470" t="str">
        <f t="shared" si="32"/>
        <v/>
      </c>
      <c r="Y480" s="470">
        <f t="shared" si="33"/>
        <v>103</v>
      </c>
      <c r="Z480" s="470" t="str">
        <f t="shared" si="34"/>
        <v/>
      </c>
      <c r="AA480" s="470" t="b">
        <f t="shared" si="35"/>
        <v>0</v>
      </c>
      <c r="AB480" s="470" t="s">
        <v>1984</v>
      </c>
      <c r="AC480" s="470" t="str">
        <f t="array" ref="AC480">IFERROR(IF(INDEX('Disaggregation Records'!$G$95:$G$183,MATCH(LEFT(Z480,255),LEFT('Disaggregation Records'!$D$95:$D$183,255),0))=0,"",INDEX('Disaggregation Records'!$G$95:$G$183,MATCH(LEFT(Z480,255),LEFT('Disaggregation Records'!$D$95:$D$183,255),0))),"")</f>
        <v/>
      </c>
      <c r="AD480" s="470" t="s">
        <v>776</v>
      </c>
      <c r="AE480" s="219"/>
      <c r="AF480" s="136"/>
      <c r="AG480" s="136"/>
    </row>
    <row r="481" spans="1:33" ht="37.5" customHeight="1" x14ac:dyDescent="0.25">
      <c r="A481" s="345">
        <v>16</v>
      </c>
      <c r="B481" s="364" t="str">
        <f>IFERROR(VLOOKUP(A481,'Coverage Indicators - Section D'!$A$10:$Y$42,25,FALSE),"")</f>
        <v/>
      </c>
      <c r="C481" s="464" t="str">
        <f t="array" ref="C481">IFERROR(IF(INDEX('Disaggregation Records'!$E$95:$E$183,MATCH(RIGHT(Z481,255),RIGHT('Disaggregation Records'!$D$95:$D$183,255),0))=0,"",INDEX('Disaggregation Records'!$E$95:$E$183,MATCH(RIGHT(Z481,255),RIGHT('Disaggregation Records'!$D$95:$D$183,255),0))),"")</f>
        <v/>
      </c>
      <c r="D481" s="464" t="str">
        <f t="array" ref="D481">IFERROR(IF(INDEX('Disaggregation Records'!$F$95:$F$183,MATCH(RIGHT(Z481,255),RIGHT('Disaggregation Records'!$D$95:$D$183,255),0))=0,"",INDEX('Disaggregation Records'!$F$95:$F$183,MATCH(RIGHT(Z481,255),RIGHT('Disaggregation Records'!$D$95:$D$183,255),0))),"")</f>
        <v/>
      </c>
      <c r="E481" s="366" t="str">
        <f t="array" ref="E481">IFERROR(IF(INDEX('Disaggregation Data'!$K$315:$K$616,MATCH(RIGHT(X481,255),RIGHT('Disaggregation Data'!$J$315:$J$616,255),0))=0,"",INDEX('Disaggregation Data'!$K$315:$K$616,MATCH(RIGHT(X481,255),RIGHT('Disaggregation Data'!J$315:$J$616,255),0))),"")</f>
        <v/>
      </c>
      <c r="F481" s="367" t="str">
        <f t="array" ref="F481">IFERROR(IF(INDEX('Disaggregation Data'!$L$315:$L$616,MATCH(RIGHT(X481,255),RIGHT('Disaggregation Data'!$J$315:$J$616,255),0))=0,"",INDEX('Disaggregation Data'!$L$315:$L$616,MATCH(RIGHT(X481,255),RIGHT('Disaggregation Data'!J$315:$J$616,255),0))),"")</f>
        <v/>
      </c>
      <c r="G481" s="436" t="str">
        <f t="array" ref="G481">IFERROR(IF(INDEX('Disaggregation Data'!$M$315:$M$616,MATCH(RIGHT(X481,255),RIGHT('Disaggregation Data'!$J$315:$J$616,255),0))=0,(E481/F481)*100,INDEX('Disaggregation Data'!$M$315:$M$616,MATCH(RIGHT(X481,255),RIGHT('Disaggregation Data'!J$315:$J$616,255),0))),"")</f>
        <v/>
      </c>
      <c r="H481" s="370" t="str">
        <f t="array" ref="H481">IFERROR(IF(INDEX('Disaggregation Data'!$N$315:$N$616,MATCH(RIGHT(X481,255),RIGHT('Disaggregation Data'!$J$315:$J$616,255),0))=0,"",INDEX('Disaggregation Data'!$N$315:$N$616,MATCH(RIGHT(X481,255),RIGHT('Disaggregation Data'!J$315:$J$616,255),0))),"")</f>
        <v/>
      </c>
      <c r="I481" s="469"/>
      <c r="J481" s="469"/>
      <c r="K481" s="469"/>
      <c r="L481" s="469"/>
      <c r="M481" s="469"/>
      <c r="N481" s="469"/>
      <c r="O481" s="469"/>
      <c r="P481" s="469"/>
      <c r="Q481" s="469"/>
      <c r="R481" s="469"/>
      <c r="S481" s="469"/>
      <c r="T481" s="469"/>
      <c r="U481" s="370" t="str">
        <f t="array" ref="U481">IFERROR(IF(INDEX('Disaggregation Data'!$O$315:$O$616,MATCH(RIGHT(X481,255),RIGHT('Disaggregation Data'!$J$315:$J$616,255),0))=0,"",INDEX('Disaggregation Data'!$O$315:$O$616,MATCH(RIGHT(X481,255),RIGHT('Disaggregation Data'!J$315:$J$616,255),0))),"")</f>
        <v/>
      </c>
      <c r="V481" s="383" t="str">
        <f t="array" ref="V481">IFERROR(IF(INDEX('Disaggregation Data'!$P$315:$P$616,MATCH(RIGHT(X481,255),RIGHT('Disaggregation Data'!$J$315:$J$616,255),0))=0,"",INDEX('Disaggregation Data'!$P$315:$P$616,MATCH(RIGHT(X481,255),RIGHT('Disaggregation Data'!J$315:$J$616,255),0))),"")</f>
        <v/>
      </c>
      <c r="W481" s="470"/>
      <c r="X481" s="470" t="str">
        <f t="shared" si="32"/>
        <v/>
      </c>
      <c r="Y481" s="470">
        <f t="shared" si="33"/>
        <v>104</v>
      </c>
      <c r="Z481" s="470" t="str">
        <f t="shared" si="34"/>
        <v/>
      </c>
      <c r="AA481" s="470" t="b">
        <f t="shared" si="35"/>
        <v>0</v>
      </c>
      <c r="AB481" s="470" t="s">
        <v>1985</v>
      </c>
      <c r="AC481" s="470" t="str">
        <f t="array" ref="AC481">IFERROR(IF(INDEX('Disaggregation Records'!$G$95:$G$183,MATCH(LEFT(Z481,255),LEFT('Disaggregation Records'!$D$95:$D$183,255),0))=0,"",INDEX('Disaggregation Records'!$G$95:$G$183,MATCH(LEFT(Z481,255),LEFT('Disaggregation Records'!$D$95:$D$183,255),0))),"")</f>
        <v/>
      </c>
      <c r="AD481" s="470" t="s">
        <v>776</v>
      </c>
      <c r="AE481" s="219"/>
      <c r="AF481" s="136"/>
      <c r="AG481" s="136"/>
    </row>
    <row r="482" spans="1:33" ht="37.5" customHeight="1" x14ac:dyDescent="0.25">
      <c r="A482" s="345">
        <v>16</v>
      </c>
      <c r="B482" s="364" t="str">
        <f>IFERROR(VLOOKUP(A482,'Coverage Indicators - Section D'!$A$10:$Y$42,25,FALSE),"")</f>
        <v/>
      </c>
      <c r="C482" s="464" t="str">
        <f t="array" ref="C482">IFERROR(IF(INDEX('Disaggregation Records'!$E$95:$E$183,MATCH(RIGHT(Z482,255),RIGHT('Disaggregation Records'!$D$95:$D$183,255),0))=0,"",INDEX('Disaggregation Records'!$E$95:$E$183,MATCH(RIGHT(Z482,255),RIGHT('Disaggregation Records'!$D$95:$D$183,255),0))),"")</f>
        <v/>
      </c>
      <c r="D482" s="464" t="str">
        <f t="array" ref="D482">IFERROR(IF(INDEX('Disaggregation Records'!$F$95:$F$183,MATCH(RIGHT(Z482,255),RIGHT('Disaggregation Records'!$D$95:$D$183,255),0))=0,"",INDEX('Disaggregation Records'!$F$95:$F$183,MATCH(RIGHT(Z482,255),RIGHT('Disaggregation Records'!$D$95:$D$183,255),0))),"")</f>
        <v/>
      </c>
      <c r="E482" s="366" t="str">
        <f t="array" ref="E482">IFERROR(IF(INDEX('Disaggregation Data'!$K$315:$K$616,MATCH(RIGHT(X482,255),RIGHT('Disaggregation Data'!$J$315:$J$616,255),0))=0,"",INDEX('Disaggregation Data'!$K$315:$K$616,MATCH(RIGHT(X482,255),RIGHT('Disaggregation Data'!J$315:$J$616,255),0))),"")</f>
        <v/>
      </c>
      <c r="F482" s="367" t="str">
        <f t="array" ref="F482">IFERROR(IF(INDEX('Disaggregation Data'!$L$315:$L$616,MATCH(RIGHT(X482,255),RIGHT('Disaggregation Data'!$J$315:$J$616,255),0))=0,"",INDEX('Disaggregation Data'!$L$315:$L$616,MATCH(RIGHT(X482,255),RIGHT('Disaggregation Data'!J$315:$J$616,255),0))),"")</f>
        <v/>
      </c>
      <c r="G482" s="436" t="str">
        <f t="array" ref="G482">IFERROR(IF(INDEX('Disaggregation Data'!$M$315:$M$616,MATCH(RIGHT(X482,255),RIGHT('Disaggregation Data'!$J$315:$J$616,255),0))=0,(E482/F482)*100,INDEX('Disaggregation Data'!$M$315:$M$616,MATCH(RIGHT(X482,255),RIGHT('Disaggregation Data'!J$315:$J$616,255),0))),"")</f>
        <v/>
      </c>
      <c r="H482" s="370" t="str">
        <f t="array" ref="H482">IFERROR(IF(INDEX('Disaggregation Data'!$N$315:$N$616,MATCH(RIGHT(X482,255),RIGHT('Disaggregation Data'!$J$315:$J$616,255),0))=0,"",INDEX('Disaggregation Data'!$N$315:$N$616,MATCH(RIGHT(X482,255),RIGHT('Disaggregation Data'!J$315:$J$616,255),0))),"")</f>
        <v/>
      </c>
      <c r="I482" s="469"/>
      <c r="J482" s="469"/>
      <c r="K482" s="469"/>
      <c r="L482" s="469"/>
      <c r="M482" s="469"/>
      <c r="N482" s="469"/>
      <c r="O482" s="469"/>
      <c r="P482" s="469"/>
      <c r="Q482" s="469"/>
      <c r="R482" s="469"/>
      <c r="S482" s="469"/>
      <c r="T482" s="469"/>
      <c r="U482" s="370" t="str">
        <f t="array" ref="U482">IFERROR(IF(INDEX('Disaggregation Data'!$O$315:$O$616,MATCH(RIGHT(X482,255),RIGHT('Disaggregation Data'!$J$315:$J$616,255),0))=0,"",INDEX('Disaggregation Data'!$O$315:$O$616,MATCH(RIGHT(X482,255),RIGHT('Disaggregation Data'!J$315:$J$616,255),0))),"")</f>
        <v/>
      </c>
      <c r="V482" s="383" t="str">
        <f t="array" ref="V482">IFERROR(IF(INDEX('Disaggregation Data'!$P$315:$P$616,MATCH(RIGHT(X482,255),RIGHT('Disaggregation Data'!$J$315:$J$616,255),0))=0,"",INDEX('Disaggregation Data'!$P$315:$P$616,MATCH(RIGHT(X482,255),RIGHT('Disaggregation Data'!J$315:$J$616,255),0))),"")</f>
        <v/>
      </c>
      <c r="W482" s="470"/>
      <c r="X482" s="470" t="str">
        <f t="shared" si="32"/>
        <v/>
      </c>
      <c r="Y482" s="470">
        <f t="shared" si="33"/>
        <v>105</v>
      </c>
      <c r="Z482" s="470" t="str">
        <f t="shared" si="34"/>
        <v/>
      </c>
      <c r="AA482" s="470" t="b">
        <f t="shared" si="35"/>
        <v>0</v>
      </c>
      <c r="AB482" s="470" t="s">
        <v>1986</v>
      </c>
      <c r="AC482" s="470" t="str">
        <f t="array" ref="AC482">IFERROR(IF(INDEX('Disaggregation Records'!$G$95:$G$183,MATCH(LEFT(Z482,255),LEFT('Disaggregation Records'!$D$95:$D$183,255),0))=0,"",INDEX('Disaggregation Records'!$G$95:$G$183,MATCH(LEFT(Z482,255),LEFT('Disaggregation Records'!$D$95:$D$183,255),0))),"")</f>
        <v/>
      </c>
      <c r="AD482" s="470" t="s">
        <v>776</v>
      </c>
      <c r="AE482" s="219"/>
      <c r="AF482" s="136"/>
      <c r="AG482" s="136"/>
    </row>
    <row r="483" spans="1:33" ht="37.5" customHeight="1" x14ac:dyDescent="0.25">
      <c r="A483" s="345">
        <v>16</v>
      </c>
      <c r="B483" s="364" t="str">
        <f>IFERROR(VLOOKUP(A483,'Coverage Indicators - Section D'!$A$10:$Y$42,25,FALSE),"")</f>
        <v/>
      </c>
      <c r="C483" s="464" t="str">
        <f t="array" ref="C483">IFERROR(IF(INDEX('Disaggregation Records'!$E$95:$E$183,MATCH(RIGHT(Z483,255),RIGHT('Disaggregation Records'!$D$95:$D$183,255),0))=0,"",INDEX('Disaggregation Records'!$E$95:$E$183,MATCH(RIGHT(Z483,255),RIGHT('Disaggregation Records'!$D$95:$D$183,255),0))),"")</f>
        <v/>
      </c>
      <c r="D483" s="464" t="str">
        <f t="array" ref="D483">IFERROR(IF(INDEX('Disaggregation Records'!$F$95:$F$183,MATCH(RIGHT(Z483,255),RIGHT('Disaggregation Records'!$D$95:$D$183,255),0))=0,"",INDEX('Disaggregation Records'!$F$95:$F$183,MATCH(RIGHT(Z483,255),RIGHT('Disaggregation Records'!$D$95:$D$183,255),0))),"")</f>
        <v/>
      </c>
      <c r="E483" s="366" t="str">
        <f t="array" ref="E483">IFERROR(IF(INDEX('Disaggregation Data'!$K$315:$K$616,MATCH(RIGHT(X483,255),RIGHT('Disaggregation Data'!$J$315:$J$616,255),0))=0,"",INDEX('Disaggregation Data'!$K$315:$K$616,MATCH(RIGHT(X483,255),RIGHT('Disaggregation Data'!J$315:$J$616,255),0))),"")</f>
        <v/>
      </c>
      <c r="F483" s="367" t="str">
        <f t="array" ref="F483">IFERROR(IF(INDEX('Disaggregation Data'!$L$315:$L$616,MATCH(RIGHT(X483,255),RIGHT('Disaggregation Data'!$J$315:$J$616,255),0))=0,"",INDEX('Disaggregation Data'!$L$315:$L$616,MATCH(RIGHT(X483,255),RIGHT('Disaggregation Data'!J$315:$J$616,255),0))),"")</f>
        <v/>
      </c>
      <c r="G483" s="436" t="str">
        <f t="array" ref="G483">IFERROR(IF(INDEX('Disaggregation Data'!$M$315:$M$616,MATCH(RIGHT(X483,255),RIGHT('Disaggregation Data'!$J$315:$J$616,255),0))=0,(E483/F483)*100,INDEX('Disaggregation Data'!$M$315:$M$616,MATCH(RIGHT(X483,255),RIGHT('Disaggregation Data'!J$315:$J$616,255),0))),"")</f>
        <v/>
      </c>
      <c r="H483" s="370" t="str">
        <f t="array" ref="H483">IFERROR(IF(INDEX('Disaggregation Data'!$N$315:$N$616,MATCH(RIGHT(X483,255),RIGHT('Disaggregation Data'!$J$315:$J$616,255),0))=0,"",INDEX('Disaggregation Data'!$N$315:$N$616,MATCH(RIGHT(X483,255),RIGHT('Disaggregation Data'!J$315:$J$616,255),0))),"")</f>
        <v/>
      </c>
      <c r="I483" s="469"/>
      <c r="J483" s="469"/>
      <c r="K483" s="469"/>
      <c r="L483" s="469"/>
      <c r="M483" s="469"/>
      <c r="N483" s="469"/>
      <c r="O483" s="469"/>
      <c r="P483" s="469"/>
      <c r="Q483" s="469"/>
      <c r="R483" s="469"/>
      <c r="S483" s="469"/>
      <c r="T483" s="469"/>
      <c r="U483" s="370" t="str">
        <f t="array" ref="U483">IFERROR(IF(INDEX('Disaggregation Data'!$O$315:$O$616,MATCH(RIGHT(X483,255),RIGHT('Disaggregation Data'!$J$315:$J$616,255),0))=0,"",INDEX('Disaggregation Data'!$O$315:$O$616,MATCH(RIGHT(X483,255),RIGHT('Disaggregation Data'!J$315:$J$616,255),0))),"")</f>
        <v/>
      </c>
      <c r="V483" s="383" t="str">
        <f t="array" ref="V483">IFERROR(IF(INDEX('Disaggregation Data'!$P$315:$P$616,MATCH(RIGHT(X483,255),RIGHT('Disaggregation Data'!$J$315:$J$616,255),0))=0,"",INDEX('Disaggregation Data'!$P$315:$P$616,MATCH(RIGHT(X483,255),RIGHT('Disaggregation Data'!J$315:$J$616,255),0))),"")</f>
        <v/>
      </c>
      <c r="W483" s="470"/>
      <c r="X483" s="470" t="str">
        <f t="shared" si="32"/>
        <v/>
      </c>
      <c r="Y483" s="470">
        <f t="shared" si="33"/>
        <v>106</v>
      </c>
      <c r="Z483" s="470" t="str">
        <f t="shared" si="34"/>
        <v/>
      </c>
      <c r="AA483" s="470" t="b">
        <f t="shared" si="35"/>
        <v>0</v>
      </c>
      <c r="AB483" s="470" t="s">
        <v>1987</v>
      </c>
      <c r="AC483" s="470" t="str">
        <f t="array" ref="AC483">IFERROR(IF(INDEX('Disaggregation Records'!$G$95:$G$183,MATCH(LEFT(Z483,255),LEFT('Disaggregation Records'!$D$95:$D$183,255),0))=0,"",INDEX('Disaggregation Records'!$G$95:$G$183,MATCH(LEFT(Z483,255),LEFT('Disaggregation Records'!$D$95:$D$183,255),0))),"")</f>
        <v/>
      </c>
      <c r="AD483" s="470" t="s">
        <v>776</v>
      </c>
      <c r="AE483" s="219"/>
      <c r="AF483" s="136"/>
      <c r="AG483" s="136"/>
    </row>
    <row r="484" spans="1:33" ht="37.5" customHeight="1" x14ac:dyDescent="0.25">
      <c r="A484" s="345">
        <v>16</v>
      </c>
      <c r="B484" s="364" t="str">
        <f>IFERROR(VLOOKUP(A484,'Coverage Indicators - Section D'!$A$10:$Y$42,25,FALSE),"")</f>
        <v/>
      </c>
      <c r="C484" s="464" t="str">
        <f t="array" ref="C484">IFERROR(IF(INDEX('Disaggregation Records'!$E$95:$E$183,MATCH(RIGHT(Z484,255),RIGHT('Disaggregation Records'!$D$95:$D$183,255),0))=0,"",INDEX('Disaggregation Records'!$E$95:$E$183,MATCH(RIGHT(Z484,255),RIGHT('Disaggregation Records'!$D$95:$D$183,255),0))),"")</f>
        <v/>
      </c>
      <c r="D484" s="464" t="str">
        <f t="array" ref="D484">IFERROR(IF(INDEX('Disaggregation Records'!$F$95:$F$183,MATCH(RIGHT(Z484,255),RIGHT('Disaggregation Records'!$D$95:$D$183,255),0))=0,"",INDEX('Disaggregation Records'!$F$95:$F$183,MATCH(RIGHT(Z484,255),RIGHT('Disaggregation Records'!$D$95:$D$183,255),0))),"")</f>
        <v/>
      </c>
      <c r="E484" s="366" t="str">
        <f t="array" ref="E484">IFERROR(IF(INDEX('Disaggregation Data'!$K$315:$K$616,MATCH(RIGHT(X484,255),RIGHT('Disaggregation Data'!$J$315:$J$616,255),0))=0,"",INDEX('Disaggregation Data'!$K$315:$K$616,MATCH(RIGHT(X484,255),RIGHT('Disaggregation Data'!J$315:$J$616,255),0))),"")</f>
        <v/>
      </c>
      <c r="F484" s="367" t="str">
        <f t="array" ref="F484">IFERROR(IF(INDEX('Disaggregation Data'!$L$315:$L$616,MATCH(RIGHT(X484,255),RIGHT('Disaggregation Data'!$J$315:$J$616,255),0))=0,"",INDEX('Disaggregation Data'!$L$315:$L$616,MATCH(RIGHT(X484,255),RIGHT('Disaggregation Data'!J$315:$J$616,255),0))),"")</f>
        <v/>
      </c>
      <c r="G484" s="436" t="str">
        <f t="array" ref="G484">IFERROR(IF(INDEX('Disaggregation Data'!$M$315:$M$616,MATCH(RIGHT(X484,255),RIGHT('Disaggregation Data'!$J$315:$J$616,255),0))=0,(E484/F484)*100,INDEX('Disaggregation Data'!$M$315:$M$616,MATCH(RIGHT(X484,255),RIGHT('Disaggregation Data'!J$315:$J$616,255),0))),"")</f>
        <v/>
      </c>
      <c r="H484" s="370" t="str">
        <f t="array" ref="H484">IFERROR(IF(INDEX('Disaggregation Data'!$N$315:$N$616,MATCH(RIGHT(X484,255),RIGHT('Disaggregation Data'!$J$315:$J$616,255),0))=0,"",INDEX('Disaggregation Data'!$N$315:$N$616,MATCH(RIGHT(X484,255),RIGHT('Disaggregation Data'!J$315:$J$616,255),0))),"")</f>
        <v/>
      </c>
      <c r="I484" s="469"/>
      <c r="J484" s="469"/>
      <c r="K484" s="469"/>
      <c r="L484" s="469"/>
      <c r="M484" s="469"/>
      <c r="N484" s="469"/>
      <c r="O484" s="469"/>
      <c r="P484" s="469"/>
      <c r="Q484" s="469"/>
      <c r="R484" s="469"/>
      <c r="S484" s="469"/>
      <c r="T484" s="469"/>
      <c r="U484" s="370" t="str">
        <f t="array" ref="U484">IFERROR(IF(INDEX('Disaggregation Data'!$O$315:$O$616,MATCH(RIGHT(X484,255),RIGHT('Disaggregation Data'!$J$315:$J$616,255),0))=0,"",INDEX('Disaggregation Data'!$O$315:$O$616,MATCH(RIGHT(X484,255),RIGHT('Disaggregation Data'!J$315:$J$616,255),0))),"")</f>
        <v/>
      </c>
      <c r="V484" s="383" t="str">
        <f t="array" ref="V484">IFERROR(IF(INDEX('Disaggregation Data'!$P$315:$P$616,MATCH(RIGHT(X484,255),RIGHT('Disaggregation Data'!$J$315:$J$616,255),0))=0,"",INDEX('Disaggregation Data'!$P$315:$P$616,MATCH(RIGHT(X484,255),RIGHT('Disaggregation Data'!J$315:$J$616,255),0))),"")</f>
        <v/>
      </c>
      <c r="W484" s="470"/>
      <c r="X484" s="470" t="str">
        <f t="shared" si="32"/>
        <v/>
      </c>
      <c r="Y484" s="470">
        <f t="shared" si="33"/>
        <v>107</v>
      </c>
      <c r="Z484" s="470" t="str">
        <f t="shared" si="34"/>
        <v/>
      </c>
      <c r="AA484" s="470" t="b">
        <f t="shared" si="35"/>
        <v>0</v>
      </c>
      <c r="AB484" s="470" t="s">
        <v>1988</v>
      </c>
      <c r="AC484" s="470" t="str">
        <f t="array" ref="AC484">IFERROR(IF(INDEX('Disaggregation Records'!$G$95:$G$183,MATCH(LEFT(Z484,255),LEFT('Disaggregation Records'!$D$95:$D$183,255),0))=0,"",INDEX('Disaggregation Records'!$G$95:$G$183,MATCH(LEFT(Z484,255),LEFT('Disaggregation Records'!$D$95:$D$183,255),0))),"")</f>
        <v/>
      </c>
      <c r="AD484" s="470" t="s">
        <v>776</v>
      </c>
      <c r="AE484" s="219"/>
      <c r="AF484" s="136"/>
      <c r="AG484" s="136"/>
    </row>
    <row r="485" spans="1:33" ht="37.5" customHeight="1" x14ac:dyDescent="0.25">
      <c r="A485" s="345">
        <v>16</v>
      </c>
      <c r="B485" s="364" t="str">
        <f>IFERROR(VLOOKUP(A485,'Coverage Indicators - Section D'!$A$10:$Y$42,25,FALSE),"")</f>
        <v/>
      </c>
      <c r="C485" s="464" t="str">
        <f t="array" ref="C485">IFERROR(IF(INDEX('Disaggregation Records'!$E$95:$E$183,MATCH(RIGHT(Z485,255),RIGHT('Disaggregation Records'!$D$95:$D$183,255),0))=0,"",INDEX('Disaggregation Records'!$E$95:$E$183,MATCH(RIGHT(Z485,255),RIGHT('Disaggregation Records'!$D$95:$D$183,255),0))),"")</f>
        <v/>
      </c>
      <c r="D485" s="464" t="str">
        <f t="array" ref="D485">IFERROR(IF(INDEX('Disaggregation Records'!$F$95:$F$183,MATCH(RIGHT(Z485,255),RIGHT('Disaggregation Records'!$D$95:$D$183,255),0))=0,"",INDEX('Disaggregation Records'!$F$95:$F$183,MATCH(RIGHT(Z485,255),RIGHT('Disaggregation Records'!$D$95:$D$183,255),0))),"")</f>
        <v/>
      </c>
      <c r="E485" s="366" t="str">
        <f t="array" ref="E485">IFERROR(IF(INDEX('Disaggregation Data'!$K$315:$K$616,MATCH(RIGHT(X485,255),RIGHT('Disaggregation Data'!$J$315:$J$616,255),0))=0,"",INDEX('Disaggregation Data'!$K$315:$K$616,MATCH(RIGHT(X485,255),RIGHT('Disaggregation Data'!J$315:$J$616,255),0))),"")</f>
        <v/>
      </c>
      <c r="F485" s="367" t="str">
        <f t="array" ref="F485">IFERROR(IF(INDEX('Disaggregation Data'!$L$315:$L$616,MATCH(RIGHT(X485,255),RIGHT('Disaggregation Data'!$J$315:$J$616,255),0))=0,"",INDEX('Disaggregation Data'!$L$315:$L$616,MATCH(RIGHT(X485,255),RIGHT('Disaggregation Data'!J$315:$J$616,255),0))),"")</f>
        <v/>
      </c>
      <c r="G485" s="436" t="str">
        <f t="array" ref="G485">IFERROR(IF(INDEX('Disaggregation Data'!$M$315:$M$616,MATCH(RIGHT(X485,255),RIGHT('Disaggregation Data'!$J$315:$J$616,255),0))=0,(E485/F485)*100,INDEX('Disaggregation Data'!$M$315:$M$616,MATCH(RIGHT(X485,255),RIGHT('Disaggregation Data'!J$315:$J$616,255),0))),"")</f>
        <v/>
      </c>
      <c r="H485" s="370" t="str">
        <f t="array" ref="H485">IFERROR(IF(INDEX('Disaggregation Data'!$N$315:$N$616,MATCH(RIGHT(X485,255),RIGHT('Disaggregation Data'!$J$315:$J$616,255),0))=0,"",INDEX('Disaggregation Data'!$N$315:$N$616,MATCH(RIGHT(X485,255),RIGHT('Disaggregation Data'!J$315:$J$616,255),0))),"")</f>
        <v/>
      </c>
      <c r="I485" s="469"/>
      <c r="J485" s="469"/>
      <c r="K485" s="469"/>
      <c r="L485" s="469"/>
      <c r="M485" s="469"/>
      <c r="N485" s="469"/>
      <c r="O485" s="469"/>
      <c r="P485" s="469"/>
      <c r="Q485" s="469"/>
      <c r="R485" s="469"/>
      <c r="S485" s="469"/>
      <c r="T485" s="469"/>
      <c r="U485" s="370" t="str">
        <f t="array" ref="U485">IFERROR(IF(INDEX('Disaggregation Data'!$O$315:$O$616,MATCH(RIGHT(X485,255),RIGHT('Disaggregation Data'!$J$315:$J$616,255),0))=0,"",INDEX('Disaggregation Data'!$O$315:$O$616,MATCH(RIGHT(X485,255),RIGHT('Disaggregation Data'!J$315:$J$616,255),0))),"")</f>
        <v/>
      </c>
      <c r="V485" s="383" t="str">
        <f t="array" ref="V485">IFERROR(IF(INDEX('Disaggregation Data'!$P$315:$P$616,MATCH(RIGHT(X485,255),RIGHT('Disaggregation Data'!$J$315:$J$616,255),0))=0,"",INDEX('Disaggregation Data'!$P$315:$P$616,MATCH(RIGHT(X485,255),RIGHT('Disaggregation Data'!J$315:$J$616,255),0))),"")</f>
        <v/>
      </c>
      <c r="W485" s="470"/>
      <c r="X485" s="470" t="str">
        <f t="shared" si="32"/>
        <v/>
      </c>
      <c r="Y485" s="470">
        <f t="shared" si="33"/>
        <v>108</v>
      </c>
      <c r="Z485" s="470" t="str">
        <f t="shared" si="34"/>
        <v/>
      </c>
      <c r="AA485" s="470" t="b">
        <f t="shared" si="35"/>
        <v>0</v>
      </c>
      <c r="AB485" s="470" t="s">
        <v>1989</v>
      </c>
      <c r="AC485" s="470" t="str">
        <f t="array" ref="AC485">IFERROR(IF(INDEX('Disaggregation Records'!$G$95:$G$183,MATCH(LEFT(Z485,255),LEFT('Disaggregation Records'!$D$95:$D$183,255),0))=0,"",INDEX('Disaggregation Records'!$G$95:$G$183,MATCH(LEFT(Z485,255),LEFT('Disaggregation Records'!$D$95:$D$183,255),0))),"")</f>
        <v/>
      </c>
      <c r="AD485" s="470" t="s">
        <v>776</v>
      </c>
      <c r="AE485" s="219"/>
      <c r="AF485" s="136"/>
      <c r="AG485" s="136"/>
    </row>
    <row r="486" spans="1:33" ht="37.5" customHeight="1" x14ac:dyDescent="0.25">
      <c r="A486" s="345">
        <v>16</v>
      </c>
      <c r="B486" s="364" t="str">
        <f>IFERROR(VLOOKUP(A486,'Coverage Indicators - Section D'!$A$10:$Y$42,25,FALSE),"")</f>
        <v/>
      </c>
      <c r="C486" s="464" t="str">
        <f t="array" ref="C486">IFERROR(IF(INDEX('Disaggregation Records'!$E$95:$E$183,MATCH(RIGHT(Z486,255),RIGHT('Disaggregation Records'!$D$95:$D$183,255),0))=0,"",INDEX('Disaggregation Records'!$E$95:$E$183,MATCH(RIGHT(Z486,255),RIGHT('Disaggregation Records'!$D$95:$D$183,255),0))),"")</f>
        <v/>
      </c>
      <c r="D486" s="464" t="str">
        <f t="array" ref="D486">IFERROR(IF(INDEX('Disaggregation Records'!$F$95:$F$183,MATCH(RIGHT(Z486,255),RIGHT('Disaggregation Records'!$D$95:$D$183,255),0))=0,"",INDEX('Disaggregation Records'!$F$95:$F$183,MATCH(RIGHT(Z486,255),RIGHT('Disaggregation Records'!$D$95:$D$183,255),0))),"")</f>
        <v/>
      </c>
      <c r="E486" s="366" t="str">
        <f t="array" ref="E486">IFERROR(IF(INDEX('Disaggregation Data'!$K$315:$K$616,MATCH(RIGHT(X486,255),RIGHT('Disaggregation Data'!$J$315:$J$616,255),0))=0,"",INDEX('Disaggregation Data'!$K$315:$K$616,MATCH(RIGHT(X486,255),RIGHT('Disaggregation Data'!J$315:$J$616,255),0))),"")</f>
        <v/>
      </c>
      <c r="F486" s="367" t="str">
        <f t="array" ref="F486">IFERROR(IF(INDEX('Disaggregation Data'!$L$315:$L$616,MATCH(RIGHT(X486,255),RIGHT('Disaggregation Data'!$J$315:$J$616,255),0))=0,"",INDEX('Disaggregation Data'!$L$315:$L$616,MATCH(RIGHT(X486,255),RIGHT('Disaggregation Data'!J$315:$J$616,255),0))),"")</f>
        <v/>
      </c>
      <c r="G486" s="436" t="str">
        <f t="array" ref="G486">IFERROR(IF(INDEX('Disaggregation Data'!$M$315:$M$616,MATCH(RIGHT(X486,255),RIGHT('Disaggregation Data'!$J$315:$J$616,255),0))=0,(E486/F486)*100,INDEX('Disaggregation Data'!$M$315:$M$616,MATCH(RIGHT(X486,255),RIGHT('Disaggregation Data'!J$315:$J$616,255),0))),"")</f>
        <v/>
      </c>
      <c r="H486" s="370" t="str">
        <f t="array" ref="H486">IFERROR(IF(INDEX('Disaggregation Data'!$N$315:$N$616,MATCH(RIGHT(X486,255),RIGHT('Disaggregation Data'!$J$315:$J$616,255),0))=0,"",INDEX('Disaggregation Data'!$N$315:$N$616,MATCH(RIGHT(X486,255),RIGHT('Disaggregation Data'!J$315:$J$616,255),0))),"")</f>
        <v/>
      </c>
      <c r="I486" s="469"/>
      <c r="J486" s="469"/>
      <c r="K486" s="469"/>
      <c r="L486" s="469"/>
      <c r="M486" s="469"/>
      <c r="N486" s="469"/>
      <c r="O486" s="469"/>
      <c r="P486" s="469"/>
      <c r="Q486" s="469"/>
      <c r="R486" s="469"/>
      <c r="S486" s="469"/>
      <c r="T486" s="469"/>
      <c r="U486" s="370" t="str">
        <f t="array" ref="U486">IFERROR(IF(INDEX('Disaggregation Data'!$O$315:$O$616,MATCH(RIGHT(X486,255),RIGHT('Disaggregation Data'!$J$315:$J$616,255),0))=0,"",INDEX('Disaggregation Data'!$O$315:$O$616,MATCH(RIGHT(X486,255),RIGHT('Disaggregation Data'!J$315:$J$616,255),0))),"")</f>
        <v/>
      </c>
      <c r="V486" s="383" t="str">
        <f t="array" ref="V486">IFERROR(IF(INDEX('Disaggregation Data'!$P$315:$P$616,MATCH(RIGHT(X486,255),RIGHT('Disaggregation Data'!$J$315:$J$616,255),0))=0,"",INDEX('Disaggregation Data'!$P$315:$P$616,MATCH(RIGHT(X486,255),RIGHT('Disaggregation Data'!J$315:$J$616,255),0))),"")</f>
        <v/>
      </c>
      <c r="W486" s="470"/>
      <c r="X486" s="470" t="str">
        <f t="shared" si="32"/>
        <v/>
      </c>
      <c r="Y486" s="470">
        <f t="shared" si="33"/>
        <v>109</v>
      </c>
      <c r="Z486" s="470" t="str">
        <f t="shared" si="34"/>
        <v/>
      </c>
      <c r="AA486" s="470" t="b">
        <f t="shared" si="35"/>
        <v>0</v>
      </c>
      <c r="AB486" s="470" t="s">
        <v>1990</v>
      </c>
      <c r="AC486" s="470" t="str">
        <f t="array" ref="AC486">IFERROR(IF(INDEX('Disaggregation Records'!$G$95:$G$183,MATCH(LEFT(Z486,255),LEFT('Disaggregation Records'!$D$95:$D$183,255),0))=0,"",INDEX('Disaggregation Records'!$G$95:$G$183,MATCH(LEFT(Z486,255),LEFT('Disaggregation Records'!$D$95:$D$183,255),0))),"")</f>
        <v/>
      </c>
      <c r="AD486" s="470" t="s">
        <v>776</v>
      </c>
      <c r="AE486" s="219"/>
      <c r="AF486" s="136"/>
      <c r="AG486" s="136"/>
    </row>
    <row r="487" spans="1:33" ht="37.5" customHeight="1" x14ac:dyDescent="0.25">
      <c r="A487" s="345">
        <v>17</v>
      </c>
      <c r="B487" s="364" t="str">
        <f>IFERROR(VLOOKUP(A487,'Coverage Indicators - Section D'!$A$10:$Y$42,25,FALSE),"")</f>
        <v/>
      </c>
      <c r="C487" s="464" t="str">
        <f t="array" ref="C487">IFERROR(IF(INDEX('Disaggregation Records'!$E$95:$E$183,MATCH(RIGHT(Z487,255),RIGHT('Disaggregation Records'!$D$95:$D$183,255),0))=0,"",INDEX('Disaggregation Records'!$E$95:$E$183,MATCH(RIGHT(Z487,255),RIGHT('Disaggregation Records'!$D$95:$D$183,255),0))),"")</f>
        <v/>
      </c>
      <c r="D487" s="464" t="str">
        <f t="array" ref="D487">IFERROR(IF(INDEX('Disaggregation Records'!$F$95:$F$183,MATCH(RIGHT(Z487,255),RIGHT('Disaggregation Records'!$D$95:$D$183,255),0))=0,"",INDEX('Disaggregation Records'!$F$95:$F$183,MATCH(RIGHT(Z487,255),RIGHT('Disaggregation Records'!$D$95:$D$183,255),0))),"")</f>
        <v/>
      </c>
      <c r="E487" s="366" t="str">
        <f t="array" ref="E487">IFERROR(IF(INDEX('Disaggregation Data'!$K$315:$K$616,MATCH(RIGHT(X487,255),RIGHT('Disaggregation Data'!$J$315:$J$616,255),0))=0,"",INDEX('Disaggregation Data'!$K$315:$K$616,MATCH(RIGHT(X487,255),RIGHT('Disaggregation Data'!J$315:$J$616,255),0))),"")</f>
        <v/>
      </c>
      <c r="F487" s="367" t="str">
        <f t="array" ref="F487">IFERROR(IF(INDEX('Disaggregation Data'!$L$315:$L$616,MATCH(RIGHT(X487,255),RIGHT('Disaggregation Data'!$J$315:$J$616,255),0))=0,"",INDEX('Disaggregation Data'!$L$315:$L$616,MATCH(RIGHT(X487,255),RIGHT('Disaggregation Data'!J$315:$J$616,255),0))),"")</f>
        <v/>
      </c>
      <c r="G487" s="436" t="str">
        <f t="array" ref="G487">IFERROR(IF(INDEX('Disaggregation Data'!$M$315:$M$616,MATCH(RIGHT(X487,255),RIGHT('Disaggregation Data'!$J$315:$J$616,255),0))=0,(E487/F487)*100,INDEX('Disaggregation Data'!$M$315:$M$616,MATCH(RIGHT(X487,255),RIGHT('Disaggregation Data'!J$315:$J$616,255),0))),"")</f>
        <v/>
      </c>
      <c r="H487" s="370" t="str">
        <f t="array" ref="H487">IFERROR(IF(INDEX('Disaggregation Data'!$N$315:$N$616,MATCH(RIGHT(X487,255),RIGHT('Disaggregation Data'!$J$315:$J$616,255),0))=0,"",INDEX('Disaggregation Data'!$N$315:$N$616,MATCH(RIGHT(X487,255),RIGHT('Disaggregation Data'!J$315:$J$616,255),0))),"")</f>
        <v/>
      </c>
      <c r="I487" s="469"/>
      <c r="J487" s="469"/>
      <c r="K487" s="469"/>
      <c r="L487" s="469"/>
      <c r="M487" s="469"/>
      <c r="N487" s="469"/>
      <c r="O487" s="469"/>
      <c r="P487" s="469"/>
      <c r="Q487" s="469"/>
      <c r="R487" s="469"/>
      <c r="S487" s="469"/>
      <c r="T487" s="469"/>
      <c r="U487" s="370" t="str">
        <f t="array" ref="U487">IFERROR(IF(INDEX('Disaggregation Data'!$O$315:$O$616,MATCH(RIGHT(X487,255),RIGHT('Disaggregation Data'!$J$315:$J$616,255),0))=0,"",INDEX('Disaggregation Data'!$O$315:$O$616,MATCH(RIGHT(X487,255),RIGHT('Disaggregation Data'!J$315:$J$616,255),0))),"")</f>
        <v/>
      </c>
      <c r="V487" s="383" t="str">
        <f t="array" ref="V487">IFERROR(IF(INDEX('Disaggregation Data'!$P$315:$P$616,MATCH(RIGHT(X487,255),RIGHT('Disaggregation Data'!$J$315:$J$616,255),0))=0,"",INDEX('Disaggregation Data'!$P$315:$P$616,MATCH(RIGHT(X487,255),RIGHT('Disaggregation Data'!J$315:$J$616,255),0))),"")</f>
        <v/>
      </c>
      <c r="W487" s="470"/>
      <c r="X487" s="470" t="str">
        <f t="shared" si="32"/>
        <v/>
      </c>
      <c r="Y487" s="470">
        <f t="shared" si="33"/>
        <v>110</v>
      </c>
      <c r="Z487" s="470" t="str">
        <f t="shared" si="34"/>
        <v/>
      </c>
      <c r="AA487" s="470" t="b">
        <f t="shared" si="35"/>
        <v>0</v>
      </c>
      <c r="AB487" s="470" t="s">
        <v>1991</v>
      </c>
      <c r="AC487" s="470" t="str">
        <f t="array" ref="AC487">IFERROR(IF(INDEX('Disaggregation Records'!$G$95:$G$183,MATCH(LEFT(Z487,255),LEFT('Disaggregation Records'!$D$95:$D$183,255),0))=0,"",INDEX('Disaggregation Records'!$G$95:$G$183,MATCH(LEFT(Z487,255),LEFT('Disaggregation Records'!$D$95:$D$183,255),0))),"")</f>
        <v/>
      </c>
      <c r="AD487" s="470" t="s">
        <v>777</v>
      </c>
      <c r="AE487" s="219"/>
      <c r="AF487" s="136"/>
      <c r="AG487" s="136"/>
    </row>
    <row r="488" spans="1:33" ht="37.5" customHeight="1" x14ac:dyDescent="0.25">
      <c r="A488" s="345">
        <v>17</v>
      </c>
      <c r="B488" s="364" t="str">
        <f>IFERROR(VLOOKUP(A488,'Coverage Indicators - Section D'!$A$10:$Y$42,25,FALSE),"")</f>
        <v/>
      </c>
      <c r="C488" s="464" t="str">
        <f t="array" ref="C488">IFERROR(IF(INDEX('Disaggregation Records'!$E$95:$E$183,MATCH(RIGHT(Z488,255),RIGHT('Disaggregation Records'!$D$95:$D$183,255),0))=0,"",INDEX('Disaggregation Records'!$E$95:$E$183,MATCH(RIGHT(Z488,255),RIGHT('Disaggregation Records'!$D$95:$D$183,255),0))),"")</f>
        <v/>
      </c>
      <c r="D488" s="464" t="str">
        <f t="array" ref="D488">IFERROR(IF(INDEX('Disaggregation Records'!$F$95:$F$183,MATCH(RIGHT(Z488,255),RIGHT('Disaggregation Records'!$D$95:$D$183,255),0))=0,"",INDEX('Disaggregation Records'!$F$95:$F$183,MATCH(RIGHT(Z488,255),RIGHT('Disaggregation Records'!$D$95:$D$183,255),0))),"")</f>
        <v/>
      </c>
      <c r="E488" s="366" t="str">
        <f t="array" ref="E488">IFERROR(IF(INDEX('Disaggregation Data'!$K$315:$K$616,MATCH(RIGHT(X488,255),RIGHT('Disaggregation Data'!$J$315:$J$616,255),0))=0,"",INDEX('Disaggregation Data'!$K$315:$K$616,MATCH(RIGHT(X488,255),RIGHT('Disaggregation Data'!J$315:$J$616,255),0))),"")</f>
        <v/>
      </c>
      <c r="F488" s="367" t="str">
        <f t="array" ref="F488">IFERROR(IF(INDEX('Disaggregation Data'!$L$315:$L$616,MATCH(RIGHT(X488,255),RIGHT('Disaggregation Data'!$J$315:$J$616,255),0))=0,"",INDEX('Disaggregation Data'!$L$315:$L$616,MATCH(RIGHT(X488,255),RIGHT('Disaggregation Data'!J$315:$J$616,255),0))),"")</f>
        <v/>
      </c>
      <c r="G488" s="436" t="str">
        <f t="array" ref="G488">IFERROR(IF(INDEX('Disaggregation Data'!$M$315:$M$616,MATCH(RIGHT(X488,255),RIGHT('Disaggregation Data'!$J$315:$J$616,255),0))=0,(E488/F488)*100,INDEX('Disaggregation Data'!$M$315:$M$616,MATCH(RIGHT(X488,255),RIGHT('Disaggregation Data'!J$315:$J$616,255),0))),"")</f>
        <v/>
      </c>
      <c r="H488" s="370" t="str">
        <f t="array" ref="H488">IFERROR(IF(INDEX('Disaggregation Data'!$N$315:$N$616,MATCH(RIGHT(X488,255),RIGHT('Disaggregation Data'!$J$315:$J$616,255),0))=0,"",INDEX('Disaggregation Data'!$N$315:$N$616,MATCH(RIGHT(X488,255),RIGHT('Disaggregation Data'!J$315:$J$616,255),0))),"")</f>
        <v/>
      </c>
      <c r="I488" s="469"/>
      <c r="J488" s="469"/>
      <c r="K488" s="469"/>
      <c r="L488" s="469"/>
      <c r="M488" s="469"/>
      <c r="N488" s="469"/>
      <c r="O488" s="469"/>
      <c r="P488" s="469"/>
      <c r="Q488" s="469"/>
      <c r="R488" s="469"/>
      <c r="S488" s="469"/>
      <c r="T488" s="469"/>
      <c r="U488" s="370" t="str">
        <f t="array" ref="U488">IFERROR(IF(INDEX('Disaggregation Data'!$O$315:$O$616,MATCH(RIGHT(X488,255),RIGHT('Disaggregation Data'!$J$315:$J$616,255),0))=0,"",INDEX('Disaggregation Data'!$O$315:$O$616,MATCH(RIGHT(X488,255),RIGHT('Disaggregation Data'!J$315:$J$616,255),0))),"")</f>
        <v/>
      </c>
      <c r="V488" s="383" t="str">
        <f t="array" ref="V488">IFERROR(IF(INDEX('Disaggregation Data'!$P$315:$P$616,MATCH(RIGHT(X488,255),RIGHT('Disaggregation Data'!$J$315:$J$616,255),0))=0,"",INDEX('Disaggregation Data'!$P$315:$P$616,MATCH(RIGHT(X488,255),RIGHT('Disaggregation Data'!J$315:$J$616,255),0))),"")</f>
        <v/>
      </c>
      <c r="W488" s="470"/>
      <c r="X488" s="470" t="str">
        <f t="shared" si="32"/>
        <v/>
      </c>
      <c r="Y488" s="470">
        <f t="shared" si="33"/>
        <v>111</v>
      </c>
      <c r="Z488" s="470" t="str">
        <f t="shared" si="34"/>
        <v/>
      </c>
      <c r="AA488" s="470" t="b">
        <f t="shared" si="35"/>
        <v>0</v>
      </c>
      <c r="AB488" s="470" t="s">
        <v>1992</v>
      </c>
      <c r="AC488" s="470" t="str">
        <f t="array" ref="AC488">IFERROR(IF(INDEX('Disaggregation Records'!$G$95:$G$183,MATCH(LEFT(Z488,255),LEFT('Disaggregation Records'!$D$95:$D$183,255),0))=0,"",INDEX('Disaggregation Records'!$G$95:$G$183,MATCH(LEFT(Z488,255),LEFT('Disaggregation Records'!$D$95:$D$183,255),0))),"")</f>
        <v/>
      </c>
      <c r="AD488" s="470" t="s">
        <v>777</v>
      </c>
      <c r="AE488" s="219"/>
      <c r="AF488" s="136"/>
      <c r="AG488" s="136"/>
    </row>
    <row r="489" spans="1:33" ht="37.5" customHeight="1" x14ac:dyDescent="0.25">
      <c r="A489" s="345">
        <v>17</v>
      </c>
      <c r="B489" s="364" t="str">
        <f>IFERROR(VLOOKUP(A489,'Coverage Indicators - Section D'!$A$10:$Y$42,25,FALSE),"")</f>
        <v/>
      </c>
      <c r="C489" s="464" t="str">
        <f t="array" ref="C489">IFERROR(IF(INDEX('Disaggregation Records'!$E$95:$E$183,MATCH(RIGHT(Z489,255),RIGHT('Disaggregation Records'!$D$95:$D$183,255),0))=0,"",INDEX('Disaggregation Records'!$E$95:$E$183,MATCH(RIGHT(Z489,255),RIGHT('Disaggregation Records'!$D$95:$D$183,255),0))),"")</f>
        <v/>
      </c>
      <c r="D489" s="464" t="str">
        <f t="array" ref="D489">IFERROR(IF(INDEX('Disaggregation Records'!$F$95:$F$183,MATCH(RIGHT(Z489,255),RIGHT('Disaggregation Records'!$D$95:$D$183,255),0))=0,"",INDEX('Disaggregation Records'!$F$95:$F$183,MATCH(RIGHT(Z489,255),RIGHT('Disaggregation Records'!$D$95:$D$183,255),0))),"")</f>
        <v/>
      </c>
      <c r="E489" s="366" t="str">
        <f t="array" ref="E489">IFERROR(IF(INDEX('Disaggregation Data'!$K$315:$K$616,MATCH(RIGHT(X489,255),RIGHT('Disaggregation Data'!$J$315:$J$616,255),0))=0,"",INDEX('Disaggregation Data'!$K$315:$K$616,MATCH(RIGHT(X489,255),RIGHT('Disaggregation Data'!J$315:$J$616,255),0))),"")</f>
        <v/>
      </c>
      <c r="F489" s="367" t="str">
        <f t="array" ref="F489">IFERROR(IF(INDEX('Disaggregation Data'!$L$315:$L$616,MATCH(RIGHT(X489,255),RIGHT('Disaggregation Data'!$J$315:$J$616,255),0))=0,"",INDEX('Disaggregation Data'!$L$315:$L$616,MATCH(RIGHT(X489,255),RIGHT('Disaggregation Data'!J$315:$J$616,255),0))),"")</f>
        <v/>
      </c>
      <c r="G489" s="436" t="str">
        <f t="array" ref="G489">IFERROR(IF(INDEX('Disaggregation Data'!$M$315:$M$616,MATCH(RIGHT(X489,255),RIGHT('Disaggregation Data'!$J$315:$J$616,255),0))=0,(E489/F489)*100,INDEX('Disaggregation Data'!$M$315:$M$616,MATCH(RIGHT(X489,255),RIGHT('Disaggregation Data'!J$315:$J$616,255),0))),"")</f>
        <v/>
      </c>
      <c r="H489" s="370" t="str">
        <f t="array" ref="H489">IFERROR(IF(INDEX('Disaggregation Data'!$N$315:$N$616,MATCH(RIGHT(X489,255),RIGHT('Disaggregation Data'!$J$315:$J$616,255),0))=0,"",INDEX('Disaggregation Data'!$N$315:$N$616,MATCH(RIGHT(X489,255),RIGHT('Disaggregation Data'!J$315:$J$616,255),0))),"")</f>
        <v/>
      </c>
      <c r="I489" s="469"/>
      <c r="J489" s="469"/>
      <c r="K489" s="469"/>
      <c r="L489" s="469"/>
      <c r="M489" s="469"/>
      <c r="N489" s="469"/>
      <c r="O489" s="469"/>
      <c r="P489" s="469"/>
      <c r="Q489" s="469"/>
      <c r="R489" s="469"/>
      <c r="S489" s="469"/>
      <c r="T489" s="469"/>
      <c r="U489" s="370" t="str">
        <f t="array" ref="U489">IFERROR(IF(INDEX('Disaggregation Data'!$O$315:$O$616,MATCH(RIGHT(X489,255),RIGHT('Disaggregation Data'!$J$315:$J$616,255),0))=0,"",INDEX('Disaggregation Data'!$O$315:$O$616,MATCH(RIGHT(X489,255),RIGHT('Disaggregation Data'!J$315:$J$616,255),0))),"")</f>
        <v/>
      </c>
      <c r="V489" s="383" t="str">
        <f t="array" ref="V489">IFERROR(IF(INDEX('Disaggregation Data'!$P$315:$P$616,MATCH(RIGHT(X489,255),RIGHT('Disaggregation Data'!$J$315:$J$616,255),0))=0,"",INDEX('Disaggregation Data'!$P$315:$P$616,MATCH(RIGHT(X489,255),RIGHT('Disaggregation Data'!J$315:$J$616,255),0))),"")</f>
        <v/>
      </c>
      <c r="W489" s="470"/>
      <c r="X489" s="470" t="str">
        <f t="shared" si="32"/>
        <v/>
      </c>
      <c r="Y489" s="470">
        <f t="shared" si="33"/>
        <v>112</v>
      </c>
      <c r="Z489" s="470" t="str">
        <f t="shared" si="34"/>
        <v/>
      </c>
      <c r="AA489" s="470" t="b">
        <f t="shared" si="35"/>
        <v>0</v>
      </c>
      <c r="AB489" s="470" t="s">
        <v>1993</v>
      </c>
      <c r="AC489" s="470" t="str">
        <f t="array" ref="AC489">IFERROR(IF(INDEX('Disaggregation Records'!$G$95:$G$183,MATCH(LEFT(Z489,255),LEFT('Disaggregation Records'!$D$95:$D$183,255),0))=0,"",INDEX('Disaggregation Records'!$G$95:$G$183,MATCH(LEFT(Z489,255),LEFT('Disaggregation Records'!$D$95:$D$183,255),0))),"")</f>
        <v/>
      </c>
      <c r="AD489" s="470" t="s">
        <v>777</v>
      </c>
      <c r="AE489" s="219"/>
      <c r="AF489" s="136"/>
      <c r="AG489" s="136"/>
    </row>
    <row r="490" spans="1:33" ht="37.5" customHeight="1" x14ac:dyDescent="0.25">
      <c r="A490" s="345">
        <v>17</v>
      </c>
      <c r="B490" s="364" t="str">
        <f>IFERROR(VLOOKUP(A490,'Coverage Indicators - Section D'!$A$10:$Y$42,25,FALSE),"")</f>
        <v/>
      </c>
      <c r="C490" s="464" t="str">
        <f t="array" ref="C490">IFERROR(IF(INDEX('Disaggregation Records'!$E$95:$E$183,MATCH(RIGHT(Z490,255),RIGHT('Disaggregation Records'!$D$95:$D$183,255),0))=0,"",INDEX('Disaggregation Records'!$E$95:$E$183,MATCH(RIGHT(Z490,255),RIGHT('Disaggregation Records'!$D$95:$D$183,255),0))),"")</f>
        <v/>
      </c>
      <c r="D490" s="464" t="str">
        <f t="array" ref="D490">IFERROR(IF(INDEX('Disaggregation Records'!$F$95:$F$183,MATCH(RIGHT(Z490,255),RIGHT('Disaggregation Records'!$D$95:$D$183,255),0))=0,"",INDEX('Disaggregation Records'!$F$95:$F$183,MATCH(RIGHT(Z490,255),RIGHT('Disaggregation Records'!$D$95:$D$183,255),0))),"")</f>
        <v/>
      </c>
      <c r="E490" s="366" t="str">
        <f t="array" ref="E490">IFERROR(IF(INDEX('Disaggregation Data'!$K$315:$K$616,MATCH(RIGHT(X490,255),RIGHT('Disaggregation Data'!$J$315:$J$616,255),0))=0,"",INDEX('Disaggregation Data'!$K$315:$K$616,MATCH(RIGHT(X490,255),RIGHT('Disaggregation Data'!J$315:$J$616,255),0))),"")</f>
        <v/>
      </c>
      <c r="F490" s="367" t="str">
        <f t="array" ref="F490">IFERROR(IF(INDEX('Disaggregation Data'!$L$315:$L$616,MATCH(RIGHT(X490,255),RIGHT('Disaggregation Data'!$J$315:$J$616,255),0))=0,"",INDEX('Disaggregation Data'!$L$315:$L$616,MATCH(RIGHT(X490,255),RIGHT('Disaggregation Data'!J$315:$J$616,255),0))),"")</f>
        <v/>
      </c>
      <c r="G490" s="436" t="str">
        <f t="array" ref="G490">IFERROR(IF(INDEX('Disaggregation Data'!$M$315:$M$616,MATCH(RIGHT(X490,255),RIGHT('Disaggregation Data'!$J$315:$J$616,255),0))=0,(E490/F490)*100,INDEX('Disaggregation Data'!$M$315:$M$616,MATCH(RIGHT(X490,255),RIGHT('Disaggregation Data'!J$315:$J$616,255),0))),"")</f>
        <v/>
      </c>
      <c r="H490" s="370" t="str">
        <f t="array" ref="H490">IFERROR(IF(INDEX('Disaggregation Data'!$N$315:$N$616,MATCH(RIGHT(X490,255),RIGHT('Disaggregation Data'!$J$315:$J$616,255),0))=0,"",INDEX('Disaggregation Data'!$N$315:$N$616,MATCH(RIGHT(X490,255),RIGHT('Disaggregation Data'!J$315:$J$616,255),0))),"")</f>
        <v/>
      </c>
      <c r="I490" s="469"/>
      <c r="J490" s="469"/>
      <c r="K490" s="469"/>
      <c r="L490" s="469"/>
      <c r="M490" s="469"/>
      <c r="N490" s="469"/>
      <c r="O490" s="469"/>
      <c r="P490" s="469"/>
      <c r="Q490" s="469"/>
      <c r="R490" s="469"/>
      <c r="S490" s="469"/>
      <c r="T490" s="469"/>
      <c r="U490" s="370" t="str">
        <f t="array" ref="U490">IFERROR(IF(INDEX('Disaggregation Data'!$O$315:$O$616,MATCH(RIGHT(X490,255),RIGHT('Disaggregation Data'!$J$315:$J$616,255),0))=0,"",INDEX('Disaggregation Data'!$O$315:$O$616,MATCH(RIGHT(X490,255),RIGHT('Disaggregation Data'!J$315:$J$616,255),0))),"")</f>
        <v/>
      </c>
      <c r="V490" s="383" t="str">
        <f t="array" ref="V490">IFERROR(IF(INDEX('Disaggregation Data'!$P$315:$P$616,MATCH(RIGHT(X490,255),RIGHT('Disaggregation Data'!$J$315:$J$616,255),0))=0,"",INDEX('Disaggregation Data'!$P$315:$P$616,MATCH(RIGHT(X490,255),RIGHT('Disaggregation Data'!J$315:$J$616,255),0))),"")</f>
        <v/>
      </c>
      <c r="W490" s="470"/>
      <c r="X490" s="470" t="str">
        <f t="shared" si="32"/>
        <v/>
      </c>
      <c r="Y490" s="470">
        <f t="shared" si="33"/>
        <v>113</v>
      </c>
      <c r="Z490" s="470" t="str">
        <f t="shared" si="34"/>
        <v/>
      </c>
      <c r="AA490" s="470" t="b">
        <f t="shared" si="35"/>
        <v>0</v>
      </c>
      <c r="AB490" s="470" t="s">
        <v>1994</v>
      </c>
      <c r="AC490" s="470" t="str">
        <f t="array" ref="AC490">IFERROR(IF(INDEX('Disaggregation Records'!$G$95:$G$183,MATCH(LEFT(Z490,255),LEFT('Disaggregation Records'!$D$95:$D$183,255),0))=0,"",INDEX('Disaggregation Records'!$G$95:$G$183,MATCH(LEFT(Z490,255),LEFT('Disaggregation Records'!$D$95:$D$183,255),0))),"")</f>
        <v/>
      </c>
      <c r="AD490" s="470" t="s">
        <v>777</v>
      </c>
      <c r="AE490" s="219"/>
      <c r="AF490" s="136"/>
      <c r="AG490" s="136"/>
    </row>
    <row r="491" spans="1:33" ht="37.5" customHeight="1" x14ac:dyDescent="0.25">
      <c r="A491" s="345">
        <v>17</v>
      </c>
      <c r="B491" s="364" t="str">
        <f>IFERROR(VLOOKUP(A491,'Coverage Indicators - Section D'!$A$10:$Y$42,25,FALSE),"")</f>
        <v/>
      </c>
      <c r="C491" s="464" t="str">
        <f t="array" ref="C491">IFERROR(IF(INDEX('Disaggregation Records'!$E$95:$E$183,MATCH(RIGHT(Z491,255),RIGHT('Disaggregation Records'!$D$95:$D$183,255),0))=0,"",INDEX('Disaggregation Records'!$E$95:$E$183,MATCH(RIGHT(Z491,255),RIGHT('Disaggregation Records'!$D$95:$D$183,255),0))),"")</f>
        <v/>
      </c>
      <c r="D491" s="464" t="str">
        <f t="array" ref="D491">IFERROR(IF(INDEX('Disaggregation Records'!$F$95:$F$183,MATCH(RIGHT(Z491,255),RIGHT('Disaggregation Records'!$D$95:$D$183,255),0))=0,"",INDEX('Disaggregation Records'!$F$95:$F$183,MATCH(RIGHT(Z491,255),RIGHT('Disaggregation Records'!$D$95:$D$183,255),0))),"")</f>
        <v/>
      </c>
      <c r="E491" s="366" t="str">
        <f t="array" ref="E491">IFERROR(IF(INDEX('Disaggregation Data'!$K$315:$K$616,MATCH(RIGHT(X491,255),RIGHT('Disaggregation Data'!$J$315:$J$616,255),0))=0,"",INDEX('Disaggregation Data'!$K$315:$K$616,MATCH(RIGHT(X491,255),RIGHT('Disaggregation Data'!J$315:$J$616,255),0))),"")</f>
        <v/>
      </c>
      <c r="F491" s="367" t="str">
        <f t="array" ref="F491">IFERROR(IF(INDEX('Disaggregation Data'!$L$315:$L$616,MATCH(RIGHT(X491,255),RIGHT('Disaggregation Data'!$J$315:$J$616,255),0))=0,"",INDEX('Disaggregation Data'!$L$315:$L$616,MATCH(RIGHT(X491,255),RIGHT('Disaggregation Data'!J$315:$J$616,255),0))),"")</f>
        <v/>
      </c>
      <c r="G491" s="436" t="str">
        <f t="array" ref="G491">IFERROR(IF(INDEX('Disaggregation Data'!$M$315:$M$616,MATCH(RIGHT(X491,255),RIGHT('Disaggregation Data'!$J$315:$J$616,255),0))=0,(E491/F491)*100,INDEX('Disaggregation Data'!$M$315:$M$616,MATCH(RIGHT(X491,255),RIGHT('Disaggregation Data'!J$315:$J$616,255),0))),"")</f>
        <v/>
      </c>
      <c r="H491" s="370" t="str">
        <f t="array" ref="H491">IFERROR(IF(INDEX('Disaggregation Data'!$N$315:$N$616,MATCH(RIGHT(X491,255),RIGHT('Disaggregation Data'!$J$315:$J$616,255),0))=0,"",INDEX('Disaggregation Data'!$N$315:$N$616,MATCH(RIGHT(X491,255),RIGHT('Disaggregation Data'!J$315:$J$616,255),0))),"")</f>
        <v/>
      </c>
      <c r="I491" s="469"/>
      <c r="J491" s="469"/>
      <c r="K491" s="469"/>
      <c r="L491" s="469"/>
      <c r="M491" s="469"/>
      <c r="N491" s="469"/>
      <c r="O491" s="469"/>
      <c r="P491" s="469"/>
      <c r="Q491" s="469"/>
      <c r="R491" s="469"/>
      <c r="S491" s="469"/>
      <c r="T491" s="469"/>
      <c r="U491" s="370" t="str">
        <f t="array" ref="U491">IFERROR(IF(INDEX('Disaggregation Data'!$O$315:$O$616,MATCH(RIGHT(X491,255),RIGHT('Disaggregation Data'!$J$315:$J$616,255),0))=0,"",INDEX('Disaggregation Data'!$O$315:$O$616,MATCH(RIGHT(X491,255),RIGHT('Disaggregation Data'!J$315:$J$616,255),0))),"")</f>
        <v/>
      </c>
      <c r="V491" s="383" t="str">
        <f t="array" ref="V491">IFERROR(IF(INDEX('Disaggregation Data'!$P$315:$P$616,MATCH(RIGHT(X491,255),RIGHT('Disaggregation Data'!$J$315:$J$616,255),0))=0,"",INDEX('Disaggregation Data'!$P$315:$P$616,MATCH(RIGHT(X491,255),RIGHT('Disaggregation Data'!J$315:$J$616,255),0))),"")</f>
        <v/>
      </c>
      <c r="W491" s="470"/>
      <c r="X491" s="470" t="str">
        <f t="shared" si="32"/>
        <v/>
      </c>
      <c r="Y491" s="470">
        <f t="shared" si="33"/>
        <v>114</v>
      </c>
      <c r="Z491" s="470" t="str">
        <f t="shared" si="34"/>
        <v/>
      </c>
      <c r="AA491" s="470" t="b">
        <f t="shared" si="35"/>
        <v>0</v>
      </c>
      <c r="AB491" s="470" t="s">
        <v>1995</v>
      </c>
      <c r="AC491" s="470" t="str">
        <f t="array" ref="AC491">IFERROR(IF(INDEX('Disaggregation Records'!$G$95:$G$183,MATCH(LEFT(Z491,255),LEFT('Disaggregation Records'!$D$95:$D$183,255),0))=0,"",INDEX('Disaggregation Records'!$G$95:$G$183,MATCH(LEFT(Z491,255),LEFT('Disaggregation Records'!$D$95:$D$183,255),0))),"")</f>
        <v/>
      </c>
      <c r="AD491" s="470" t="s">
        <v>777</v>
      </c>
      <c r="AE491" s="219"/>
      <c r="AF491" s="136"/>
      <c r="AG491" s="136"/>
    </row>
    <row r="492" spans="1:33" ht="37.5" customHeight="1" x14ac:dyDescent="0.25">
      <c r="A492" s="345">
        <v>17</v>
      </c>
      <c r="B492" s="364" t="str">
        <f>IFERROR(VLOOKUP(A492,'Coverage Indicators - Section D'!$A$10:$Y$42,25,FALSE),"")</f>
        <v/>
      </c>
      <c r="C492" s="464" t="str">
        <f t="array" ref="C492">IFERROR(IF(INDEX('Disaggregation Records'!$E$95:$E$183,MATCH(RIGHT(Z492,255),RIGHT('Disaggregation Records'!$D$95:$D$183,255),0))=0,"",INDEX('Disaggregation Records'!$E$95:$E$183,MATCH(RIGHT(Z492,255),RIGHT('Disaggregation Records'!$D$95:$D$183,255),0))),"")</f>
        <v/>
      </c>
      <c r="D492" s="464" t="str">
        <f t="array" ref="D492">IFERROR(IF(INDEX('Disaggregation Records'!$F$95:$F$183,MATCH(RIGHT(Z492,255),RIGHT('Disaggregation Records'!$D$95:$D$183,255),0))=0,"",INDEX('Disaggregation Records'!$F$95:$F$183,MATCH(RIGHT(Z492,255),RIGHT('Disaggregation Records'!$D$95:$D$183,255),0))),"")</f>
        <v/>
      </c>
      <c r="E492" s="366" t="str">
        <f t="array" ref="E492">IFERROR(IF(INDEX('Disaggregation Data'!$K$315:$K$616,MATCH(RIGHT(X492,255),RIGHT('Disaggregation Data'!$J$315:$J$616,255),0))=0,"",INDEX('Disaggregation Data'!$K$315:$K$616,MATCH(RIGHT(X492,255),RIGHT('Disaggregation Data'!J$315:$J$616,255),0))),"")</f>
        <v/>
      </c>
      <c r="F492" s="367" t="str">
        <f t="array" ref="F492">IFERROR(IF(INDEX('Disaggregation Data'!$L$315:$L$616,MATCH(RIGHT(X492,255),RIGHT('Disaggregation Data'!$J$315:$J$616,255),0))=0,"",INDEX('Disaggregation Data'!$L$315:$L$616,MATCH(RIGHT(X492,255),RIGHT('Disaggregation Data'!J$315:$J$616,255),0))),"")</f>
        <v/>
      </c>
      <c r="G492" s="436" t="str">
        <f t="array" ref="G492">IFERROR(IF(INDEX('Disaggregation Data'!$M$315:$M$616,MATCH(RIGHT(X492,255),RIGHT('Disaggregation Data'!$J$315:$J$616,255),0))=0,(E492/F492)*100,INDEX('Disaggregation Data'!$M$315:$M$616,MATCH(RIGHT(X492,255),RIGHT('Disaggregation Data'!J$315:$J$616,255),0))),"")</f>
        <v/>
      </c>
      <c r="H492" s="370" t="str">
        <f t="array" ref="H492">IFERROR(IF(INDEX('Disaggregation Data'!$N$315:$N$616,MATCH(RIGHT(X492,255),RIGHT('Disaggregation Data'!$J$315:$J$616,255),0))=0,"",INDEX('Disaggregation Data'!$N$315:$N$616,MATCH(RIGHT(X492,255),RIGHT('Disaggregation Data'!J$315:$J$616,255),0))),"")</f>
        <v/>
      </c>
      <c r="I492" s="469"/>
      <c r="J492" s="469"/>
      <c r="K492" s="469"/>
      <c r="L492" s="469"/>
      <c r="M492" s="469"/>
      <c r="N492" s="469"/>
      <c r="O492" s="469"/>
      <c r="P492" s="469"/>
      <c r="Q492" s="469"/>
      <c r="R492" s="469"/>
      <c r="S492" s="469"/>
      <c r="T492" s="469"/>
      <c r="U492" s="370" t="str">
        <f t="array" ref="U492">IFERROR(IF(INDEX('Disaggregation Data'!$O$315:$O$616,MATCH(RIGHT(X492,255),RIGHT('Disaggregation Data'!$J$315:$J$616,255),0))=0,"",INDEX('Disaggregation Data'!$O$315:$O$616,MATCH(RIGHT(X492,255),RIGHT('Disaggregation Data'!J$315:$J$616,255),0))),"")</f>
        <v/>
      </c>
      <c r="V492" s="383" t="str">
        <f t="array" ref="V492">IFERROR(IF(INDEX('Disaggregation Data'!$P$315:$P$616,MATCH(RIGHT(X492,255),RIGHT('Disaggregation Data'!$J$315:$J$616,255),0))=0,"",INDEX('Disaggregation Data'!$P$315:$P$616,MATCH(RIGHT(X492,255),RIGHT('Disaggregation Data'!J$315:$J$616,255),0))),"")</f>
        <v/>
      </c>
      <c r="W492" s="470"/>
      <c r="X492" s="470" t="str">
        <f t="shared" si="32"/>
        <v/>
      </c>
      <c r="Y492" s="470">
        <f t="shared" si="33"/>
        <v>115</v>
      </c>
      <c r="Z492" s="470" t="str">
        <f t="shared" si="34"/>
        <v/>
      </c>
      <c r="AA492" s="470" t="b">
        <f t="shared" si="35"/>
        <v>0</v>
      </c>
      <c r="AB492" s="470" t="s">
        <v>1996</v>
      </c>
      <c r="AC492" s="470" t="str">
        <f t="array" ref="AC492">IFERROR(IF(INDEX('Disaggregation Records'!$G$95:$G$183,MATCH(LEFT(Z492,255),LEFT('Disaggregation Records'!$D$95:$D$183,255),0))=0,"",INDEX('Disaggregation Records'!$G$95:$G$183,MATCH(LEFT(Z492,255),LEFT('Disaggregation Records'!$D$95:$D$183,255),0))),"")</f>
        <v/>
      </c>
      <c r="AD492" s="470" t="s">
        <v>777</v>
      </c>
      <c r="AE492" s="219"/>
      <c r="AF492" s="136"/>
      <c r="AG492" s="136"/>
    </row>
    <row r="493" spans="1:33" ht="37.5" customHeight="1" x14ac:dyDescent="0.25">
      <c r="A493" s="345">
        <v>17</v>
      </c>
      <c r="B493" s="364" t="str">
        <f>IFERROR(VLOOKUP(A493,'Coverage Indicators - Section D'!$A$10:$Y$42,25,FALSE),"")</f>
        <v/>
      </c>
      <c r="C493" s="464" t="str">
        <f t="array" ref="C493">IFERROR(IF(INDEX('Disaggregation Records'!$E$95:$E$183,MATCH(RIGHT(Z493,255),RIGHT('Disaggregation Records'!$D$95:$D$183,255),0))=0,"",INDEX('Disaggregation Records'!$E$95:$E$183,MATCH(RIGHT(Z493,255),RIGHT('Disaggregation Records'!$D$95:$D$183,255),0))),"")</f>
        <v/>
      </c>
      <c r="D493" s="464" t="str">
        <f t="array" ref="D493">IFERROR(IF(INDEX('Disaggregation Records'!$F$95:$F$183,MATCH(RIGHT(Z493,255),RIGHT('Disaggregation Records'!$D$95:$D$183,255),0))=0,"",INDEX('Disaggregation Records'!$F$95:$F$183,MATCH(RIGHT(Z493,255),RIGHT('Disaggregation Records'!$D$95:$D$183,255),0))),"")</f>
        <v/>
      </c>
      <c r="E493" s="366" t="str">
        <f t="array" ref="E493">IFERROR(IF(INDEX('Disaggregation Data'!$K$315:$K$616,MATCH(RIGHT(X493,255),RIGHT('Disaggregation Data'!$J$315:$J$616,255),0))=0,"",INDEX('Disaggregation Data'!$K$315:$K$616,MATCH(RIGHT(X493,255),RIGHT('Disaggregation Data'!J$315:$J$616,255),0))),"")</f>
        <v/>
      </c>
      <c r="F493" s="367" t="str">
        <f t="array" ref="F493">IFERROR(IF(INDEX('Disaggregation Data'!$L$315:$L$616,MATCH(RIGHT(X493,255),RIGHT('Disaggregation Data'!$J$315:$J$616,255),0))=0,"",INDEX('Disaggregation Data'!$L$315:$L$616,MATCH(RIGHT(X493,255),RIGHT('Disaggregation Data'!J$315:$J$616,255),0))),"")</f>
        <v/>
      </c>
      <c r="G493" s="436" t="str">
        <f t="array" ref="G493">IFERROR(IF(INDEX('Disaggregation Data'!$M$315:$M$616,MATCH(RIGHT(X493,255),RIGHT('Disaggregation Data'!$J$315:$J$616,255),0))=0,(E493/F493)*100,INDEX('Disaggregation Data'!$M$315:$M$616,MATCH(RIGHT(X493,255),RIGHT('Disaggregation Data'!J$315:$J$616,255),0))),"")</f>
        <v/>
      </c>
      <c r="H493" s="370" t="str">
        <f t="array" ref="H493">IFERROR(IF(INDEX('Disaggregation Data'!$N$315:$N$616,MATCH(RIGHT(X493,255),RIGHT('Disaggregation Data'!$J$315:$J$616,255),0))=0,"",INDEX('Disaggregation Data'!$N$315:$N$616,MATCH(RIGHT(X493,255),RIGHT('Disaggregation Data'!J$315:$J$616,255),0))),"")</f>
        <v/>
      </c>
      <c r="I493" s="469"/>
      <c r="J493" s="469"/>
      <c r="K493" s="469"/>
      <c r="L493" s="469"/>
      <c r="M493" s="469"/>
      <c r="N493" s="469"/>
      <c r="O493" s="469"/>
      <c r="P493" s="469"/>
      <c r="Q493" s="469"/>
      <c r="R493" s="469"/>
      <c r="S493" s="469"/>
      <c r="T493" s="469"/>
      <c r="U493" s="370" t="str">
        <f t="array" ref="U493">IFERROR(IF(INDEX('Disaggregation Data'!$O$315:$O$616,MATCH(RIGHT(X493,255),RIGHT('Disaggregation Data'!$J$315:$J$616,255),0))=0,"",INDEX('Disaggregation Data'!$O$315:$O$616,MATCH(RIGHT(X493,255),RIGHT('Disaggregation Data'!J$315:$J$616,255),0))),"")</f>
        <v/>
      </c>
      <c r="V493" s="383" t="str">
        <f t="array" ref="V493">IFERROR(IF(INDEX('Disaggregation Data'!$P$315:$P$616,MATCH(RIGHT(X493,255),RIGHT('Disaggregation Data'!$J$315:$J$616,255),0))=0,"",INDEX('Disaggregation Data'!$P$315:$P$616,MATCH(RIGHT(X493,255),RIGHT('Disaggregation Data'!J$315:$J$616,255),0))),"")</f>
        <v/>
      </c>
      <c r="W493" s="470"/>
      <c r="X493" s="470" t="str">
        <f t="shared" si="32"/>
        <v/>
      </c>
      <c r="Y493" s="470">
        <f t="shared" si="33"/>
        <v>116</v>
      </c>
      <c r="Z493" s="470" t="str">
        <f t="shared" si="34"/>
        <v/>
      </c>
      <c r="AA493" s="470" t="b">
        <f t="shared" si="35"/>
        <v>0</v>
      </c>
      <c r="AB493" s="470" t="s">
        <v>1997</v>
      </c>
      <c r="AC493" s="470" t="str">
        <f t="array" ref="AC493">IFERROR(IF(INDEX('Disaggregation Records'!$G$95:$G$183,MATCH(LEFT(Z493,255),LEFT('Disaggregation Records'!$D$95:$D$183,255),0))=0,"",INDEX('Disaggregation Records'!$G$95:$G$183,MATCH(LEFT(Z493,255),LEFT('Disaggregation Records'!$D$95:$D$183,255),0))),"")</f>
        <v/>
      </c>
      <c r="AD493" s="470" t="s">
        <v>777</v>
      </c>
      <c r="AE493" s="219"/>
      <c r="AF493" s="136"/>
      <c r="AG493" s="136"/>
    </row>
    <row r="494" spans="1:33" ht="37.5" customHeight="1" x14ac:dyDescent="0.25">
      <c r="A494" s="345">
        <v>17</v>
      </c>
      <c r="B494" s="364" t="str">
        <f>IFERROR(VLOOKUP(A494,'Coverage Indicators - Section D'!$A$10:$Y$42,25,FALSE),"")</f>
        <v/>
      </c>
      <c r="C494" s="464" t="str">
        <f t="array" ref="C494">IFERROR(IF(INDEX('Disaggregation Records'!$E$95:$E$183,MATCH(RIGHT(Z494,255),RIGHT('Disaggregation Records'!$D$95:$D$183,255),0))=0,"",INDEX('Disaggregation Records'!$E$95:$E$183,MATCH(RIGHT(Z494,255),RIGHT('Disaggregation Records'!$D$95:$D$183,255),0))),"")</f>
        <v/>
      </c>
      <c r="D494" s="464" t="str">
        <f t="array" ref="D494">IFERROR(IF(INDEX('Disaggregation Records'!$F$95:$F$183,MATCH(RIGHT(Z494,255),RIGHT('Disaggregation Records'!$D$95:$D$183,255),0))=0,"",INDEX('Disaggregation Records'!$F$95:$F$183,MATCH(RIGHT(Z494,255),RIGHT('Disaggregation Records'!$D$95:$D$183,255),0))),"")</f>
        <v/>
      </c>
      <c r="E494" s="366" t="str">
        <f t="array" ref="E494">IFERROR(IF(INDEX('Disaggregation Data'!$K$315:$K$616,MATCH(RIGHT(X494,255),RIGHT('Disaggregation Data'!$J$315:$J$616,255),0))=0,"",INDEX('Disaggregation Data'!$K$315:$K$616,MATCH(RIGHT(X494,255),RIGHT('Disaggregation Data'!J$315:$J$616,255),0))),"")</f>
        <v/>
      </c>
      <c r="F494" s="367" t="str">
        <f t="array" ref="F494">IFERROR(IF(INDEX('Disaggregation Data'!$L$315:$L$616,MATCH(RIGHT(X494,255),RIGHT('Disaggregation Data'!$J$315:$J$616,255),0))=0,"",INDEX('Disaggregation Data'!$L$315:$L$616,MATCH(RIGHT(X494,255),RIGHT('Disaggregation Data'!J$315:$J$616,255),0))),"")</f>
        <v/>
      </c>
      <c r="G494" s="436" t="str">
        <f t="array" ref="G494">IFERROR(IF(INDEX('Disaggregation Data'!$M$315:$M$616,MATCH(RIGHT(X494,255),RIGHT('Disaggregation Data'!$J$315:$J$616,255),0))=0,(E494/F494)*100,INDEX('Disaggregation Data'!$M$315:$M$616,MATCH(RIGHT(X494,255),RIGHT('Disaggregation Data'!J$315:$J$616,255),0))),"")</f>
        <v/>
      </c>
      <c r="H494" s="370" t="str">
        <f t="array" ref="H494">IFERROR(IF(INDEX('Disaggregation Data'!$N$315:$N$616,MATCH(RIGHT(X494,255),RIGHT('Disaggregation Data'!$J$315:$J$616,255),0))=0,"",INDEX('Disaggregation Data'!$N$315:$N$616,MATCH(RIGHT(X494,255),RIGHT('Disaggregation Data'!J$315:$J$616,255),0))),"")</f>
        <v/>
      </c>
      <c r="I494" s="469"/>
      <c r="J494" s="469"/>
      <c r="K494" s="469"/>
      <c r="L494" s="469"/>
      <c r="M494" s="469"/>
      <c r="N494" s="469"/>
      <c r="O494" s="469"/>
      <c r="P494" s="469"/>
      <c r="Q494" s="469"/>
      <c r="R494" s="469"/>
      <c r="S494" s="469"/>
      <c r="T494" s="469"/>
      <c r="U494" s="370" t="str">
        <f t="array" ref="U494">IFERROR(IF(INDEX('Disaggregation Data'!$O$315:$O$616,MATCH(RIGHT(X494,255),RIGHT('Disaggregation Data'!$J$315:$J$616,255),0))=0,"",INDEX('Disaggregation Data'!$O$315:$O$616,MATCH(RIGHT(X494,255),RIGHT('Disaggregation Data'!J$315:$J$616,255),0))),"")</f>
        <v/>
      </c>
      <c r="V494" s="383" t="str">
        <f t="array" ref="V494">IFERROR(IF(INDEX('Disaggregation Data'!$P$315:$P$616,MATCH(RIGHT(X494,255),RIGHT('Disaggregation Data'!$J$315:$J$616,255),0))=0,"",INDEX('Disaggregation Data'!$P$315:$P$616,MATCH(RIGHT(X494,255),RIGHT('Disaggregation Data'!J$315:$J$616,255),0))),"")</f>
        <v/>
      </c>
      <c r="W494" s="470"/>
      <c r="X494" s="470" t="str">
        <f t="shared" si="32"/>
        <v/>
      </c>
      <c r="Y494" s="470">
        <f t="shared" si="33"/>
        <v>117</v>
      </c>
      <c r="Z494" s="470" t="str">
        <f t="shared" si="34"/>
        <v/>
      </c>
      <c r="AA494" s="470" t="b">
        <f t="shared" si="35"/>
        <v>0</v>
      </c>
      <c r="AB494" s="470" t="s">
        <v>1998</v>
      </c>
      <c r="AC494" s="470" t="str">
        <f t="array" ref="AC494">IFERROR(IF(INDEX('Disaggregation Records'!$G$95:$G$183,MATCH(LEFT(Z494,255),LEFT('Disaggregation Records'!$D$95:$D$183,255),0))=0,"",INDEX('Disaggregation Records'!$G$95:$G$183,MATCH(LEFT(Z494,255),LEFT('Disaggregation Records'!$D$95:$D$183,255),0))),"")</f>
        <v/>
      </c>
      <c r="AD494" s="470" t="s">
        <v>777</v>
      </c>
      <c r="AE494" s="219"/>
      <c r="AF494" s="136"/>
      <c r="AG494" s="136"/>
    </row>
    <row r="495" spans="1:33" ht="37.5" customHeight="1" x14ac:dyDescent="0.25">
      <c r="A495" s="345">
        <v>17</v>
      </c>
      <c r="B495" s="364" t="str">
        <f>IFERROR(VLOOKUP(A495,'Coverage Indicators - Section D'!$A$10:$Y$42,25,FALSE),"")</f>
        <v/>
      </c>
      <c r="C495" s="464" t="str">
        <f t="array" ref="C495">IFERROR(IF(INDEX('Disaggregation Records'!$E$95:$E$183,MATCH(RIGHT(Z495,255),RIGHT('Disaggregation Records'!$D$95:$D$183,255),0))=0,"",INDEX('Disaggregation Records'!$E$95:$E$183,MATCH(RIGHT(Z495,255),RIGHT('Disaggregation Records'!$D$95:$D$183,255),0))),"")</f>
        <v/>
      </c>
      <c r="D495" s="464" t="str">
        <f t="array" ref="D495">IFERROR(IF(INDEX('Disaggregation Records'!$F$95:$F$183,MATCH(RIGHT(Z495,255),RIGHT('Disaggregation Records'!$D$95:$D$183,255),0))=0,"",INDEX('Disaggregation Records'!$F$95:$F$183,MATCH(RIGHT(Z495,255),RIGHT('Disaggregation Records'!$D$95:$D$183,255),0))),"")</f>
        <v/>
      </c>
      <c r="E495" s="366" t="str">
        <f t="array" ref="E495">IFERROR(IF(INDEX('Disaggregation Data'!$K$315:$K$616,MATCH(RIGHT(X495,255),RIGHT('Disaggregation Data'!$J$315:$J$616,255),0))=0,"",INDEX('Disaggregation Data'!$K$315:$K$616,MATCH(RIGHT(X495,255),RIGHT('Disaggregation Data'!J$315:$J$616,255),0))),"")</f>
        <v/>
      </c>
      <c r="F495" s="367" t="str">
        <f t="array" ref="F495">IFERROR(IF(INDEX('Disaggregation Data'!$L$315:$L$616,MATCH(RIGHT(X495,255),RIGHT('Disaggregation Data'!$J$315:$J$616,255),0))=0,"",INDEX('Disaggregation Data'!$L$315:$L$616,MATCH(RIGHT(X495,255),RIGHT('Disaggregation Data'!J$315:$J$616,255),0))),"")</f>
        <v/>
      </c>
      <c r="G495" s="436" t="str">
        <f t="array" ref="G495">IFERROR(IF(INDEX('Disaggregation Data'!$M$315:$M$616,MATCH(RIGHT(X495,255),RIGHT('Disaggregation Data'!$J$315:$J$616,255),0))=0,(E495/F495)*100,INDEX('Disaggregation Data'!$M$315:$M$616,MATCH(RIGHT(X495,255),RIGHT('Disaggregation Data'!J$315:$J$616,255),0))),"")</f>
        <v/>
      </c>
      <c r="H495" s="370" t="str">
        <f t="array" ref="H495">IFERROR(IF(INDEX('Disaggregation Data'!$N$315:$N$616,MATCH(RIGHT(X495,255),RIGHT('Disaggregation Data'!$J$315:$J$616,255),0))=0,"",INDEX('Disaggregation Data'!$N$315:$N$616,MATCH(RIGHT(X495,255),RIGHT('Disaggregation Data'!J$315:$J$616,255),0))),"")</f>
        <v/>
      </c>
      <c r="I495" s="469"/>
      <c r="J495" s="469"/>
      <c r="K495" s="469"/>
      <c r="L495" s="469"/>
      <c r="M495" s="469"/>
      <c r="N495" s="469"/>
      <c r="O495" s="469"/>
      <c r="P495" s="469"/>
      <c r="Q495" s="469"/>
      <c r="R495" s="469"/>
      <c r="S495" s="469"/>
      <c r="T495" s="469"/>
      <c r="U495" s="370" t="str">
        <f t="array" ref="U495">IFERROR(IF(INDEX('Disaggregation Data'!$O$315:$O$616,MATCH(RIGHT(X495,255),RIGHT('Disaggregation Data'!$J$315:$J$616,255),0))=0,"",INDEX('Disaggregation Data'!$O$315:$O$616,MATCH(RIGHT(X495,255),RIGHT('Disaggregation Data'!J$315:$J$616,255),0))),"")</f>
        <v/>
      </c>
      <c r="V495" s="383" t="str">
        <f t="array" ref="V495">IFERROR(IF(INDEX('Disaggregation Data'!$P$315:$P$616,MATCH(RIGHT(X495,255),RIGHT('Disaggregation Data'!$J$315:$J$616,255),0))=0,"",INDEX('Disaggregation Data'!$P$315:$P$616,MATCH(RIGHT(X495,255),RIGHT('Disaggregation Data'!J$315:$J$616,255),0))),"")</f>
        <v/>
      </c>
      <c r="W495" s="470"/>
      <c r="X495" s="470" t="str">
        <f t="shared" si="32"/>
        <v/>
      </c>
      <c r="Y495" s="470">
        <f t="shared" si="33"/>
        <v>118</v>
      </c>
      <c r="Z495" s="470" t="str">
        <f t="shared" si="34"/>
        <v/>
      </c>
      <c r="AA495" s="470" t="b">
        <f t="shared" si="35"/>
        <v>0</v>
      </c>
      <c r="AB495" s="470" t="s">
        <v>1999</v>
      </c>
      <c r="AC495" s="470" t="str">
        <f t="array" ref="AC495">IFERROR(IF(INDEX('Disaggregation Records'!$G$95:$G$183,MATCH(LEFT(Z495,255),LEFT('Disaggregation Records'!$D$95:$D$183,255),0))=0,"",INDEX('Disaggregation Records'!$G$95:$G$183,MATCH(LEFT(Z495,255),LEFT('Disaggregation Records'!$D$95:$D$183,255),0))),"")</f>
        <v/>
      </c>
      <c r="AD495" s="470" t="s">
        <v>777</v>
      </c>
      <c r="AE495" s="219"/>
      <c r="AF495" s="136"/>
      <c r="AG495" s="136"/>
    </row>
    <row r="496" spans="1:33" ht="37.5" customHeight="1" x14ac:dyDescent="0.25">
      <c r="A496" s="345">
        <v>17</v>
      </c>
      <c r="B496" s="364" t="str">
        <f>IFERROR(VLOOKUP(A496,'Coverage Indicators - Section D'!$A$10:$Y$42,25,FALSE),"")</f>
        <v/>
      </c>
      <c r="C496" s="464" t="str">
        <f t="array" ref="C496">IFERROR(IF(INDEX('Disaggregation Records'!$E$95:$E$183,MATCH(RIGHT(Z496,255),RIGHT('Disaggregation Records'!$D$95:$D$183,255),0))=0,"",INDEX('Disaggregation Records'!$E$95:$E$183,MATCH(RIGHT(Z496,255),RIGHT('Disaggregation Records'!$D$95:$D$183,255),0))),"")</f>
        <v/>
      </c>
      <c r="D496" s="464" t="str">
        <f t="array" ref="D496">IFERROR(IF(INDEX('Disaggregation Records'!$F$95:$F$183,MATCH(RIGHT(Z496,255),RIGHT('Disaggregation Records'!$D$95:$D$183,255),0))=0,"",INDEX('Disaggregation Records'!$F$95:$F$183,MATCH(RIGHT(Z496,255),RIGHT('Disaggregation Records'!$D$95:$D$183,255),0))),"")</f>
        <v/>
      </c>
      <c r="E496" s="366" t="str">
        <f t="array" ref="E496">IFERROR(IF(INDEX('Disaggregation Data'!$K$315:$K$616,MATCH(RIGHT(X496,255),RIGHT('Disaggregation Data'!$J$315:$J$616,255),0))=0,"",INDEX('Disaggregation Data'!$K$315:$K$616,MATCH(RIGHT(X496,255),RIGHT('Disaggregation Data'!J$315:$J$616,255),0))),"")</f>
        <v/>
      </c>
      <c r="F496" s="367" t="str">
        <f t="array" ref="F496">IFERROR(IF(INDEX('Disaggregation Data'!$L$315:$L$616,MATCH(RIGHT(X496,255),RIGHT('Disaggregation Data'!$J$315:$J$616,255),0))=0,"",INDEX('Disaggregation Data'!$L$315:$L$616,MATCH(RIGHT(X496,255),RIGHT('Disaggregation Data'!J$315:$J$616,255),0))),"")</f>
        <v/>
      </c>
      <c r="G496" s="436" t="str">
        <f t="array" ref="G496">IFERROR(IF(INDEX('Disaggregation Data'!$M$315:$M$616,MATCH(RIGHT(X496,255),RIGHT('Disaggregation Data'!$J$315:$J$616,255),0))=0,(E496/F496)*100,INDEX('Disaggregation Data'!$M$315:$M$616,MATCH(RIGHT(X496,255),RIGHT('Disaggregation Data'!J$315:$J$616,255),0))),"")</f>
        <v/>
      </c>
      <c r="H496" s="370" t="str">
        <f t="array" ref="H496">IFERROR(IF(INDEX('Disaggregation Data'!$N$315:$N$616,MATCH(RIGHT(X496,255),RIGHT('Disaggregation Data'!$J$315:$J$616,255),0))=0,"",INDEX('Disaggregation Data'!$N$315:$N$616,MATCH(RIGHT(X496,255),RIGHT('Disaggregation Data'!J$315:$J$616,255),0))),"")</f>
        <v/>
      </c>
      <c r="I496" s="469"/>
      <c r="J496" s="469"/>
      <c r="K496" s="469"/>
      <c r="L496" s="469"/>
      <c r="M496" s="469"/>
      <c r="N496" s="469"/>
      <c r="O496" s="469"/>
      <c r="P496" s="469"/>
      <c r="Q496" s="469"/>
      <c r="R496" s="469"/>
      <c r="S496" s="469"/>
      <c r="T496" s="469"/>
      <c r="U496" s="370" t="str">
        <f t="array" ref="U496">IFERROR(IF(INDEX('Disaggregation Data'!$O$315:$O$616,MATCH(RIGHT(X496,255),RIGHT('Disaggregation Data'!$J$315:$J$616,255),0))=0,"",INDEX('Disaggregation Data'!$O$315:$O$616,MATCH(RIGHT(X496,255),RIGHT('Disaggregation Data'!J$315:$J$616,255),0))),"")</f>
        <v/>
      </c>
      <c r="V496" s="383" t="str">
        <f t="array" ref="V496">IFERROR(IF(INDEX('Disaggregation Data'!$P$315:$P$616,MATCH(RIGHT(X496,255),RIGHT('Disaggregation Data'!$J$315:$J$616,255),0))=0,"",INDEX('Disaggregation Data'!$P$315:$P$616,MATCH(RIGHT(X496,255),RIGHT('Disaggregation Data'!J$315:$J$616,255),0))),"")</f>
        <v/>
      </c>
      <c r="W496" s="470"/>
      <c r="X496" s="470" t="str">
        <f t="shared" si="32"/>
        <v/>
      </c>
      <c r="Y496" s="470">
        <f t="shared" si="33"/>
        <v>119</v>
      </c>
      <c r="Z496" s="470" t="str">
        <f t="shared" si="34"/>
        <v/>
      </c>
      <c r="AA496" s="470" t="b">
        <f t="shared" si="35"/>
        <v>0</v>
      </c>
      <c r="AB496" s="470" t="s">
        <v>2000</v>
      </c>
      <c r="AC496" s="470" t="str">
        <f t="array" ref="AC496">IFERROR(IF(INDEX('Disaggregation Records'!$G$95:$G$183,MATCH(LEFT(Z496,255),LEFT('Disaggregation Records'!$D$95:$D$183,255),0))=0,"",INDEX('Disaggregation Records'!$G$95:$G$183,MATCH(LEFT(Z496,255),LEFT('Disaggregation Records'!$D$95:$D$183,255),0))),"")</f>
        <v/>
      </c>
      <c r="AD496" s="470" t="s">
        <v>777</v>
      </c>
      <c r="AE496" s="219"/>
      <c r="AF496" s="136"/>
      <c r="AG496" s="136"/>
    </row>
    <row r="497" spans="1:33" ht="37.5" customHeight="1" x14ac:dyDescent="0.25">
      <c r="A497" s="345">
        <v>18</v>
      </c>
      <c r="B497" s="364" t="str">
        <f>IFERROR(VLOOKUP(A497,'Coverage Indicators - Section D'!$A$10:$Y$42,25,FALSE),"")</f>
        <v/>
      </c>
      <c r="C497" s="464" t="str">
        <f t="array" ref="C497">IFERROR(IF(INDEX('Disaggregation Records'!$E$95:$E$183,MATCH(RIGHT(Z497,255),RIGHT('Disaggregation Records'!$D$95:$D$183,255),0))=0,"",INDEX('Disaggregation Records'!$E$95:$E$183,MATCH(RIGHT(Z497,255),RIGHT('Disaggregation Records'!$D$95:$D$183,255),0))),"")</f>
        <v/>
      </c>
      <c r="D497" s="464" t="str">
        <f t="array" ref="D497">IFERROR(IF(INDEX('Disaggregation Records'!$F$95:$F$183,MATCH(RIGHT(Z497,255),RIGHT('Disaggregation Records'!$D$95:$D$183,255),0))=0,"",INDEX('Disaggregation Records'!$F$95:$F$183,MATCH(RIGHT(Z497,255),RIGHT('Disaggregation Records'!$D$95:$D$183,255),0))),"")</f>
        <v/>
      </c>
      <c r="E497" s="366" t="str">
        <f t="array" ref="E497">IFERROR(IF(INDEX('Disaggregation Data'!$K$315:$K$616,MATCH(RIGHT(X497,255),RIGHT('Disaggregation Data'!$J$315:$J$616,255),0))=0,"",INDEX('Disaggregation Data'!$K$315:$K$616,MATCH(RIGHT(X497,255),RIGHT('Disaggregation Data'!J$315:$J$616,255),0))),"")</f>
        <v/>
      </c>
      <c r="F497" s="367" t="str">
        <f t="array" ref="F497">IFERROR(IF(INDEX('Disaggregation Data'!$L$315:$L$616,MATCH(RIGHT(X497,255),RIGHT('Disaggregation Data'!$J$315:$J$616,255),0))=0,"",INDEX('Disaggregation Data'!$L$315:$L$616,MATCH(RIGHT(X497,255),RIGHT('Disaggregation Data'!J$315:$J$616,255),0))),"")</f>
        <v/>
      </c>
      <c r="G497" s="436" t="str">
        <f t="array" ref="G497">IFERROR(IF(INDEX('Disaggregation Data'!$M$315:$M$616,MATCH(RIGHT(X497,255),RIGHT('Disaggregation Data'!$J$315:$J$616,255),0))=0,(E497/F497)*100,INDEX('Disaggregation Data'!$M$315:$M$616,MATCH(RIGHT(X497,255),RIGHT('Disaggregation Data'!J$315:$J$616,255),0))),"")</f>
        <v/>
      </c>
      <c r="H497" s="370" t="str">
        <f t="array" ref="H497">IFERROR(IF(INDEX('Disaggregation Data'!$N$315:$N$616,MATCH(RIGHT(X497,255),RIGHT('Disaggregation Data'!$J$315:$J$616,255),0))=0,"",INDEX('Disaggregation Data'!$N$315:$N$616,MATCH(RIGHT(X497,255),RIGHT('Disaggregation Data'!J$315:$J$616,255),0))),"")</f>
        <v/>
      </c>
      <c r="I497" s="469"/>
      <c r="J497" s="469"/>
      <c r="K497" s="469"/>
      <c r="L497" s="469"/>
      <c r="M497" s="469"/>
      <c r="N497" s="469"/>
      <c r="O497" s="469"/>
      <c r="P497" s="469"/>
      <c r="Q497" s="469"/>
      <c r="R497" s="469"/>
      <c r="S497" s="469"/>
      <c r="T497" s="469"/>
      <c r="U497" s="370" t="str">
        <f t="array" ref="U497">IFERROR(IF(INDEX('Disaggregation Data'!$O$315:$O$616,MATCH(RIGHT(X497,255),RIGHT('Disaggregation Data'!$J$315:$J$616,255),0))=0,"",INDEX('Disaggregation Data'!$O$315:$O$616,MATCH(RIGHT(X497,255),RIGHT('Disaggregation Data'!J$315:$J$616,255),0))),"")</f>
        <v/>
      </c>
      <c r="V497" s="383" t="str">
        <f t="array" ref="V497">IFERROR(IF(INDEX('Disaggregation Data'!$P$315:$P$616,MATCH(RIGHT(X497,255),RIGHT('Disaggregation Data'!$J$315:$J$616,255),0))=0,"",INDEX('Disaggregation Data'!$P$315:$P$616,MATCH(RIGHT(X497,255),RIGHT('Disaggregation Data'!J$315:$J$616,255),0))),"")</f>
        <v/>
      </c>
      <c r="W497" s="470"/>
      <c r="X497" s="470" t="str">
        <f t="shared" si="32"/>
        <v/>
      </c>
      <c r="Y497" s="470">
        <f t="shared" si="33"/>
        <v>120</v>
      </c>
      <c r="Z497" s="470" t="str">
        <f t="shared" si="34"/>
        <v/>
      </c>
      <c r="AA497" s="470" t="b">
        <f t="shared" si="35"/>
        <v>0</v>
      </c>
      <c r="AB497" s="470" t="s">
        <v>2001</v>
      </c>
      <c r="AC497" s="470" t="str">
        <f t="array" ref="AC497">IFERROR(IF(INDEX('Disaggregation Records'!$G$95:$G$183,MATCH(LEFT(Z497,255),LEFT('Disaggregation Records'!$D$95:$D$183,255),0))=0,"",INDEX('Disaggregation Records'!$G$95:$G$183,MATCH(LEFT(Z497,255),LEFT('Disaggregation Records'!$D$95:$D$183,255),0))),"")</f>
        <v/>
      </c>
      <c r="AD497" s="470" t="s">
        <v>778</v>
      </c>
      <c r="AE497" s="219"/>
      <c r="AF497" s="136"/>
      <c r="AG497" s="136"/>
    </row>
    <row r="498" spans="1:33" ht="37.5" customHeight="1" x14ac:dyDescent="0.25">
      <c r="A498" s="345">
        <v>18</v>
      </c>
      <c r="B498" s="364" t="str">
        <f>IFERROR(VLOOKUP(A498,'Coverage Indicators - Section D'!$A$10:$Y$42,25,FALSE),"")</f>
        <v/>
      </c>
      <c r="C498" s="464" t="str">
        <f t="array" ref="C498">IFERROR(IF(INDEX('Disaggregation Records'!$E$95:$E$183,MATCH(RIGHT(Z498,255),RIGHT('Disaggregation Records'!$D$95:$D$183,255),0))=0,"",INDEX('Disaggregation Records'!$E$95:$E$183,MATCH(RIGHT(Z498,255),RIGHT('Disaggregation Records'!$D$95:$D$183,255),0))),"")</f>
        <v/>
      </c>
      <c r="D498" s="464" t="str">
        <f t="array" ref="D498">IFERROR(IF(INDEX('Disaggregation Records'!$F$95:$F$183,MATCH(RIGHT(Z498,255),RIGHT('Disaggregation Records'!$D$95:$D$183,255),0))=0,"",INDEX('Disaggregation Records'!$F$95:$F$183,MATCH(RIGHT(Z498,255),RIGHT('Disaggregation Records'!$D$95:$D$183,255),0))),"")</f>
        <v/>
      </c>
      <c r="E498" s="366" t="str">
        <f t="array" ref="E498">IFERROR(IF(INDEX('Disaggregation Data'!$K$315:$K$616,MATCH(RIGHT(X498,255),RIGHT('Disaggregation Data'!$J$315:$J$616,255),0))=0,"",INDEX('Disaggregation Data'!$K$315:$K$616,MATCH(RIGHT(X498,255),RIGHT('Disaggregation Data'!J$315:$J$616,255),0))),"")</f>
        <v/>
      </c>
      <c r="F498" s="367" t="str">
        <f t="array" ref="F498">IFERROR(IF(INDEX('Disaggregation Data'!$L$315:$L$616,MATCH(RIGHT(X498,255),RIGHT('Disaggregation Data'!$J$315:$J$616,255),0))=0,"",INDEX('Disaggregation Data'!$L$315:$L$616,MATCH(RIGHT(X498,255),RIGHT('Disaggregation Data'!J$315:$J$616,255),0))),"")</f>
        <v/>
      </c>
      <c r="G498" s="436" t="str">
        <f t="array" ref="G498">IFERROR(IF(INDEX('Disaggregation Data'!$M$315:$M$616,MATCH(RIGHT(X498,255),RIGHT('Disaggregation Data'!$J$315:$J$616,255),0))=0,(E498/F498)*100,INDEX('Disaggregation Data'!$M$315:$M$616,MATCH(RIGHT(X498,255),RIGHT('Disaggregation Data'!J$315:$J$616,255),0))),"")</f>
        <v/>
      </c>
      <c r="H498" s="370" t="str">
        <f t="array" ref="H498">IFERROR(IF(INDEX('Disaggregation Data'!$N$315:$N$616,MATCH(RIGHT(X498,255),RIGHT('Disaggregation Data'!$J$315:$J$616,255),0))=0,"",INDEX('Disaggregation Data'!$N$315:$N$616,MATCH(RIGHT(X498,255),RIGHT('Disaggregation Data'!J$315:$J$616,255),0))),"")</f>
        <v/>
      </c>
      <c r="I498" s="469"/>
      <c r="J498" s="469"/>
      <c r="K498" s="469"/>
      <c r="L498" s="469"/>
      <c r="M498" s="469"/>
      <c r="N498" s="469"/>
      <c r="O498" s="469"/>
      <c r="P498" s="469"/>
      <c r="Q498" s="469"/>
      <c r="R498" s="469"/>
      <c r="S498" s="469"/>
      <c r="T498" s="469"/>
      <c r="U498" s="370" t="str">
        <f t="array" ref="U498">IFERROR(IF(INDEX('Disaggregation Data'!$O$315:$O$616,MATCH(RIGHT(X498,255),RIGHT('Disaggregation Data'!$J$315:$J$616,255),0))=0,"",INDEX('Disaggregation Data'!$O$315:$O$616,MATCH(RIGHT(X498,255),RIGHT('Disaggregation Data'!J$315:$J$616,255),0))),"")</f>
        <v/>
      </c>
      <c r="V498" s="383" t="str">
        <f t="array" ref="V498">IFERROR(IF(INDEX('Disaggregation Data'!$P$315:$P$616,MATCH(RIGHT(X498,255),RIGHT('Disaggregation Data'!$J$315:$J$616,255),0))=0,"",INDEX('Disaggregation Data'!$P$315:$P$616,MATCH(RIGHT(X498,255),RIGHT('Disaggregation Data'!J$315:$J$616,255),0))),"")</f>
        <v/>
      </c>
      <c r="W498" s="470"/>
      <c r="X498" s="470" t="str">
        <f t="shared" si="32"/>
        <v/>
      </c>
      <c r="Y498" s="470">
        <f t="shared" si="33"/>
        <v>121</v>
      </c>
      <c r="Z498" s="470" t="str">
        <f t="shared" si="34"/>
        <v/>
      </c>
      <c r="AA498" s="470" t="b">
        <f t="shared" si="35"/>
        <v>0</v>
      </c>
      <c r="AB498" s="470" t="s">
        <v>2002</v>
      </c>
      <c r="AC498" s="470" t="str">
        <f t="array" ref="AC498">IFERROR(IF(INDEX('Disaggregation Records'!$G$95:$G$183,MATCH(LEFT(Z498,255),LEFT('Disaggregation Records'!$D$95:$D$183,255),0))=0,"",INDEX('Disaggregation Records'!$G$95:$G$183,MATCH(LEFT(Z498,255),LEFT('Disaggregation Records'!$D$95:$D$183,255),0))),"")</f>
        <v/>
      </c>
      <c r="AD498" s="470" t="s">
        <v>778</v>
      </c>
      <c r="AE498" s="219"/>
      <c r="AF498" s="136"/>
      <c r="AG498" s="136"/>
    </row>
    <row r="499" spans="1:33" ht="37.5" customHeight="1" x14ac:dyDescent="0.25">
      <c r="A499" s="345">
        <v>18</v>
      </c>
      <c r="B499" s="364" t="str">
        <f>IFERROR(VLOOKUP(A499,'Coverage Indicators - Section D'!$A$10:$Y$42,25,FALSE),"")</f>
        <v/>
      </c>
      <c r="C499" s="464" t="str">
        <f t="array" ref="C499">IFERROR(IF(INDEX('Disaggregation Records'!$E$95:$E$183,MATCH(RIGHT(Z499,255),RIGHT('Disaggregation Records'!$D$95:$D$183,255),0))=0,"",INDEX('Disaggregation Records'!$E$95:$E$183,MATCH(RIGHT(Z499,255),RIGHT('Disaggregation Records'!$D$95:$D$183,255),0))),"")</f>
        <v/>
      </c>
      <c r="D499" s="464" t="str">
        <f t="array" ref="D499">IFERROR(IF(INDEX('Disaggregation Records'!$F$95:$F$183,MATCH(RIGHT(Z499,255),RIGHT('Disaggregation Records'!$D$95:$D$183,255),0))=0,"",INDEX('Disaggregation Records'!$F$95:$F$183,MATCH(RIGHT(Z499,255),RIGHT('Disaggregation Records'!$D$95:$D$183,255),0))),"")</f>
        <v/>
      </c>
      <c r="E499" s="366" t="str">
        <f t="array" ref="E499">IFERROR(IF(INDEX('Disaggregation Data'!$K$315:$K$616,MATCH(RIGHT(X499,255),RIGHT('Disaggregation Data'!$J$315:$J$616,255),0))=0,"",INDEX('Disaggregation Data'!$K$315:$K$616,MATCH(RIGHT(X499,255),RIGHT('Disaggregation Data'!J$315:$J$616,255),0))),"")</f>
        <v/>
      </c>
      <c r="F499" s="367" t="str">
        <f t="array" ref="F499">IFERROR(IF(INDEX('Disaggregation Data'!$L$315:$L$616,MATCH(RIGHT(X499,255),RIGHT('Disaggregation Data'!$J$315:$J$616,255),0))=0,"",INDEX('Disaggregation Data'!$L$315:$L$616,MATCH(RIGHT(X499,255),RIGHT('Disaggregation Data'!J$315:$J$616,255),0))),"")</f>
        <v/>
      </c>
      <c r="G499" s="436" t="str">
        <f t="array" ref="G499">IFERROR(IF(INDEX('Disaggregation Data'!$M$315:$M$616,MATCH(RIGHT(X499,255),RIGHT('Disaggregation Data'!$J$315:$J$616,255),0))=0,(E499/F499)*100,INDEX('Disaggregation Data'!$M$315:$M$616,MATCH(RIGHT(X499,255),RIGHT('Disaggregation Data'!J$315:$J$616,255),0))),"")</f>
        <v/>
      </c>
      <c r="H499" s="370" t="str">
        <f t="array" ref="H499">IFERROR(IF(INDEX('Disaggregation Data'!$N$315:$N$616,MATCH(RIGHT(X499,255),RIGHT('Disaggregation Data'!$J$315:$J$616,255),0))=0,"",INDEX('Disaggregation Data'!$N$315:$N$616,MATCH(RIGHT(X499,255),RIGHT('Disaggregation Data'!J$315:$J$616,255),0))),"")</f>
        <v/>
      </c>
      <c r="I499" s="469"/>
      <c r="J499" s="469"/>
      <c r="K499" s="469"/>
      <c r="L499" s="469"/>
      <c r="M499" s="469"/>
      <c r="N499" s="469"/>
      <c r="O499" s="469"/>
      <c r="P499" s="469"/>
      <c r="Q499" s="469"/>
      <c r="R499" s="469"/>
      <c r="S499" s="469"/>
      <c r="T499" s="469"/>
      <c r="U499" s="370" t="str">
        <f t="array" ref="U499">IFERROR(IF(INDEX('Disaggregation Data'!$O$315:$O$616,MATCH(RIGHT(X499,255),RIGHT('Disaggregation Data'!$J$315:$J$616,255),0))=0,"",INDEX('Disaggregation Data'!$O$315:$O$616,MATCH(RIGHT(X499,255),RIGHT('Disaggregation Data'!J$315:$J$616,255),0))),"")</f>
        <v/>
      </c>
      <c r="V499" s="383" t="str">
        <f t="array" ref="V499">IFERROR(IF(INDEX('Disaggregation Data'!$P$315:$P$616,MATCH(RIGHT(X499,255),RIGHT('Disaggregation Data'!$J$315:$J$616,255),0))=0,"",INDEX('Disaggregation Data'!$P$315:$P$616,MATCH(RIGHT(X499,255),RIGHT('Disaggregation Data'!J$315:$J$616,255),0))),"")</f>
        <v/>
      </c>
      <c r="W499" s="470"/>
      <c r="X499" s="470" t="str">
        <f t="shared" si="32"/>
        <v/>
      </c>
      <c r="Y499" s="470">
        <f t="shared" si="33"/>
        <v>122</v>
      </c>
      <c r="Z499" s="470" t="str">
        <f t="shared" si="34"/>
        <v/>
      </c>
      <c r="AA499" s="470" t="b">
        <f t="shared" si="35"/>
        <v>0</v>
      </c>
      <c r="AB499" s="470" t="s">
        <v>2003</v>
      </c>
      <c r="AC499" s="470" t="str">
        <f t="array" ref="AC499">IFERROR(IF(INDEX('Disaggregation Records'!$G$95:$G$183,MATCH(LEFT(Z499,255),LEFT('Disaggregation Records'!$D$95:$D$183,255),0))=0,"",INDEX('Disaggregation Records'!$G$95:$G$183,MATCH(LEFT(Z499,255),LEFT('Disaggregation Records'!$D$95:$D$183,255),0))),"")</f>
        <v/>
      </c>
      <c r="AD499" s="470" t="s">
        <v>778</v>
      </c>
      <c r="AE499" s="219"/>
      <c r="AF499" s="136"/>
      <c r="AG499" s="136"/>
    </row>
    <row r="500" spans="1:33" ht="37.5" customHeight="1" x14ac:dyDescent="0.25">
      <c r="A500" s="345">
        <v>18</v>
      </c>
      <c r="B500" s="364" t="str">
        <f>IFERROR(VLOOKUP(A500,'Coverage Indicators - Section D'!$A$10:$Y$42,25,FALSE),"")</f>
        <v/>
      </c>
      <c r="C500" s="464" t="str">
        <f t="array" ref="C500">IFERROR(IF(INDEX('Disaggregation Records'!$E$95:$E$183,MATCH(RIGHT(Z500,255),RIGHT('Disaggregation Records'!$D$95:$D$183,255),0))=0,"",INDEX('Disaggregation Records'!$E$95:$E$183,MATCH(RIGHT(Z500,255),RIGHT('Disaggregation Records'!$D$95:$D$183,255),0))),"")</f>
        <v/>
      </c>
      <c r="D500" s="464" t="str">
        <f t="array" ref="D500">IFERROR(IF(INDEX('Disaggregation Records'!$F$95:$F$183,MATCH(RIGHT(Z500,255),RIGHT('Disaggregation Records'!$D$95:$D$183,255),0))=0,"",INDEX('Disaggregation Records'!$F$95:$F$183,MATCH(RIGHT(Z500,255),RIGHT('Disaggregation Records'!$D$95:$D$183,255),0))),"")</f>
        <v/>
      </c>
      <c r="E500" s="366" t="str">
        <f t="array" ref="E500">IFERROR(IF(INDEX('Disaggregation Data'!$K$315:$K$616,MATCH(RIGHT(X500,255),RIGHT('Disaggregation Data'!$J$315:$J$616,255),0))=0,"",INDEX('Disaggregation Data'!$K$315:$K$616,MATCH(RIGHT(X500,255),RIGHT('Disaggregation Data'!J$315:$J$616,255),0))),"")</f>
        <v/>
      </c>
      <c r="F500" s="367" t="str">
        <f t="array" ref="F500">IFERROR(IF(INDEX('Disaggregation Data'!$L$315:$L$616,MATCH(RIGHT(X500,255),RIGHT('Disaggregation Data'!$J$315:$J$616,255),0))=0,"",INDEX('Disaggregation Data'!$L$315:$L$616,MATCH(RIGHT(X500,255),RIGHT('Disaggregation Data'!J$315:$J$616,255),0))),"")</f>
        <v/>
      </c>
      <c r="G500" s="436" t="str">
        <f t="array" ref="G500">IFERROR(IF(INDEX('Disaggregation Data'!$M$315:$M$616,MATCH(RIGHT(X500,255),RIGHT('Disaggregation Data'!$J$315:$J$616,255),0))=0,(E500/F500)*100,INDEX('Disaggregation Data'!$M$315:$M$616,MATCH(RIGHT(X500,255),RIGHT('Disaggregation Data'!J$315:$J$616,255),0))),"")</f>
        <v/>
      </c>
      <c r="H500" s="370" t="str">
        <f t="array" ref="H500">IFERROR(IF(INDEX('Disaggregation Data'!$N$315:$N$616,MATCH(RIGHT(X500,255),RIGHT('Disaggregation Data'!$J$315:$J$616,255),0))=0,"",INDEX('Disaggregation Data'!$N$315:$N$616,MATCH(RIGHT(X500,255),RIGHT('Disaggregation Data'!J$315:$J$616,255),0))),"")</f>
        <v/>
      </c>
      <c r="I500" s="469"/>
      <c r="J500" s="469"/>
      <c r="K500" s="469"/>
      <c r="L500" s="469"/>
      <c r="M500" s="469"/>
      <c r="N500" s="469"/>
      <c r="O500" s="469"/>
      <c r="P500" s="469"/>
      <c r="Q500" s="469"/>
      <c r="R500" s="469"/>
      <c r="S500" s="469"/>
      <c r="T500" s="469"/>
      <c r="U500" s="370" t="str">
        <f t="array" ref="U500">IFERROR(IF(INDEX('Disaggregation Data'!$O$315:$O$616,MATCH(RIGHT(X500,255),RIGHT('Disaggregation Data'!$J$315:$J$616,255),0))=0,"",INDEX('Disaggregation Data'!$O$315:$O$616,MATCH(RIGHT(X500,255),RIGHT('Disaggregation Data'!J$315:$J$616,255),0))),"")</f>
        <v/>
      </c>
      <c r="V500" s="383" t="str">
        <f t="array" ref="V500">IFERROR(IF(INDEX('Disaggregation Data'!$P$315:$P$616,MATCH(RIGHT(X500,255),RIGHT('Disaggregation Data'!$J$315:$J$616,255),0))=0,"",INDEX('Disaggregation Data'!$P$315:$P$616,MATCH(RIGHT(X500,255),RIGHT('Disaggregation Data'!J$315:$J$616,255),0))),"")</f>
        <v/>
      </c>
      <c r="W500" s="470"/>
      <c r="X500" s="470" t="str">
        <f t="shared" si="32"/>
        <v/>
      </c>
      <c r="Y500" s="470">
        <f t="shared" si="33"/>
        <v>123</v>
      </c>
      <c r="Z500" s="470" t="str">
        <f t="shared" si="34"/>
        <v/>
      </c>
      <c r="AA500" s="470" t="b">
        <f t="shared" si="35"/>
        <v>0</v>
      </c>
      <c r="AB500" s="470" t="s">
        <v>2004</v>
      </c>
      <c r="AC500" s="470" t="str">
        <f t="array" ref="AC500">IFERROR(IF(INDEX('Disaggregation Records'!$G$95:$G$183,MATCH(LEFT(Z500,255),LEFT('Disaggregation Records'!$D$95:$D$183,255),0))=0,"",INDEX('Disaggregation Records'!$G$95:$G$183,MATCH(LEFT(Z500,255),LEFT('Disaggregation Records'!$D$95:$D$183,255),0))),"")</f>
        <v/>
      </c>
      <c r="AD500" s="470" t="s">
        <v>778</v>
      </c>
      <c r="AE500" s="219"/>
      <c r="AF500" s="136"/>
      <c r="AG500" s="136"/>
    </row>
    <row r="501" spans="1:33" ht="37.5" customHeight="1" x14ac:dyDescent="0.25">
      <c r="A501" s="345">
        <v>18</v>
      </c>
      <c r="B501" s="364" t="str">
        <f>IFERROR(VLOOKUP(A501,'Coverage Indicators - Section D'!$A$10:$Y$42,25,FALSE),"")</f>
        <v/>
      </c>
      <c r="C501" s="464" t="str">
        <f t="array" ref="C501">IFERROR(IF(INDEX('Disaggregation Records'!$E$95:$E$183,MATCH(RIGHT(Z501,255),RIGHT('Disaggregation Records'!$D$95:$D$183,255),0))=0,"",INDEX('Disaggregation Records'!$E$95:$E$183,MATCH(RIGHT(Z501,255),RIGHT('Disaggregation Records'!$D$95:$D$183,255),0))),"")</f>
        <v/>
      </c>
      <c r="D501" s="464" t="str">
        <f t="array" ref="D501">IFERROR(IF(INDEX('Disaggregation Records'!$F$95:$F$183,MATCH(RIGHT(Z501,255),RIGHT('Disaggregation Records'!$D$95:$D$183,255),0))=0,"",INDEX('Disaggregation Records'!$F$95:$F$183,MATCH(RIGHT(Z501,255),RIGHT('Disaggregation Records'!$D$95:$D$183,255),0))),"")</f>
        <v/>
      </c>
      <c r="E501" s="366" t="str">
        <f t="array" ref="E501">IFERROR(IF(INDEX('Disaggregation Data'!$K$315:$K$616,MATCH(RIGHT(X501,255),RIGHT('Disaggregation Data'!$J$315:$J$616,255),0))=0,"",INDEX('Disaggregation Data'!$K$315:$K$616,MATCH(RIGHT(X501,255),RIGHT('Disaggregation Data'!J$315:$J$616,255),0))),"")</f>
        <v/>
      </c>
      <c r="F501" s="367" t="str">
        <f t="array" ref="F501">IFERROR(IF(INDEX('Disaggregation Data'!$L$315:$L$616,MATCH(RIGHT(X501,255),RIGHT('Disaggregation Data'!$J$315:$J$616,255),0))=0,"",INDEX('Disaggregation Data'!$L$315:$L$616,MATCH(RIGHT(X501,255),RIGHT('Disaggregation Data'!J$315:$J$616,255),0))),"")</f>
        <v/>
      </c>
      <c r="G501" s="436" t="str">
        <f t="array" ref="G501">IFERROR(IF(INDEX('Disaggregation Data'!$M$315:$M$616,MATCH(RIGHT(X501,255),RIGHT('Disaggregation Data'!$J$315:$J$616,255),0))=0,(E501/F501)*100,INDEX('Disaggregation Data'!$M$315:$M$616,MATCH(RIGHT(X501,255),RIGHT('Disaggregation Data'!J$315:$J$616,255),0))),"")</f>
        <v/>
      </c>
      <c r="H501" s="370" t="str">
        <f t="array" ref="H501">IFERROR(IF(INDEX('Disaggregation Data'!$N$315:$N$616,MATCH(RIGHT(X501,255),RIGHT('Disaggregation Data'!$J$315:$J$616,255),0))=0,"",INDEX('Disaggregation Data'!$N$315:$N$616,MATCH(RIGHT(X501,255),RIGHT('Disaggregation Data'!J$315:$J$616,255),0))),"")</f>
        <v/>
      </c>
      <c r="I501" s="469"/>
      <c r="J501" s="469"/>
      <c r="K501" s="469"/>
      <c r="L501" s="469"/>
      <c r="M501" s="469"/>
      <c r="N501" s="469"/>
      <c r="O501" s="469"/>
      <c r="P501" s="469"/>
      <c r="Q501" s="469"/>
      <c r="R501" s="469"/>
      <c r="S501" s="469"/>
      <c r="T501" s="469"/>
      <c r="U501" s="370" t="str">
        <f t="array" ref="U501">IFERROR(IF(INDEX('Disaggregation Data'!$O$315:$O$616,MATCH(RIGHT(X501,255),RIGHT('Disaggregation Data'!$J$315:$J$616,255),0))=0,"",INDEX('Disaggregation Data'!$O$315:$O$616,MATCH(RIGHT(X501,255),RIGHT('Disaggregation Data'!J$315:$J$616,255),0))),"")</f>
        <v/>
      </c>
      <c r="V501" s="383" t="str">
        <f t="array" ref="V501">IFERROR(IF(INDEX('Disaggregation Data'!$P$315:$P$616,MATCH(RIGHT(X501,255),RIGHT('Disaggregation Data'!$J$315:$J$616,255),0))=0,"",INDEX('Disaggregation Data'!$P$315:$P$616,MATCH(RIGHT(X501,255),RIGHT('Disaggregation Data'!J$315:$J$616,255),0))),"")</f>
        <v/>
      </c>
      <c r="W501" s="470"/>
      <c r="X501" s="470" t="str">
        <f t="shared" si="32"/>
        <v/>
      </c>
      <c r="Y501" s="470">
        <f t="shared" si="33"/>
        <v>124</v>
      </c>
      <c r="Z501" s="470" t="str">
        <f t="shared" si="34"/>
        <v/>
      </c>
      <c r="AA501" s="470" t="b">
        <f t="shared" si="35"/>
        <v>0</v>
      </c>
      <c r="AB501" s="470" t="s">
        <v>2005</v>
      </c>
      <c r="AC501" s="470" t="str">
        <f t="array" ref="AC501">IFERROR(IF(INDEX('Disaggregation Records'!$G$95:$G$183,MATCH(LEFT(Z501,255),LEFT('Disaggregation Records'!$D$95:$D$183,255),0))=0,"",INDEX('Disaggregation Records'!$G$95:$G$183,MATCH(LEFT(Z501,255),LEFT('Disaggregation Records'!$D$95:$D$183,255),0))),"")</f>
        <v/>
      </c>
      <c r="AD501" s="470" t="s">
        <v>778</v>
      </c>
      <c r="AE501" s="219"/>
      <c r="AF501" s="136"/>
      <c r="AG501" s="136"/>
    </row>
    <row r="502" spans="1:33" ht="37.5" customHeight="1" x14ac:dyDescent="0.25">
      <c r="A502" s="345">
        <v>18</v>
      </c>
      <c r="B502" s="364" t="str">
        <f>IFERROR(VLOOKUP(A502,'Coverage Indicators - Section D'!$A$10:$Y$42,25,FALSE),"")</f>
        <v/>
      </c>
      <c r="C502" s="464" t="str">
        <f t="array" ref="C502">IFERROR(IF(INDEX('Disaggregation Records'!$E$95:$E$183,MATCH(RIGHT(Z502,255),RIGHT('Disaggregation Records'!$D$95:$D$183,255),0))=0,"",INDEX('Disaggregation Records'!$E$95:$E$183,MATCH(RIGHT(Z502,255),RIGHT('Disaggregation Records'!$D$95:$D$183,255),0))),"")</f>
        <v/>
      </c>
      <c r="D502" s="464" t="str">
        <f t="array" ref="D502">IFERROR(IF(INDEX('Disaggregation Records'!$F$95:$F$183,MATCH(RIGHT(Z502,255),RIGHT('Disaggregation Records'!$D$95:$D$183,255),0))=0,"",INDEX('Disaggregation Records'!$F$95:$F$183,MATCH(RIGHT(Z502,255),RIGHT('Disaggregation Records'!$D$95:$D$183,255),0))),"")</f>
        <v/>
      </c>
      <c r="E502" s="366" t="str">
        <f t="array" ref="E502">IFERROR(IF(INDEX('Disaggregation Data'!$K$315:$K$616,MATCH(RIGHT(X502,255),RIGHT('Disaggregation Data'!$J$315:$J$616,255),0))=0,"",INDEX('Disaggregation Data'!$K$315:$K$616,MATCH(RIGHT(X502,255),RIGHT('Disaggregation Data'!J$315:$J$616,255),0))),"")</f>
        <v/>
      </c>
      <c r="F502" s="367" t="str">
        <f t="array" ref="F502">IFERROR(IF(INDEX('Disaggregation Data'!$L$315:$L$616,MATCH(RIGHT(X502,255),RIGHT('Disaggregation Data'!$J$315:$J$616,255),0))=0,"",INDEX('Disaggregation Data'!$L$315:$L$616,MATCH(RIGHT(X502,255),RIGHT('Disaggregation Data'!J$315:$J$616,255),0))),"")</f>
        <v/>
      </c>
      <c r="G502" s="436" t="str">
        <f t="array" ref="G502">IFERROR(IF(INDEX('Disaggregation Data'!$M$315:$M$616,MATCH(RIGHT(X502,255),RIGHT('Disaggregation Data'!$J$315:$J$616,255),0))=0,(E502/F502)*100,INDEX('Disaggregation Data'!$M$315:$M$616,MATCH(RIGHT(X502,255),RIGHT('Disaggregation Data'!J$315:$J$616,255),0))),"")</f>
        <v/>
      </c>
      <c r="H502" s="370" t="str">
        <f t="array" ref="H502">IFERROR(IF(INDEX('Disaggregation Data'!$N$315:$N$616,MATCH(RIGHT(X502,255),RIGHT('Disaggregation Data'!$J$315:$J$616,255),0))=0,"",INDEX('Disaggregation Data'!$N$315:$N$616,MATCH(RIGHT(X502,255),RIGHT('Disaggregation Data'!J$315:$J$616,255),0))),"")</f>
        <v/>
      </c>
      <c r="I502" s="469"/>
      <c r="J502" s="469"/>
      <c r="K502" s="469"/>
      <c r="L502" s="469"/>
      <c r="M502" s="469"/>
      <c r="N502" s="469"/>
      <c r="O502" s="469"/>
      <c r="P502" s="469"/>
      <c r="Q502" s="469"/>
      <c r="R502" s="469"/>
      <c r="S502" s="469"/>
      <c r="T502" s="469"/>
      <c r="U502" s="370" t="str">
        <f t="array" ref="U502">IFERROR(IF(INDEX('Disaggregation Data'!$O$315:$O$616,MATCH(RIGHT(X502,255),RIGHT('Disaggregation Data'!$J$315:$J$616,255),0))=0,"",INDEX('Disaggregation Data'!$O$315:$O$616,MATCH(RIGHT(X502,255),RIGHT('Disaggregation Data'!J$315:$J$616,255),0))),"")</f>
        <v/>
      </c>
      <c r="V502" s="383" t="str">
        <f t="array" ref="V502">IFERROR(IF(INDEX('Disaggregation Data'!$P$315:$P$616,MATCH(RIGHT(X502,255),RIGHT('Disaggregation Data'!$J$315:$J$616,255),0))=0,"",INDEX('Disaggregation Data'!$P$315:$P$616,MATCH(RIGHT(X502,255),RIGHT('Disaggregation Data'!J$315:$J$616,255),0))),"")</f>
        <v/>
      </c>
      <c r="W502" s="470"/>
      <c r="X502" s="470" t="str">
        <f t="shared" si="32"/>
        <v/>
      </c>
      <c r="Y502" s="470">
        <f t="shared" si="33"/>
        <v>125</v>
      </c>
      <c r="Z502" s="470" t="str">
        <f t="shared" si="34"/>
        <v/>
      </c>
      <c r="AA502" s="470" t="b">
        <f t="shared" si="35"/>
        <v>0</v>
      </c>
      <c r="AB502" s="470" t="s">
        <v>2006</v>
      </c>
      <c r="AC502" s="470" t="str">
        <f t="array" ref="AC502">IFERROR(IF(INDEX('Disaggregation Records'!$G$95:$G$183,MATCH(LEFT(Z502,255),LEFT('Disaggregation Records'!$D$95:$D$183,255),0))=0,"",INDEX('Disaggregation Records'!$G$95:$G$183,MATCH(LEFT(Z502,255),LEFT('Disaggregation Records'!$D$95:$D$183,255),0))),"")</f>
        <v/>
      </c>
      <c r="AD502" s="470" t="s">
        <v>778</v>
      </c>
      <c r="AE502" s="219"/>
      <c r="AF502" s="136"/>
      <c r="AG502" s="136"/>
    </row>
    <row r="503" spans="1:33" ht="37.5" customHeight="1" x14ac:dyDescent="0.25">
      <c r="A503" s="345">
        <v>18</v>
      </c>
      <c r="B503" s="364" t="str">
        <f>IFERROR(VLOOKUP(A503,'Coverage Indicators - Section D'!$A$10:$Y$42,25,FALSE),"")</f>
        <v/>
      </c>
      <c r="C503" s="464" t="str">
        <f t="array" ref="C503">IFERROR(IF(INDEX('Disaggregation Records'!$E$95:$E$183,MATCH(RIGHT(Z503,255),RIGHT('Disaggregation Records'!$D$95:$D$183,255),0))=0,"",INDEX('Disaggregation Records'!$E$95:$E$183,MATCH(RIGHT(Z503,255),RIGHT('Disaggregation Records'!$D$95:$D$183,255),0))),"")</f>
        <v/>
      </c>
      <c r="D503" s="464" t="str">
        <f t="array" ref="D503">IFERROR(IF(INDEX('Disaggregation Records'!$F$95:$F$183,MATCH(RIGHT(Z503,255),RIGHT('Disaggregation Records'!$D$95:$D$183,255),0))=0,"",INDEX('Disaggregation Records'!$F$95:$F$183,MATCH(RIGHT(Z503,255),RIGHT('Disaggregation Records'!$D$95:$D$183,255),0))),"")</f>
        <v/>
      </c>
      <c r="E503" s="366" t="str">
        <f t="array" ref="E503">IFERROR(IF(INDEX('Disaggregation Data'!$K$315:$K$616,MATCH(RIGHT(X503,255),RIGHT('Disaggregation Data'!$J$315:$J$616,255),0))=0,"",INDEX('Disaggregation Data'!$K$315:$K$616,MATCH(RIGHT(X503,255),RIGHT('Disaggregation Data'!J$315:$J$616,255),0))),"")</f>
        <v/>
      </c>
      <c r="F503" s="367" t="str">
        <f t="array" ref="F503">IFERROR(IF(INDEX('Disaggregation Data'!$L$315:$L$616,MATCH(RIGHT(X503,255),RIGHT('Disaggregation Data'!$J$315:$J$616,255),0))=0,"",INDEX('Disaggregation Data'!$L$315:$L$616,MATCH(RIGHT(X503,255),RIGHT('Disaggregation Data'!J$315:$J$616,255),0))),"")</f>
        <v/>
      </c>
      <c r="G503" s="436" t="str">
        <f t="array" ref="G503">IFERROR(IF(INDEX('Disaggregation Data'!$M$315:$M$616,MATCH(RIGHT(X503,255),RIGHT('Disaggregation Data'!$J$315:$J$616,255),0))=0,(E503/F503)*100,INDEX('Disaggregation Data'!$M$315:$M$616,MATCH(RIGHT(X503,255),RIGHT('Disaggregation Data'!J$315:$J$616,255),0))),"")</f>
        <v/>
      </c>
      <c r="H503" s="370" t="str">
        <f t="array" ref="H503">IFERROR(IF(INDEX('Disaggregation Data'!$N$315:$N$616,MATCH(RIGHT(X503,255),RIGHT('Disaggregation Data'!$J$315:$J$616,255),0))=0,"",INDEX('Disaggregation Data'!$N$315:$N$616,MATCH(RIGHT(X503,255),RIGHT('Disaggregation Data'!J$315:$J$616,255),0))),"")</f>
        <v/>
      </c>
      <c r="I503" s="469"/>
      <c r="J503" s="469"/>
      <c r="K503" s="469"/>
      <c r="L503" s="469"/>
      <c r="M503" s="469"/>
      <c r="N503" s="469"/>
      <c r="O503" s="469"/>
      <c r="P503" s="469"/>
      <c r="Q503" s="469"/>
      <c r="R503" s="469"/>
      <c r="S503" s="469"/>
      <c r="T503" s="469"/>
      <c r="U503" s="370" t="str">
        <f t="array" ref="U503">IFERROR(IF(INDEX('Disaggregation Data'!$O$315:$O$616,MATCH(RIGHT(X503,255),RIGHT('Disaggregation Data'!$J$315:$J$616,255),0))=0,"",INDEX('Disaggregation Data'!$O$315:$O$616,MATCH(RIGHT(X503,255),RIGHT('Disaggregation Data'!J$315:$J$616,255),0))),"")</f>
        <v/>
      </c>
      <c r="V503" s="383" t="str">
        <f t="array" ref="V503">IFERROR(IF(INDEX('Disaggregation Data'!$P$315:$P$616,MATCH(RIGHT(X503,255),RIGHT('Disaggregation Data'!$J$315:$J$616,255),0))=0,"",INDEX('Disaggregation Data'!$P$315:$P$616,MATCH(RIGHT(X503,255),RIGHT('Disaggregation Data'!J$315:$J$616,255),0))),"")</f>
        <v/>
      </c>
      <c r="W503" s="470"/>
      <c r="X503" s="470" t="str">
        <f t="shared" si="32"/>
        <v/>
      </c>
      <c r="Y503" s="470">
        <f t="shared" si="33"/>
        <v>126</v>
      </c>
      <c r="Z503" s="470" t="str">
        <f t="shared" si="34"/>
        <v/>
      </c>
      <c r="AA503" s="470" t="b">
        <f t="shared" si="35"/>
        <v>0</v>
      </c>
      <c r="AB503" s="470" t="s">
        <v>2007</v>
      </c>
      <c r="AC503" s="470" t="str">
        <f t="array" ref="AC503">IFERROR(IF(INDEX('Disaggregation Records'!$G$95:$G$183,MATCH(LEFT(Z503,255),LEFT('Disaggregation Records'!$D$95:$D$183,255),0))=0,"",INDEX('Disaggregation Records'!$G$95:$G$183,MATCH(LEFT(Z503,255),LEFT('Disaggregation Records'!$D$95:$D$183,255),0))),"")</f>
        <v/>
      </c>
      <c r="AD503" s="470" t="s">
        <v>778</v>
      </c>
      <c r="AE503" s="219"/>
      <c r="AF503" s="136"/>
      <c r="AG503" s="136"/>
    </row>
    <row r="504" spans="1:33" ht="37.5" customHeight="1" x14ac:dyDescent="0.25">
      <c r="A504" s="345">
        <v>18</v>
      </c>
      <c r="B504" s="364" t="str">
        <f>IFERROR(VLOOKUP(A504,'Coverage Indicators - Section D'!$A$10:$Y$42,25,FALSE),"")</f>
        <v/>
      </c>
      <c r="C504" s="464" t="str">
        <f t="array" ref="C504">IFERROR(IF(INDEX('Disaggregation Records'!$E$95:$E$183,MATCH(RIGHT(Z504,255),RIGHT('Disaggregation Records'!$D$95:$D$183,255),0))=0,"",INDEX('Disaggregation Records'!$E$95:$E$183,MATCH(RIGHT(Z504,255),RIGHT('Disaggregation Records'!$D$95:$D$183,255),0))),"")</f>
        <v/>
      </c>
      <c r="D504" s="464" t="str">
        <f t="array" ref="D504">IFERROR(IF(INDEX('Disaggregation Records'!$F$95:$F$183,MATCH(RIGHT(Z504,255),RIGHT('Disaggregation Records'!$D$95:$D$183,255),0))=0,"",INDEX('Disaggregation Records'!$F$95:$F$183,MATCH(RIGHT(Z504,255),RIGHT('Disaggregation Records'!$D$95:$D$183,255),0))),"")</f>
        <v/>
      </c>
      <c r="E504" s="366" t="str">
        <f t="array" ref="E504">IFERROR(IF(INDEX('Disaggregation Data'!$K$315:$K$616,MATCH(RIGHT(X504,255),RIGHT('Disaggregation Data'!$J$315:$J$616,255),0))=0,"",INDEX('Disaggregation Data'!$K$315:$K$616,MATCH(RIGHT(X504,255),RIGHT('Disaggregation Data'!J$315:$J$616,255),0))),"")</f>
        <v/>
      </c>
      <c r="F504" s="367" t="str">
        <f t="array" ref="F504">IFERROR(IF(INDEX('Disaggregation Data'!$L$315:$L$616,MATCH(RIGHT(X504,255),RIGHT('Disaggregation Data'!$J$315:$J$616,255),0))=0,"",INDEX('Disaggregation Data'!$L$315:$L$616,MATCH(RIGHT(X504,255),RIGHT('Disaggregation Data'!J$315:$J$616,255),0))),"")</f>
        <v/>
      </c>
      <c r="G504" s="436" t="str">
        <f t="array" ref="G504">IFERROR(IF(INDEX('Disaggregation Data'!$M$315:$M$616,MATCH(RIGHT(X504,255),RIGHT('Disaggregation Data'!$J$315:$J$616,255),0))=0,(E504/F504)*100,INDEX('Disaggregation Data'!$M$315:$M$616,MATCH(RIGHT(X504,255),RIGHT('Disaggregation Data'!J$315:$J$616,255),0))),"")</f>
        <v/>
      </c>
      <c r="H504" s="370" t="str">
        <f t="array" ref="H504">IFERROR(IF(INDEX('Disaggregation Data'!$N$315:$N$616,MATCH(RIGHT(X504,255),RIGHT('Disaggregation Data'!$J$315:$J$616,255),0))=0,"",INDEX('Disaggregation Data'!$N$315:$N$616,MATCH(RIGHT(X504,255),RIGHT('Disaggregation Data'!J$315:$J$616,255),0))),"")</f>
        <v/>
      </c>
      <c r="I504" s="469"/>
      <c r="J504" s="469"/>
      <c r="K504" s="469"/>
      <c r="L504" s="469"/>
      <c r="M504" s="469"/>
      <c r="N504" s="469"/>
      <c r="O504" s="469"/>
      <c r="P504" s="469"/>
      <c r="Q504" s="469"/>
      <c r="R504" s="469"/>
      <c r="S504" s="469"/>
      <c r="T504" s="469"/>
      <c r="U504" s="370" t="str">
        <f t="array" ref="U504">IFERROR(IF(INDEX('Disaggregation Data'!$O$315:$O$616,MATCH(RIGHT(X504,255),RIGHT('Disaggregation Data'!$J$315:$J$616,255),0))=0,"",INDEX('Disaggregation Data'!$O$315:$O$616,MATCH(RIGHT(X504,255),RIGHT('Disaggregation Data'!J$315:$J$616,255),0))),"")</f>
        <v/>
      </c>
      <c r="V504" s="383" t="str">
        <f t="array" ref="V504">IFERROR(IF(INDEX('Disaggregation Data'!$P$315:$P$616,MATCH(RIGHT(X504,255),RIGHT('Disaggregation Data'!$J$315:$J$616,255),0))=0,"",INDEX('Disaggregation Data'!$P$315:$P$616,MATCH(RIGHT(X504,255),RIGHT('Disaggregation Data'!J$315:$J$616,255),0))),"")</f>
        <v/>
      </c>
      <c r="W504" s="470"/>
      <c r="X504" s="470" t="str">
        <f t="shared" si="32"/>
        <v/>
      </c>
      <c r="Y504" s="470">
        <f t="shared" si="33"/>
        <v>127</v>
      </c>
      <c r="Z504" s="470" t="str">
        <f t="shared" si="34"/>
        <v/>
      </c>
      <c r="AA504" s="470" t="b">
        <f t="shared" si="35"/>
        <v>0</v>
      </c>
      <c r="AB504" s="470" t="s">
        <v>2008</v>
      </c>
      <c r="AC504" s="470" t="str">
        <f t="array" ref="AC504">IFERROR(IF(INDEX('Disaggregation Records'!$G$95:$G$183,MATCH(LEFT(Z504,255),LEFT('Disaggregation Records'!$D$95:$D$183,255),0))=0,"",INDEX('Disaggregation Records'!$G$95:$G$183,MATCH(LEFT(Z504,255),LEFT('Disaggregation Records'!$D$95:$D$183,255),0))),"")</f>
        <v/>
      </c>
      <c r="AD504" s="470" t="s">
        <v>778</v>
      </c>
      <c r="AE504" s="219"/>
      <c r="AF504" s="136"/>
      <c r="AG504" s="136"/>
    </row>
    <row r="505" spans="1:33" ht="37.5" customHeight="1" x14ac:dyDescent="0.25">
      <c r="A505" s="345">
        <v>18</v>
      </c>
      <c r="B505" s="364" t="str">
        <f>IFERROR(VLOOKUP(A505,'Coverage Indicators - Section D'!$A$10:$Y$42,25,FALSE),"")</f>
        <v/>
      </c>
      <c r="C505" s="464" t="str">
        <f t="array" ref="C505">IFERROR(IF(INDEX('Disaggregation Records'!$E$95:$E$183,MATCH(RIGHT(Z505,255),RIGHT('Disaggregation Records'!$D$95:$D$183,255),0))=0,"",INDEX('Disaggregation Records'!$E$95:$E$183,MATCH(RIGHT(Z505,255),RIGHT('Disaggregation Records'!$D$95:$D$183,255),0))),"")</f>
        <v/>
      </c>
      <c r="D505" s="464" t="str">
        <f t="array" ref="D505">IFERROR(IF(INDEX('Disaggregation Records'!$F$95:$F$183,MATCH(RIGHT(Z505,255),RIGHT('Disaggregation Records'!$D$95:$D$183,255),0))=0,"",INDEX('Disaggregation Records'!$F$95:$F$183,MATCH(RIGHT(Z505,255),RIGHT('Disaggregation Records'!$D$95:$D$183,255),0))),"")</f>
        <v/>
      </c>
      <c r="E505" s="366" t="str">
        <f t="array" ref="E505">IFERROR(IF(INDEX('Disaggregation Data'!$K$315:$K$616,MATCH(RIGHT(X505,255),RIGHT('Disaggregation Data'!$J$315:$J$616,255),0))=0,"",INDEX('Disaggregation Data'!$K$315:$K$616,MATCH(RIGHT(X505,255),RIGHT('Disaggregation Data'!J$315:$J$616,255),0))),"")</f>
        <v/>
      </c>
      <c r="F505" s="367" t="str">
        <f t="array" ref="F505">IFERROR(IF(INDEX('Disaggregation Data'!$L$315:$L$616,MATCH(RIGHT(X505,255),RIGHT('Disaggregation Data'!$J$315:$J$616,255),0))=0,"",INDEX('Disaggregation Data'!$L$315:$L$616,MATCH(RIGHT(X505,255),RIGHT('Disaggregation Data'!J$315:$J$616,255),0))),"")</f>
        <v/>
      </c>
      <c r="G505" s="436" t="str">
        <f t="array" ref="G505">IFERROR(IF(INDEX('Disaggregation Data'!$M$315:$M$616,MATCH(RIGHT(X505,255),RIGHT('Disaggregation Data'!$J$315:$J$616,255),0))=0,(E505/F505)*100,INDEX('Disaggregation Data'!$M$315:$M$616,MATCH(RIGHT(X505,255),RIGHT('Disaggregation Data'!J$315:$J$616,255),0))),"")</f>
        <v/>
      </c>
      <c r="H505" s="370" t="str">
        <f t="array" ref="H505">IFERROR(IF(INDEX('Disaggregation Data'!$N$315:$N$616,MATCH(RIGHT(X505,255),RIGHT('Disaggregation Data'!$J$315:$J$616,255),0))=0,"",INDEX('Disaggregation Data'!$N$315:$N$616,MATCH(RIGHT(X505,255),RIGHT('Disaggregation Data'!J$315:$J$616,255),0))),"")</f>
        <v/>
      </c>
      <c r="I505" s="469"/>
      <c r="J505" s="469"/>
      <c r="K505" s="469"/>
      <c r="L505" s="469"/>
      <c r="M505" s="469"/>
      <c r="N505" s="469"/>
      <c r="O505" s="469"/>
      <c r="P505" s="469"/>
      <c r="Q505" s="469"/>
      <c r="R505" s="469"/>
      <c r="S505" s="469"/>
      <c r="T505" s="469"/>
      <c r="U505" s="370" t="str">
        <f t="array" ref="U505">IFERROR(IF(INDEX('Disaggregation Data'!$O$315:$O$616,MATCH(RIGHT(X505,255),RIGHT('Disaggregation Data'!$J$315:$J$616,255),0))=0,"",INDEX('Disaggregation Data'!$O$315:$O$616,MATCH(RIGHT(X505,255),RIGHT('Disaggregation Data'!J$315:$J$616,255),0))),"")</f>
        <v/>
      </c>
      <c r="V505" s="383" t="str">
        <f t="array" ref="V505">IFERROR(IF(INDEX('Disaggregation Data'!$P$315:$P$616,MATCH(RIGHT(X505,255),RIGHT('Disaggregation Data'!$J$315:$J$616,255),0))=0,"",INDEX('Disaggregation Data'!$P$315:$P$616,MATCH(RIGHT(X505,255),RIGHT('Disaggregation Data'!J$315:$J$616,255),0))),"")</f>
        <v/>
      </c>
      <c r="W505" s="470"/>
      <c r="X505" s="470" t="str">
        <f t="shared" si="32"/>
        <v/>
      </c>
      <c r="Y505" s="470">
        <f t="shared" si="33"/>
        <v>128</v>
      </c>
      <c r="Z505" s="470" t="str">
        <f t="shared" si="34"/>
        <v/>
      </c>
      <c r="AA505" s="470" t="b">
        <f t="shared" si="35"/>
        <v>0</v>
      </c>
      <c r="AB505" s="470" t="s">
        <v>2009</v>
      </c>
      <c r="AC505" s="470" t="str">
        <f t="array" ref="AC505">IFERROR(IF(INDEX('Disaggregation Records'!$G$95:$G$183,MATCH(LEFT(Z505,255),LEFT('Disaggregation Records'!$D$95:$D$183,255),0))=0,"",INDEX('Disaggregation Records'!$G$95:$G$183,MATCH(LEFT(Z505,255),LEFT('Disaggregation Records'!$D$95:$D$183,255),0))),"")</f>
        <v/>
      </c>
      <c r="AD505" s="470" t="s">
        <v>778</v>
      </c>
      <c r="AE505" s="219"/>
      <c r="AF505" s="136"/>
      <c r="AG505" s="136"/>
    </row>
    <row r="506" spans="1:33" ht="37.5" customHeight="1" x14ac:dyDescent="0.25">
      <c r="A506" s="345">
        <v>18</v>
      </c>
      <c r="B506" s="364" t="str">
        <f>IFERROR(VLOOKUP(A506,'Coverage Indicators - Section D'!$A$10:$Y$42,25,FALSE),"")</f>
        <v/>
      </c>
      <c r="C506" s="464" t="str">
        <f t="array" ref="C506">IFERROR(IF(INDEX('Disaggregation Records'!$E$95:$E$183,MATCH(RIGHT(Z506,255),RIGHT('Disaggregation Records'!$D$95:$D$183,255),0))=0,"",INDEX('Disaggregation Records'!$E$95:$E$183,MATCH(RIGHT(Z506,255),RIGHT('Disaggregation Records'!$D$95:$D$183,255),0))),"")</f>
        <v/>
      </c>
      <c r="D506" s="464" t="str">
        <f t="array" ref="D506">IFERROR(IF(INDEX('Disaggregation Records'!$F$95:$F$183,MATCH(RIGHT(Z506,255),RIGHT('Disaggregation Records'!$D$95:$D$183,255),0))=0,"",INDEX('Disaggregation Records'!$F$95:$F$183,MATCH(RIGHT(Z506,255),RIGHT('Disaggregation Records'!$D$95:$D$183,255),0))),"")</f>
        <v/>
      </c>
      <c r="E506" s="366" t="str">
        <f t="array" ref="E506">IFERROR(IF(INDEX('Disaggregation Data'!$K$315:$K$616,MATCH(RIGHT(X506,255),RIGHT('Disaggregation Data'!$J$315:$J$616,255),0))=0,"",INDEX('Disaggregation Data'!$K$315:$K$616,MATCH(RIGHT(X506,255),RIGHT('Disaggregation Data'!J$315:$J$616,255),0))),"")</f>
        <v/>
      </c>
      <c r="F506" s="367" t="str">
        <f t="array" ref="F506">IFERROR(IF(INDEX('Disaggregation Data'!$L$315:$L$616,MATCH(RIGHT(X506,255),RIGHT('Disaggregation Data'!$J$315:$J$616,255),0))=0,"",INDEX('Disaggregation Data'!$L$315:$L$616,MATCH(RIGHT(X506,255),RIGHT('Disaggregation Data'!J$315:$J$616,255),0))),"")</f>
        <v/>
      </c>
      <c r="G506" s="436" t="str">
        <f t="array" ref="G506">IFERROR(IF(INDEX('Disaggregation Data'!$M$315:$M$616,MATCH(RIGHT(X506,255),RIGHT('Disaggregation Data'!$J$315:$J$616,255),0))=0,(E506/F506)*100,INDEX('Disaggregation Data'!$M$315:$M$616,MATCH(RIGHT(X506,255),RIGHT('Disaggregation Data'!J$315:$J$616,255),0))),"")</f>
        <v/>
      </c>
      <c r="H506" s="370" t="str">
        <f t="array" ref="H506">IFERROR(IF(INDEX('Disaggregation Data'!$N$315:$N$616,MATCH(RIGHT(X506,255),RIGHT('Disaggregation Data'!$J$315:$J$616,255),0))=0,"",INDEX('Disaggregation Data'!$N$315:$N$616,MATCH(RIGHT(X506,255),RIGHT('Disaggregation Data'!J$315:$J$616,255),0))),"")</f>
        <v/>
      </c>
      <c r="I506" s="469"/>
      <c r="J506" s="469"/>
      <c r="K506" s="469"/>
      <c r="L506" s="469"/>
      <c r="M506" s="469"/>
      <c r="N506" s="469"/>
      <c r="O506" s="469"/>
      <c r="P506" s="469"/>
      <c r="Q506" s="469"/>
      <c r="R506" s="469"/>
      <c r="S506" s="469"/>
      <c r="T506" s="469"/>
      <c r="U506" s="370" t="str">
        <f t="array" ref="U506">IFERROR(IF(INDEX('Disaggregation Data'!$O$315:$O$616,MATCH(RIGHT(X506,255),RIGHT('Disaggregation Data'!$J$315:$J$616,255),0))=0,"",INDEX('Disaggregation Data'!$O$315:$O$616,MATCH(RIGHT(X506,255),RIGHT('Disaggregation Data'!J$315:$J$616,255),0))),"")</f>
        <v/>
      </c>
      <c r="V506" s="383" t="str">
        <f t="array" ref="V506">IFERROR(IF(INDEX('Disaggregation Data'!$P$315:$P$616,MATCH(RIGHT(X506,255),RIGHT('Disaggregation Data'!$J$315:$J$616,255),0))=0,"",INDEX('Disaggregation Data'!$P$315:$P$616,MATCH(RIGHT(X506,255),RIGHT('Disaggregation Data'!J$315:$J$616,255),0))),"")</f>
        <v/>
      </c>
      <c r="W506" s="470"/>
      <c r="X506" s="470" t="str">
        <f t="shared" si="32"/>
        <v/>
      </c>
      <c r="Y506" s="470">
        <f t="shared" si="33"/>
        <v>129</v>
      </c>
      <c r="Z506" s="470" t="str">
        <f t="shared" si="34"/>
        <v/>
      </c>
      <c r="AA506" s="470" t="b">
        <f t="shared" si="35"/>
        <v>0</v>
      </c>
      <c r="AB506" s="470" t="s">
        <v>2010</v>
      </c>
      <c r="AC506" s="470" t="str">
        <f t="array" ref="AC506">IFERROR(IF(INDEX('Disaggregation Records'!$G$95:$G$183,MATCH(LEFT(Z506,255),LEFT('Disaggregation Records'!$D$95:$D$183,255),0))=0,"",INDEX('Disaggregation Records'!$G$95:$G$183,MATCH(LEFT(Z506,255),LEFT('Disaggregation Records'!$D$95:$D$183,255),0))),"")</f>
        <v/>
      </c>
      <c r="AD506" s="470" t="s">
        <v>778</v>
      </c>
      <c r="AE506" s="219"/>
      <c r="AF506" s="136"/>
      <c r="AG506" s="136"/>
    </row>
    <row r="507" spans="1:33" ht="37.5" customHeight="1" x14ac:dyDescent="0.25">
      <c r="A507" s="345">
        <v>19</v>
      </c>
      <c r="B507" s="364" t="str">
        <f>IFERROR(VLOOKUP(A507,'Coverage Indicators - Section D'!$A$10:$Y$42,25,FALSE),"")</f>
        <v/>
      </c>
      <c r="C507" s="464" t="str">
        <f t="array" ref="C507">IFERROR(IF(INDEX('Disaggregation Records'!$E$95:$E$183,MATCH(RIGHT(Z507,255),RIGHT('Disaggregation Records'!$D$95:$D$183,255),0))=0,"",INDEX('Disaggregation Records'!$E$95:$E$183,MATCH(RIGHT(Z507,255),RIGHT('Disaggregation Records'!$D$95:$D$183,255),0))),"")</f>
        <v/>
      </c>
      <c r="D507" s="464" t="str">
        <f t="array" ref="D507">IFERROR(IF(INDEX('Disaggregation Records'!$F$95:$F$183,MATCH(RIGHT(Z507,255),RIGHT('Disaggregation Records'!$D$95:$D$183,255),0))=0,"",INDEX('Disaggregation Records'!$F$95:$F$183,MATCH(RIGHT(Z507,255),RIGHT('Disaggregation Records'!$D$95:$D$183,255),0))),"")</f>
        <v/>
      </c>
      <c r="E507" s="366" t="str">
        <f t="array" ref="E507">IFERROR(IF(INDEX('Disaggregation Data'!$K$315:$K$616,MATCH(RIGHT(X507,255),RIGHT('Disaggregation Data'!$J$315:$J$616,255),0))=0,"",INDEX('Disaggregation Data'!$K$315:$K$616,MATCH(RIGHT(X507,255),RIGHT('Disaggregation Data'!J$315:$J$616,255),0))),"")</f>
        <v/>
      </c>
      <c r="F507" s="367" t="str">
        <f t="array" ref="F507">IFERROR(IF(INDEX('Disaggregation Data'!$L$315:$L$616,MATCH(RIGHT(X507,255),RIGHT('Disaggregation Data'!$J$315:$J$616,255),0))=0,"",INDEX('Disaggregation Data'!$L$315:$L$616,MATCH(RIGHT(X507,255),RIGHT('Disaggregation Data'!J$315:$J$616,255),0))),"")</f>
        <v/>
      </c>
      <c r="G507" s="436" t="str">
        <f t="array" ref="G507">IFERROR(IF(INDEX('Disaggregation Data'!$M$315:$M$616,MATCH(RIGHT(X507,255),RIGHT('Disaggregation Data'!$J$315:$J$616,255),0))=0,(E507/F507)*100,INDEX('Disaggregation Data'!$M$315:$M$616,MATCH(RIGHT(X507,255),RIGHT('Disaggregation Data'!J$315:$J$616,255),0))),"")</f>
        <v/>
      </c>
      <c r="H507" s="370" t="str">
        <f t="array" ref="H507">IFERROR(IF(INDEX('Disaggregation Data'!$N$315:$N$616,MATCH(RIGHT(X507,255),RIGHT('Disaggregation Data'!$J$315:$J$616,255),0))=0,"",INDEX('Disaggregation Data'!$N$315:$N$616,MATCH(RIGHT(X507,255),RIGHT('Disaggregation Data'!J$315:$J$616,255),0))),"")</f>
        <v/>
      </c>
      <c r="I507" s="469"/>
      <c r="J507" s="469"/>
      <c r="K507" s="469"/>
      <c r="L507" s="469"/>
      <c r="M507" s="469"/>
      <c r="N507" s="469"/>
      <c r="O507" s="469"/>
      <c r="P507" s="469"/>
      <c r="Q507" s="469"/>
      <c r="R507" s="469"/>
      <c r="S507" s="469"/>
      <c r="T507" s="469"/>
      <c r="U507" s="370" t="str">
        <f t="array" ref="U507">IFERROR(IF(INDEX('Disaggregation Data'!$O$315:$O$616,MATCH(RIGHT(X507,255),RIGHT('Disaggregation Data'!$J$315:$J$616,255),0))=0,"",INDEX('Disaggregation Data'!$O$315:$O$616,MATCH(RIGHT(X507,255),RIGHT('Disaggregation Data'!J$315:$J$616,255),0))),"")</f>
        <v/>
      </c>
      <c r="V507" s="383" t="str">
        <f t="array" ref="V507">IFERROR(IF(INDEX('Disaggregation Data'!$P$315:$P$616,MATCH(RIGHT(X507,255),RIGHT('Disaggregation Data'!$J$315:$J$616,255),0))=0,"",INDEX('Disaggregation Data'!$P$315:$P$616,MATCH(RIGHT(X507,255),RIGHT('Disaggregation Data'!J$315:$J$616,255),0))),"")</f>
        <v/>
      </c>
      <c r="W507" s="470"/>
      <c r="X507" s="470" t="str">
        <f t="shared" si="32"/>
        <v/>
      </c>
      <c r="Y507" s="470">
        <f t="shared" si="33"/>
        <v>130</v>
      </c>
      <c r="Z507" s="470" t="str">
        <f t="shared" si="34"/>
        <v/>
      </c>
      <c r="AA507" s="470" t="b">
        <f t="shared" si="35"/>
        <v>0</v>
      </c>
      <c r="AB507" s="470" t="s">
        <v>2011</v>
      </c>
      <c r="AC507" s="470" t="str">
        <f t="array" ref="AC507">IFERROR(IF(INDEX('Disaggregation Records'!$G$95:$G$183,MATCH(LEFT(Z507,255),LEFT('Disaggregation Records'!$D$95:$D$183,255),0))=0,"",INDEX('Disaggregation Records'!$G$95:$G$183,MATCH(LEFT(Z507,255),LEFT('Disaggregation Records'!$D$95:$D$183,255),0))),"")</f>
        <v/>
      </c>
      <c r="AD507" s="470" t="s">
        <v>779</v>
      </c>
      <c r="AE507" s="219"/>
      <c r="AF507" s="136"/>
      <c r="AG507" s="136"/>
    </row>
    <row r="508" spans="1:33" ht="37.5" customHeight="1" x14ac:dyDescent="0.25">
      <c r="A508" s="345">
        <v>19</v>
      </c>
      <c r="B508" s="364" t="str">
        <f>IFERROR(VLOOKUP(A508,'Coverage Indicators - Section D'!$A$10:$Y$42,25,FALSE),"")</f>
        <v/>
      </c>
      <c r="C508" s="464" t="str">
        <f t="array" ref="C508">IFERROR(IF(INDEX('Disaggregation Records'!$E$95:$E$183,MATCH(RIGHT(Z508,255),RIGHT('Disaggregation Records'!$D$95:$D$183,255),0))=0,"",INDEX('Disaggregation Records'!$E$95:$E$183,MATCH(RIGHT(Z508,255),RIGHT('Disaggregation Records'!$D$95:$D$183,255),0))),"")</f>
        <v/>
      </c>
      <c r="D508" s="464" t="str">
        <f t="array" ref="D508">IFERROR(IF(INDEX('Disaggregation Records'!$F$95:$F$183,MATCH(RIGHT(Z508,255),RIGHT('Disaggregation Records'!$D$95:$D$183,255),0))=0,"",INDEX('Disaggregation Records'!$F$95:$F$183,MATCH(RIGHT(Z508,255),RIGHT('Disaggregation Records'!$D$95:$D$183,255),0))),"")</f>
        <v/>
      </c>
      <c r="E508" s="366" t="str">
        <f t="array" ref="E508">IFERROR(IF(INDEX('Disaggregation Data'!$K$315:$K$616,MATCH(RIGHT(X508,255),RIGHT('Disaggregation Data'!$J$315:$J$616,255),0))=0,"",INDEX('Disaggregation Data'!$K$315:$K$616,MATCH(RIGHT(X508,255),RIGHT('Disaggregation Data'!J$315:$J$616,255),0))),"")</f>
        <v/>
      </c>
      <c r="F508" s="367" t="str">
        <f t="array" ref="F508">IFERROR(IF(INDEX('Disaggregation Data'!$L$315:$L$616,MATCH(RIGHT(X508,255),RIGHT('Disaggregation Data'!$J$315:$J$616,255),0))=0,"",INDEX('Disaggregation Data'!$L$315:$L$616,MATCH(RIGHT(X508,255),RIGHT('Disaggregation Data'!J$315:$J$616,255),0))),"")</f>
        <v/>
      </c>
      <c r="G508" s="436" t="str">
        <f t="array" ref="G508">IFERROR(IF(INDEX('Disaggregation Data'!$M$315:$M$616,MATCH(RIGHT(X508,255),RIGHT('Disaggregation Data'!$J$315:$J$616,255),0))=0,(E508/F508)*100,INDEX('Disaggregation Data'!$M$315:$M$616,MATCH(RIGHT(X508,255),RIGHT('Disaggregation Data'!J$315:$J$616,255),0))),"")</f>
        <v/>
      </c>
      <c r="H508" s="370" t="str">
        <f t="array" ref="H508">IFERROR(IF(INDEX('Disaggregation Data'!$N$315:$N$616,MATCH(RIGHT(X508,255),RIGHT('Disaggregation Data'!$J$315:$J$616,255),0))=0,"",INDEX('Disaggregation Data'!$N$315:$N$616,MATCH(RIGHT(X508,255),RIGHT('Disaggregation Data'!J$315:$J$616,255),0))),"")</f>
        <v/>
      </c>
      <c r="I508" s="469"/>
      <c r="J508" s="469"/>
      <c r="K508" s="469"/>
      <c r="L508" s="469"/>
      <c r="M508" s="469"/>
      <c r="N508" s="469"/>
      <c r="O508" s="469"/>
      <c r="P508" s="469"/>
      <c r="Q508" s="469"/>
      <c r="R508" s="469"/>
      <c r="S508" s="469"/>
      <c r="T508" s="469"/>
      <c r="U508" s="370" t="str">
        <f t="array" ref="U508">IFERROR(IF(INDEX('Disaggregation Data'!$O$315:$O$616,MATCH(RIGHT(X508,255),RIGHT('Disaggregation Data'!$J$315:$J$616,255),0))=0,"",INDEX('Disaggregation Data'!$O$315:$O$616,MATCH(RIGHT(X508,255),RIGHT('Disaggregation Data'!J$315:$J$616,255),0))),"")</f>
        <v/>
      </c>
      <c r="V508" s="383" t="str">
        <f t="array" ref="V508">IFERROR(IF(INDEX('Disaggregation Data'!$P$315:$P$616,MATCH(RIGHT(X508,255),RIGHT('Disaggregation Data'!$J$315:$J$616,255),0))=0,"",INDEX('Disaggregation Data'!$P$315:$P$616,MATCH(RIGHT(X508,255),RIGHT('Disaggregation Data'!J$315:$J$616,255),0))),"")</f>
        <v/>
      </c>
      <c r="W508" s="470"/>
      <c r="X508" s="470" t="str">
        <f t="shared" si="32"/>
        <v/>
      </c>
      <c r="Y508" s="470">
        <f t="shared" si="33"/>
        <v>131</v>
      </c>
      <c r="Z508" s="470" t="str">
        <f t="shared" si="34"/>
        <v/>
      </c>
      <c r="AA508" s="470" t="b">
        <f t="shared" si="35"/>
        <v>0</v>
      </c>
      <c r="AB508" s="470" t="s">
        <v>2012</v>
      </c>
      <c r="AC508" s="470" t="str">
        <f t="array" ref="AC508">IFERROR(IF(INDEX('Disaggregation Records'!$G$95:$G$183,MATCH(LEFT(Z508,255),LEFT('Disaggregation Records'!$D$95:$D$183,255),0))=0,"",INDEX('Disaggregation Records'!$G$95:$G$183,MATCH(LEFT(Z508,255),LEFT('Disaggregation Records'!$D$95:$D$183,255),0))),"")</f>
        <v/>
      </c>
      <c r="AD508" s="470" t="s">
        <v>779</v>
      </c>
      <c r="AE508" s="219"/>
      <c r="AF508" s="136"/>
      <c r="AG508" s="136"/>
    </row>
    <row r="509" spans="1:33" ht="37.5" customHeight="1" x14ac:dyDescent="0.25">
      <c r="A509" s="345">
        <v>19</v>
      </c>
      <c r="B509" s="364" t="str">
        <f>IFERROR(VLOOKUP(A509,'Coverage Indicators - Section D'!$A$10:$Y$42,25,FALSE),"")</f>
        <v/>
      </c>
      <c r="C509" s="464" t="str">
        <f t="array" ref="C509">IFERROR(IF(INDEX('Disaggregation Records'!$E$95:$E$183,MATCH(RIGHT(Z509,255),RIGHT('Disaggregation Records'!$D$95:$D$183,255),0))=0,"",INDEX('Disaggregation Records'!$E$95:$E$183,MATCH(RIGHT(Z509,255),RIGHT('Disaggregation Records'!$D$95:$D$183,255),0))),"")</f>
        <v/>
      </c>
      <c r="D509" s="464" t="str">
        <f t="array" ref="D509">IFERROR(IF(INDEX('Disaggregation Records'!$F$95:$F$183,MATCH(RIGHT(Z509,255),RIGHT('Disaggregation Records'!$D$95:$D$183,255),0))=0,"",INDEX('Disaggregation Records'!$F$95:$F$183,MATCH(RIGHT(Z509,255),RIGHT('Disaggregation Records'!$D$95:$D$183,255),0))),"")</f>
        <v/>
      </c>
      <c r="E509" s="366" t="str">
        <f t="array" ref="E509">IFERROR(IF(INDEX('Disaggregation Data'!$K$315:$K$616,MATCH(RIGHT(X509,255),RIGHT('Disaggregation Data'!$J$315:$J$616,255),0))=0,"",INDEX('Disaggregation Data'!$K$315:$K$616,MATCH(RIGHT(X509,255),RIGHT('Disaggregation Data'!J$315:$J$616,255),0))),"")</f>
        <v/>
      </c>
      <c r="F509" s="367" t="str">
        <f t="array" ref="F509">IFERROR(IF(INDEX('Disaggregation Data'!$L$315:$L$616,MATCH(RIGHT(X509,255),RIGHT('Disaggregation Data'!$J$315:$J$616,255),0))=0,"",INDEX('Disaggregation Data'!$L$315:$L$616,MATCH(RIGHT(X509,255),RIGHT('Disaggregation Data'!J$315:$J$616,255),0))),"")</f>
        <v/>
      </c>
      <c r="G509" s="436" t="str">
        <f t="array" ref="G509">IFERROR(IF(INDEX('Disaggregation Data'!$M$315:$M$616,MATCH(RIGHT(X509,255),RIGHT('Disaggregation Data'!$J$315:$J$616,255),0))=0,(E509/F509)*100,INDEX('Disaggregation Data'!$M$315:$M$616,MATCH(RIGHT(X509,255),RIGHT('Disaggregation Data'!J$315:$J$616,255),0))),"")</f>
        <v/>
      </c>
      <c r="H509" s="370" t="str">
        <f t="array" ref="H509">IFERROR(IF(INDEX('Disaggregation Data'!$N$315:$N$616,MATCH(RIGHT(X509,255),RIGHT('Disaggregation Data'!$J$315:$J$616,255),0))=0,"",INDEX('Disaggregation Data'!$N$315:$N$616,MATCH(RIGHT(X509,255),RIGHT('Disaggregation Data'!J$315:$J$616,255),0))),"")</f>
        <v/>
      </c>
      <c r="I509" s="469"/>
      <c r="J509" s="469"/>
      <c r="K509" s="469"/>
      <c r="L509" s="469"/>
      <c r="M509" s="469"/>
      <c r="N509" s="469"/>
      <c r="O509" s="469"/>
      <c r="P509" s="469"/>
      <c r="Q509" s="469"/>
      <c r="R509" s="469"/>
      <c r="S509" s="469"/>
      <c r="T509" s="469"/>
      <c r="U509" s="370" t="str">
        <f t="array" ref="U509">IFERROR(IF(INDEX('Disaggregation Data'!$O$315:$O$616,MATCH(RIGHT(X509,255),RIGHT('Disaggregation Data'!$J$315:$J$616,255),0))=0,"",INDEX('Disaggregation Data'!$O$315:$O$616,MATCH(RIGHT(X509,255),RIGHT('Disaggregation Data'!J$315:$J$616,255),0))),"")</f>
        <v/>
      </c>
      <c r="V509" s="383" t="str">
        <f t="array" ref="V509">IFERROR(IF(INDEX('Disaggregation Data'!$P$315:$P$616,MATCH(RIGHT(X509,255),RIGHT('Disaggregation Data'!$J$315:$J$616,255),0))=0,"",INDEX('Disaggregation Data'!$P$315:$P$616,MATCH(RIGHT(X509,255),RIGHT('Disaggregation Data'!J$315:$J$616,255),0))),"")</f>
        <v/>
      </c>
      <c r="W509" s="470"/>
      <c r="X509" s="470" t="str">
        <f t="shared" si="32"/>
        <v/>
      </c>
      <c r="Y509" s="470">
        <f t="shared" si="33"/>
        <v>132</v>
      </c>
      <c r="Z509" s="470" t="str">
        <f t="shared" si="34"/>
        <v/>
      </c>
      <c r="AA509" s="470" t="b">
        <f t="shared" si="35"/>
        <v>0</v>
      </c>
      <c r="AB509" s="470" t="s">
        <v>2013</v>
      </c>
      <c r="AC509" s="470" t="str">
        <f t="array" ref="AC509">IFERROR(IF(INDEX('Disaggregation Records'!$G$95:$G$183,MATCH(LEFT(Z509,255),LEFT('Disaggregation Records'!$D$95:$D$183,255),0))=0,"",INDEX('Disaggregation Records'!$G$95:$G$183,MATCH(LEFT(Z509,255),LEFT('Disaggregation Records'!$D$95:$D$183,255),0))),"")</f>
        <v/>
      </c>
      <c r="AD509" s="470" t="s">
        <v>779</v>
      </c>
      <c r="AE509" s="219"/>
      <c r="AF509" s="136"/>
      <c r="AG509" s="136"/>
    </row>
    <row r="510" spans="1:33" ht="37.5" customHeight="1" x14ac:dyDescent="0.25">
      <c r="A510" s="345">
        <v>19</v>
      </c>
      <c r="B510" s="364" t="str">
        <f>IFERROR(VLOOKUP(A510,'Coverage Indicators - Section D'!$A$10:$Y$42,25,FALSE),"")</f>
        <v/>
      </c>
      <c r="C510" s="464" t="str">
        <f t="array" ref="C510">IFERROR(IF(INDEX('Disaggregation Records'!$E$95:$E$183,MATCH(RIGHT(Z510,255),RIGHT('Disaggregation Records'!$D$95:$D$183,255),0))=0,"",INDEX('Disaggregation Records'!$E$95:$E$183,MATCH(RIGHT(Z510,255),RIGHT('Disaggregation Records'!$D$95:$D$183,255),0))),"")</f>
        <v/>
      </c>
      <c r="D510" s="464" t="str">
        <f t="array" ref="D510">IFERROR(IF(INDEX('Disaggregation Records'!$F$95:$F$183,MATCH(RIGHT(Z510,255),RIGHT('Disaggregation Records'!$D$95:$D$183,255),0))=0,"",INDEX('Disaggregation Records'!$F$95:$F$183,MATCH(RIGHT(Z510,255),RIGHT('Disaggregation Records'!$D$95:$D$183,255),0))),"")</f>
        <v/>
      </c>
      <c r="E510" s="366" t="str">
        <f t="array" ref="E510">IFERROR(IF(INDEX('Disaggregation Data'!$K$315:$K$616,MATCH(RIGHT(X510,255),RIGHT('Disaggregation Data'!$J$315:$J$616,255),0))=0,"",INDEX('Disaggregation Data'!$K$315:$K$616,MATCH(RIGHT(X510,255),RIGHT('Disaggregation Data'!J$315:$J$616,255),0))),"")</f>
        <v/>
      </c>
      <c r="F510" s="367" t="str">
        <f t="array" ref="F510">IFERROR(IF(INDEX('Disaggregation Data'!$L$315:$L$616,MATCH(RIGHT(X510,255),RIGHT('Disaggregation Data'!$J$315:$J$616,255),0))=0,"",INDEX('Disaggregation Data'!$L$315:$L$616,MATCH(RIGHT(X510,255),RIGHT('Disaggregation Data'!J$315:$J$616,255),0))),"")</f>
        <v/>
      </c>
      <c r="G510" s="436" t="str">
        <f t="array" ref="G510">IFERROR(IF(INDEX('Disaggregation Data'!$M$315:$M$616,MATCH(RIGHT(X510,255),RIGHT('Disaggregation Data'!$J$315:$J$616,255),0))=0,(E510/F510)*100,INDEX('Disaggregation Data'!$M$315:$M$616,MATCH(RIGHT(X510,255),RIGHT('Disaggregation Data'!J$315:$J$616,255),0))),"")</f>
        <v/>
      </c>
      <c r="H510" s="370" t="str">
        <f t="array" ref="H510">IFERROR(IF(INDEX('Disaggregation Data'!$N$315:$N$616,MATCH(RIGHT(X510,255),RIGHT('Disaggregation Data'!$J$315:$J$616,255),0))=0,"",INDEX('Disaggregation Data'!$N$315:$N$616,MATCH(RIGHT(X510,255),RIGHT('Disaggregation Data'!J$315:$J$616,255),0))),"")</f>
        <v/>
      </c>
      <c r="I510" s="469"/>
      <c r="J510" s="469"/>
      <c r="K510" s="469"/>
      <c r="L510" s="469"/>
      <c r="M510" s="469"/>
      <c r="N510" s="469"/>
      <c r="O510" s="469"/>
      <c r="P510" s="469"/>
      <c r="Q510" s="469"/>
      <c r="R510" s="469"/>
      <c r="S510" s="469"/>
      <c r="T510" s="469"/>
      <c r="U510" s="370" t="str">
        <f t="array" ref="U510">IFERROR(IF(INDEX('Disaggregation Data'!$O$315:$O$616,MATCH(RIGHT(X510,255),RIGHT('Disaggregation Data'!$J$315:$J$616,255),0))=0,"",INDEX('Disaggregation Data'!$O$315:$O$616,MATCH(RIGHT(X510,255),RIGHT('Disaggregation Data'!J$315:$J$616,255),0))),"")</f>
        <v/>
      </c>
      <c r="V510" s="383" t="str">
        <f t="array" ref="V510">IFERROR(IF(INDEX('Disaggregation Data'!$P$315:$P$616,MATCH(RIGHT(X510,255),RIGHT('Disaggregation Data'!$J$315:$J$616,255),0))=0,"",INDEX('Disaggregation Data'!$P$315:$P$616,MATCH(RIGHT(X510,255),RIGHT('Disaggregation Data'!J$315:$J$616,255),0))),"")</f>
        <v/>
      </c>
      <c r="W510" s="470"/>
      <c r="X510" s="470" t="str">
        <f t="shared" si="32"/>
        <v/>
      </c>
      <c r="Y510" s="470">
        <f t="shared" si="33"/>
        <v>133</v>
      </c>
      <c r="Z510" s="470" t="str">
        <f t="shared" si="34"/>
        <v/>
      </c>
      <c r="AA510" s="470" t="b">
        <f t="shared" si="35"/>
        <v>0</v>
      </c>
      <c r="AB510" s="470" t="s">
        <v>2014</v>
      </c>
      <c r="AC510" s="470" t="str">
        <f t="array" ref="AC510">IFERROR(IF(INDEX('Disaggregation Records'!$G$95:$G$183,MATCH(LEFT(Z510,255),LEFT('Disaggregation Records'!$D$95:$D$183,255),0))=0,"",INDEX('Disaggregation Records'!$G$95:$G$183,MATCH(LEFT(Z510,255),LEFT('Disaggregation Records'!$D$95:$D$183,255),0))),"")</f>
        <v/>
      </c>
      <c r="AD510" s="470" t="s">
        <v>779</v>
      </c>
      <c r="AE510" s="219"/>
      <c r="AF510" s="136"/>
      <c r="AG510" s="136"/>
    </row>
    <row r="511" spans="1:33" ht="37.5" customHeight="1" x14ac:dyDescent="0.25">
      <c r="A511" s="345">
        <v>19</v>
      </c>
      <c r="B511" s="364" t="str">
        <f>IFERROR(VLOOKUP(A511,'Coverage Indicators - Section D'!$A$10:$Y$42,25,FALSE),"")</f>
        <v/>
      </c>
      <c r="C511" s="464" t="str">
        <f t="array" ref="C511">IFERROR(IF(INDEX('Disaggregation Records'!$E$95:$E$183,MATCH(RIGHT(Z511,255),RIGHT('Disaggregation Records'!$D$95:$D$183,255),0))=0,"",INDEX('Disaggregation Records'!$E$95:$E$183,MATCH(RIGHT(Z511,255),RIGHT('Disaggregation Records'!$D$95:$D$183,255),0))),"")</f>
        <v/>
      </c>
      <c r="D511" s="464" t="str">
        <f t="array" ref="D511">IFERROR(IF(INDEX('Disaggregation Records'!$F$95:$F$183,MATCH(RIGHT(Z511,255),RIGHT('Disaggregation Records'!$D$95:$D$183,255),0))=0,"",INDEX('Disaggregation Records'!$F$95:$F$183,MATCH(RIGHT(Z511,255),RIGHT('Disaggregation Records'!$D$95:$D$183,255),0))),"")</f>
        <v/>
      </c>
      <c r="E511" s="366" t="str">
        <f t="array" ref="E511">IFERROR(IF(INDEX('Disaggregation Data'!$K$315:$K$616,MATCH(RIGHT(X511,255),RIGHT('Disaggregation Data'!$J$315:$J$616,255),0))=0,"",INDEX('Disaggregation Data'!$K$315:$K$616,MATCH(RIGHT(X511,255),RIGHT('Disaggregation Data'!J$315:$J$616,255),0))),"")</f>
        <v/>
      </c>
      <c r="F511" s="367" t="str">
        <f t="array" ref="F511">IFERROR(IF(INDEX('Disaggregation Data'!$L$315:$L$616,MATCH(RIGHT(X511,255),RIGHT('Disaggregation Data'!$J$315:$J$616,255),0))=0,"",INDEX('Disaggregation Data'!$L$315:$L$616,MATCH(RIGHT(X511,255),RIGHT('Disaggregation Data'!J$315:$J$616,255),0))),"")</f>
        <v/>
      </c>
      <c r="G511" s="436" t="str">
        <f t="array" ref="G511">IFERROR(IF(INDEX('Disaggregation Data'!$M$315:$M$616,MATCH(RIGHT(X511,255),RIGHT('Disaggregation Data'!$J$315:$J$616,255),0))=0,(E511/F511)*100,INDEX('Disaggregation Data'!$M$315:$M$616,MATCH(RIGHT(X511,255),RIGHT('Disaggregation Data'!J$315:$J$616,255),0))),"")</f>
        <v/>
      </c>
      <c r="H511" s="370" t="str">
        <f t="array" ref="H511">IFERROR(IF(INDEX('Disaggregation Data'!$N$315:$N$616,MATCH(RIGHT(X511,255),RIGHT('Disaggregation Data'!$J$315:$J$616,255),0))=0,"",INDEX('Disaggregation Data'!$N$315:$N$616,MATCH(RIGHT(X511,255),RIGHT('Disaggregation Data'!J$315:$J$616,255),0))),"")</f>
        <v/>
      </c>
      <c r="I511" s="469"/>
      <c r="J511" s="469"/>
      <c r="K511" s="469"/>
      <c r="L511" s="469"/>
      <c r="M511" s="469"/>
      <c r="N511" s="469"/>
      <c r="O511" s="469"/>
      <c r="P511" s="469"/>
      <c r="Q511" s="469"/>
      <c r="R511" s="469"/>
      <c r="S511" s="469"/>
      <c r="T511" s="469"/>
      <c r="U511" s="370" t="str">
        <f t="array" ref="U511">IFERROR(IF(INDEX('Disaggregation Data'!$O$315:$O$616,MATCH(RIGHT(X511,255),RIGHT('Disaggregation Data'!$J$315:$J$616,255),0))=0,"",INDEX('Disaggregation Data'!$O$315:$O$616,MATCH(RIGHT(X511,255),RIGHT('Disaggregation Data'!J$315:$J$616,255),0))),"")</f>
        <v/>
      </c>
      <c r="V511" s="383" t="str">
        <f t="array" ref="V511">IFERROR(IF(INDEX('Disaggregation Data'!$P$315:$P$616,MATCH(RIGHT(X511,255),RIGHT('Disaggregation Data'!$J$315:$J$616,255),0))=0,"",INDEX('Disaggregation Data'!$P$315:$P$616,MATCH(RIGHT(X511,255),RIGHT('Disaggregation Data'!J$315:$J$616,255),0))),"")</f>
        <v/>
      </c>
      <c r="W511" s="470"/>
      <c r="X511" s="470" t="str">
        <f t="shared" si="32"/>
        <v/>
      </c>
      <c r="Y511" s="470">
        <f t="shared" si="33"/>
        <v>134</v>
      </c>
      <c r="Z511" s="470" t="str">
        <f t="shared" si="34"/>
        <v/>
      </c>
      <c r="AA511" s="470" t="b">
        <f t="shared" si="35"/>
        <v>0</v>
      </c>
      <c r="AB511" s="470" t="s">
        <v>2015</v>
      </c>
      <c r="AC511" s="470" t="str">
        <f t="array" ref="AC511">IFERROR(IF(INDEX('Disaggregation Records'!$G$95:$G$183,MATCH(LEFT(Z511,255),LEFT('Disaggregation Records'!$D$95:$D$183,255),0))=0,"",INDEX('Disaggregation Records'!$G$95:$G$183,MATCH(LEFT(Z511,255),LEFT('Disaggregation Records'!$D$95:$D$183,255),0))),"")</f>
        <v/>
      </c>
      <c r="AD511" s="470" t="s">
        <v>779</v>
      </c>
      <c r="AE511" s="219"/>
      <c r="AF511" s="136"/>
      <c r="AG511" s="136"/>
    </row>
    <row r="512" spans="1:33" ht="37.5" customHeight="1" x14ac:dyDescent="0.25">
      <c r="A512" s="345">
        <v>19</v>
      </c>
      <c r="B512" s="364" t="str">
        <f>IFERROR(VLOOKUP(A512,'Coverage Indicators - Section D'!$A$10:$Y$42,25,FALSE),"")</f>
        <v/>
      </c>
      <c r="C512" s="464" t="str">
        <f t="array" ref="C512">IFERROR(IF(INDEX('Disaggregation Records'!$E$95:$E$183,MATCH(RIGHT(Z512,255),RIGHT('Disaggregation Records'!$D$95:$D$183,255),0))=0,"",INDEX('Disaggregation Records'!$E$95:$E$183,MATCH(RIGHT(Z512,255),RIGHT('Disaggregation Records'!$D$95:$D$183,255),0))),"")</f>
        <v/>
      </c>
      <c r="D512" s="464" t="str">
        <f t="array" ref="D512">IFERROR(IF(INDEX('Disaggregation Records'!$F$95:$F$183,MATCH(RIGHT(Z512,255),RIGHT('Disaggregation Records'!$D$95:$D$183,255),0))=0,"",INDEX('Disaggregation Records'!$F$95:$F$183,MATCH(RIGHT(Z512,255),RIGHT('Disaggregation Records'!$D$95:$D$183,255),0))),"")</f>
        <v/>
      </c>
      <c r="E512" s="366" t="str">
        <f t="array" ref="E512">IFERROR(IF(INDEX('Disaggregation Data'!$K$315:$K$616,MATCH(RIGHT(X512,255),RIGHT('Disaggregation Data'!$J$315:$J$616,255),0))=0,"",INDEX('Disaggregation Data'!$K$315:$K$616,MATCH(RIGHT(X512,255),RIGHT('Disaggregation Data'!J$315:$J$616,255),0))),"")</f>
        <v/>
      </c>
      <c r="F512" s="367" t="str">
        <f t="array" ref="F512">IFERROR(IF(INDEX('Disaggregation Data'!$L$315:$L$616,MATCH(RIGHT(X512,255),RIGHT('Disaggregation Data'!$J$315:$J$616,255),0))=0,"",INDEX('Disaggregation Data'!$L$315:$L$616,MATCH(RIGHT(X512,255),RIGHT('Disaggregation Data'!J$315:$J$616,255),0))),"")</f>
        <v/>
      </c>
      <c r="G512" s="436" t="str">
        <f t="array" ref="G512">IFERROR(IF(INDEX('Disaggregation Data'!$M$315:$M$616,MATCH(RIGHT(X512,255),RIGHT('Disaggregation Data'!$J$315:$J$616,255),0))=0,(E512/F512)*100,INDEX('Disaggregation Data'!$M$315:$M$616,MATCH(RIGHT(X512,255),RIGHT('Disaggregation Data'!J$315:$J$616,255),0))),"")</f>
        <v/>
      </c>
      <c r="H512" s="370" t="str">
        <f t="array" ref="H512">IFERROR(IF(INDEX('Disaggregation Data'!$N$315:$N$616,MATCH(RIGHT(X512,255),RIGHT('Disaggregation Data'!$J$315:$J$616,255),0))=0,"",INDEX('Disaggregation Data'!$N$315:$N$616,MATCH(RIGHT(X512,255),RIGHT('Disaggregation Data'!J$315:$J$616,255),0))),"")</f>
        <v/>
      </c>
      <c r="I512" s="469"/>
      <c r="J512" s="469"/>
      <c r="K512" s="469"/>
      <c r="L512" s="469"/>
      <c r="M512" s="469"/>
      <c r="N512" s="469"/>
      <c r="O512" s="469"/>
      <c r="P512" s="469"/>
      <c r="Q512" s="469"/>
      <c r="R512" s="469"/>
      <c r="S512" s="469"/>
      <c r="T512" s="469"/>
      <c r="U512" s="370" t="str">
        <f t="array" ref="U512">IFERROR(IF(INDEX('Disaggregation Data'!$O$315:$O$616,MATCH(RIGHT(X512,255),RIGHT('Disaggregation Data'!$J$315:$J$616,255),0))=0,"",INDEX('Disaggregation Data'!$O$315:$O$616,MATCH(RIGHT(X512,255),RIGHT('Disaggregation Data'!J$315:$J$616,255),0))),"")</f>
        <v/>
      </c>
      <c r="V512" s="383" t="str">
        <f t="array" ref="V512">IFERROR(IF(INDEX('Disaggregation Data'!$P$315:$P$616,MATCH(RIGHT(X512,255),RIGHT('Disaggregation Data'!$J$315:$J$616,255),0))=0,"",INDEX('Disaggregation Data'!$P$315:$P$616,MATCH(RIGHT(X512,255),RIGHT('Disaggregation Data'!J$315:$J$616,255),0))),"")</f>
        <v/>
      </c>
      <c r="W512" s="470"/>
      <c r="X512" s="470" t="str">
        <f t="shared" si="32"/>
        <v/>
      </c>
      <c r="Y512" s="470">
        <f t="shared" si="33"/>
        <v>135</v>
      </c>
      <c r="Z512" s="470" t="str">
        <f t="shared" si="34"/>
        <v/>
      </c>
      <c r="AA512" s="470" t="b">
        <f t="shared" si="35"/>
        <v>0</v>
      </c>
      <c r="AB512" s="470" t="s">
        <v>2016</v>
      </c>
      <c r="AC512" s="470" t="str">
        <f t="array" ref="AC512">IFERROR(IF(INDEX('Disaggregation Records'!$G$95:$G$183,MATCH(LEFT(Z512,255),LEFT('Disaggregation Records'!$D$95:$D$183,255),0))=0,"",INDEX('Disaggregation Records'!$G$95:$G$183,MATCH(LEFT(Z512,255),LEFT('Disaggregation Records'!$D$95:$D$183,255),0))),"")</f>
        <v/>
      </c>
      <c r="AD512" s="470" t="s">
        <v>779</v>
      </c>
      <c r="AE512" s="219"/>
      <c r="AF512" s="136"/>
      <c r="AG512" s="136"/>
    </row>
    <row r="513" spans="1:33" ht="37.5" customHeight="1" x14ac:dyDescent="0.25">
      <c r="A513" s="345">
        <v>19</v>
      </c>
      <c r="B513" s="364" t="str">
        <f>IFERROR(VLOOKUP(A513,'Coverage Indicators - Section D'!$A$10:$Y$42,25,FALSE),"")</f>
        <v/>
      </c>
      <c r="C513" s="464" t="str">
        <f t="array" ref="C513">IFERROR(IF(INDEX('Disaggregation Records'!$E$95:$E$183,MATCH(RIGHT(Z513,255),RIGHT('Disaggregation Records'!$D$95:$D$183,255),0))=0,"",INDEX('Disaggregation Records'!$E$95:$E$183,MATCH(RIGHT(Z513,255),RIGHT('Disaggregation Records'!$D$95:$D$183,255),0))),"")</f>
        <v/>
      </c>
      <c r="D513" s="464" t="str">
        <f t="array" ref="D513">IFERROR(IF(INDEX('Disaggregation Records'!$F$95:$F$183,MATCH(RIGHT(Z513,255),RIGHT('Disaggregation Records'!$D$95:$D$183,255),0))=0,"",INDEX('Disaggregation Records'!$F$95:$F$183,MATCH(RIGHT(Z513,255),RIGHT('Disaggregation Records'!$D$95:$D$183,255),0))),"")</f>
        <v/>
      </c>
      <c r="E513" s="366" t="str">
        <f t="array" ref="E513">IFERROR(IF(INDEX('Disaggregation Data'!$K$315:$K$616,MATCH(RIGHT(X513,255),RIGHT('Disaggregation Data'!$J$315:$J$616,255),0))=0,"",INDEX('Disaggregation Data'!$K$315:$K$616,MATCH(RIGHT(X513,255),RIGHT('Disaggregation Data'!J$315:$J$616,255),0))),"")</f>
        <v/>
      </c>
      <c r="F513" s="367" t="str">
        <f t="array" ref="F513">IFERROR(IF(INDEX('Disaggregation Data'!$L$315:$L$616,MATCH(RIGHT(X513,255),RIGHT('Disaggregation Data'!$J$315:$J$616,255),0))=0,"",INDEX('Disaggregation Data'!$L$315:$L$616,MATCH(RIGHT(X513,255),RIGHT('Disaggregation Data'!J$315:$J$616,255),0))),"")</f>
        <v/>
      </c>
      <c r="G513" s="436" t="str">
        <f t="array" ref="G513">IFERROR(IF(INDEX('Disaggregation Data'!$M$315:$M$616,MATCH(RIGHT(X513,255),RIGHT('Disaggregation Data'!$J$315:$J$616,255),0))=0,(E513/F513)*100,INDEX('Disaggregation Data'!$M$315:$M$616,MATCH(RIGHT(X513,255),RIGHT('Disaggregation Data'!J$315:$J$616,255),0))),"")</f>
        <v/>
      </c>
      <c r="H513" s="370" t="str">
        <f t="array" ref="H513">IFERROR(IF(INDEX('Disaggregation Data'!$N$315:$N$616,MATCH(RIGHT(X513,255),RIGHT('Disaggregation Data'!$J$315:$J$616,255),0))=0,"",INDEX('Disaggregation Data'!$N$315:$N$616,MATCH(RIGHT(X513,255),RIGHT('Disaggregation Data'!J$315:$J$616,255),0))),"")</f>
        <v/>
      </c>
      <c r="I513" s="469"/>
      <c r="J513" s="469"/>
      <c r="K513" s="469"/>
      <c r="L513" s="469"/>
      <c r="M513" s="469"/>
      <c r="N513" s="469"/>
      <c r="O513" s="469"/>
      <c r="P513" s="469"/>
      <c r="Q513" s="469"/>
      <c r="R513" s="469"/>
      <c r="S513" s="469"/>
      <c r="T513" s="469"/>
      <c r="U513" s="370" t="str">
        <f t="array" ref="U513">IFERROR(IF(INDEX('Disaggregation Data'!$O$315:$O$616,MATCH(RIGHT(X513,255),RIGHT('Disaggregation Data'!$J$315:$J$616,255),0))=0,"",INDEX('Disaggregation Data'!$O$315:$O$616,MATCH(RIGHT(X513,255),RIGHT('Disaggregation Data'!J$315:$J$616,255),0))),"")</f>
        <v/>
      </c>
      <c r="V513" s="383" t="str">
        <f t="array" ref="V513">IFERROR(IF(INDEX('Disaggregation Data'!$P$315:$P$616,MATCH(RIGHT(X513,255),RIGHT('Disaggregation Data'!$J$315:$J$616,255),0))=0,"",INDEX('Disaggregation Data'!$P$315:$P$616,MATCH(RIGHT(X513,255),RIGHT('Disaggregation Data'!J$315:$J$616,255),0))),"")</f>
        <v/>
      </c>
      <c r="W513" s="470"/>
      <c r="X513" s="470" t="str">
        <f t="shared" si="32"/>
        <v/>
      </c>
      <c r="Y513" s="470">
        <f t="shared" si="33"/>
        <v>136</v>
      </c>
      <c r="Z513" s="470" t="str">
        <f t="shared" si="34"/>
        <v/>
      </c>
      <c r="AA513" s="470" t="b">
        <f t="shared" si="35"/>
        <v>0</v>
      </c>
      <c r="AB513" s="470" t="s">
        <v>2017</v>
      </c>
      <c r="AC513" s="470" t="str">
        <f t="array" ref="AC513">IFERROR(IF(INDEX('Disaggregation Records'!$G$95:$G$183,MATCH(LEFT(Z513,255),LEFT('Disaggregation Records'!$D$95:$D$183,255),0))=0,"",INDEX('Disaggregation Records'!$G$95:$G$183,MATCH(LEFT(Z513,255),LEFT('Disaggregation Records'!$D$95:$D$183,255),0))),"")</f>
        <v/>
      </c>
      <c r="AD513" s="470" t="s">
        <v>779</v>
      </c>
      <c r="AE513" s="219"/>
      <c r="AF513" s="136"/>
      <c r="AG513" s="136"/>
    </row>
    <row r="514" spans="1:33" ht="37.5" customHeight="1" x14ac:dyDescent="0.25">
      <c r="A514" s="345">
        <v>19</v>
      </c>
      <c r="B514" s="364" t="str">
        <f>IFERROR(VLOOKUP(A514,'Coverage Indicators - Section D'!$A$10:$Y$42,25,FALSE),"")</f>
        <v/>
      </c>
      <c r="C514" s="464" t="str">
        <f t="array" ref="C514">IFERROR(IF(INDEX('Disaggregation Records'!$E$95:$E$183,MATCH(RIGHT(Z514,255),RIGHT('Disaggregation Records'!$D$95:$D$183,255),0))=0,"",INDEX('Disaggregation Records'!$E$95:$E$183,MATCH(RIGHT(Z514,255),RIGHT('Disaggregation Records'!$D$95:$D$183,255),0))),"")</f>
        <v/>
      </c>
      <c r="D514" s="464" t="str">
        <f t="array" ref="D514">IFERROR(IF(INDEX('Disaggregation Records'!$F$95:$F$183,MATCH(RIGHT(Z514,255),RIGHT('Disaggregation Records'!$D$95:$D$183,255),0))=0,"",INDEX('Disaggregation Records'!$F$95:$F$183,MATCH(RIGHT(Z514,255),RIGHT('Disaggregation Records'!$D$95:$D$183,255),0))),"")</f>
        <v/>
      </c>
      <c r="E514" s="366" t="str">
        <f t="array" ref="E514">IFERROR(IF(INDEX('Disaggregation Data'!$K$315:$K$616,MATCH(RIGHT(X514,255),RIGHT('Disaggregation Data'!$J$315:$J$616,255),0))=0,"",INDEX('Disaggregation Data'!$K$315:$K$616,MATCH(RIGHT(X514,255),RIGHT('Disaggregation Data'!J$315:$J$616,255),0))),"")</f>
        <v/>
      </c>
      <c r="F514" s="367" t="str">
        <f t="array" ref="F514">IFERROR(IF(INDEX('Disaggregation Data'!$L$315:$L$616,MATCH(RIGHT(X514,255),RIGHT('Disaggregation Data'!$J$315:$J$616,255),0))=0,"",INDEX('Disaggregation Data'!$L$315:$L$616,MATCH(RIGHT(X514,255),RIGHT('Disaggregation Data'!J$315:$J$616,255),0))),"")</f>
        <v/>
      </c>
      <c r="G514" s="436" t="str">
        <f t="array" ref="G514">IFERROR(IF(INDEX('Disaggregation Data'!$M$315:$M$616,MATCH(RIGHT(X514,255),RIGHT('Disaggregation Data'!$J$315:$J$616,255),0))=0,(E514/F514)*100,INDEX('Disaggregation Data'!$M$315:$M$616,MATCH(RIGHT(X514,255),RIGHT('Disaggregation Data'!J$315:$J$616,255),0))),"")</f>
        <v/>
      </c>
      <c r="H514" s="370" t="str">
        <f t="array" ref="H514">IFERROR(IF(INDEX('Disaggregation Data'!$N$315:$N$616,MATCH(RIGHT(X514,255),RIGHT('Disaggregation Data'!$J$315:$J$616,255),0))=0,"",INDEX('Disaggregation Data'!$N$315:$N$616,MATCH(RIGHT(X514,255),RIGHT('Disaggregation Data'!J$315:$J$616,255),0))),"")</f>
        <v/>
      </c>
      <c r="I514" s="469"/>
      <c r="J514" s="469"/>
      <c r="K514" s="469"/>
      <c r="L514" s="469"/>
      <c r="M514" s="469"/>
      <c r="N514" s="469"/>
      <c r="O514" s="469"/>
      <c r="P514" s="469"/>
      <c r="Q514" s="469"/>
      <c r="R514" s="469"/>
      <c r="S514" s="469"/>
      <c r="T514" s="469"/>
      <c r="U514" s="370" t="str">
        <f t="array" ref="U514">IFERROR(IF(INDEX('Disaggregation Data'!$O$315:$O$616,MATCH(RIGHT(X514,255),RIGHT('Disaggregation Data'!$J$315:$J$616,255),0))=0,"",INDEX('Disaggregation Data'!$O$315:$O$616,MATCH(RIGHT(X514,255),RIGHT('Disaggregation Data'!J$315:$J$616,255),0))),"")</f>
        <v/>
      </c>
      <c r="V514" s="383" t="str">
        <f t="array" ref="V514">IFERROR(IF(INDEX('Disaggregation Data'!$P$315:$P$616,MATCH(RIGHT(X514,255),RIGHT('Disaggregation Data'!$J$315:$J$616,255),0))=0,"",INDEX('Disaggregation Data'!$P$315:$P$616,MATCH(RIGHT(X514,255),RIGHT('Disaggregation Data'!J$315:$J$616,255),0))),"")</f>
        <v/>
      </c>
      <c r="W514" s="470"/>
      <c r="X514" s="470" t="str">
        <f t="shared" si="32"/>
        <v/>
      </c>
      <c r="Y514" s="470">
        <f t="shared" si="33"/>
        <v>137</v>
      </c>
      <c r="Z514" s="470" t="str">
        <f t="shared" si="34"/>
        <v/>
      </c>
      <c r="AA514" s="470" t="b">
        <f t="shared" si="35"/>
        <v>0</v>
      </c>
      <c r="AB514" s="470" t="s">
        <v>2018</v>
      </c>
      <c r="AC514" s="470" t="str">
        <f t="array" ref="AC514">IFERROR(IF(INDEX('Disaggregation Records'!$G$95:$G$183,MATCH(LEFT(Z514,255),LEFT('Disaggregation Records'!$D$95:$D$183,255),0))=0,"",INDEX('Disaggregation Records'!$G$95:$G$183,MATCH(LEFT(Z514,255),LEFT('Disaggregation Records'!$D$95:$D$183,255),0))),"")</f>
        <v/>
      </c>
      <c r="AD514" s="470" t="s">
        <v>779</v>
      </c>
      <c r="AE514" s="219"/>
      <c r="AF514" s="136"/>
      <c r="AG514" s="136"/>
    </row>
    <row r="515" spans="1:33" ht="37.5" customHeight="1" x14ac:dyDescent="0.25">
      <c r="A515" s="345">
        <v>19</v>
      </c>
      <c r="B515" s="364" t="str">
        <f>IFERROR(VLOOKUP(A515,'Coverage Indicators - Section D'!$A$10:$Y$42,25,FALSE),"")</f>
        <v/>
      </c>
      <c r="C515" s="464" t="str">
        <f t="array" ref="C515">IFERROR(IF(INDEX('Disaggregation Records'!$E$95:$E$183,MATCH(RIGHT(Z515,255),RIGHT('Disaggregation Records'!$D$95:$D$183,255),0))=0,"",INDEX('Disaggregation Records'!$E$95:$E$183,MATCH(RIGHT(Z515,255),RIGHT('Disaggregation Records'!$D$95:$D$183,255),0))),"")</f>
        <v/>
      </c>
      <c r="D515" s="464" t="str">
        <f t="array" ref="D515">IFERROR(IF(INDEX('Disaggregation Records'!$F$95:$F$183,MATCH(RIGHT(Z515,255),RIGHT('Disaggregation Records'!$D$95:$D$183,255),0))=0,"",INDEX('Disaggregation Records'!$F$95:$F$183,MATCH(RIGHT(Z515,255),RIGHT('Disaggregation Records'!$D$95:$D$183,255),0))),"")</f>
        <v/>
      </c>
      <c r="E515" s="366" t="str">
        <f t="array" ref="E515">IFERROR(IF(INDEX('Disaggregation Data'!$K$315:$K$616,MATCH(RIGHT(X515,255),RIGHT('Disaggregation Data'!$J$315:$J$616,255),0))=0,"",INDEX('Disaggregation Data'!$K$315:$K$616,MATCH(RIGHT(X515,255),RIGHT('Disaggregation Data'!J$315:$J$616,255),0))),"")</f>
        <v/>
      </c>
      <c r="F515" s="367" t="str">
        <f t="array" ref="F515">IFERROR(IF(INDEX('Disaggregation Data'!$L$315:$L$616,MATCH(RIGHT(X515,255),RIGHT('Disaggregation Data'!$J$315:$J$616,255),0))=0,"",INDEX('Disaggregation Data'!$L$315:$L$616,MATCH(RIGHT(X515,255),RIGHT('Disaggregation Data'!J$315:$J$616,255),0))),"")</f>
        <v/>
      </c>
      <c r="G515" s="436" t="str">
        <f t="array" ref="G515">IFERROR(IF(INDEX('Disaggregation Data'!$M$315:$M$616,MATCH(RIGHT(X515,255),RIGHT('Disaggregation Data'!$J$315:$J$616,255),0))=0,(E515/F515)*100,INDEX('Disaggregation Data'!$M$315:$M$616,MATCH(RIGHT(X515,255),RIGHT('Disaggregation Data'!J$315:$J$616,255),0))),"")</f>
        <v/>
      </c>
      <c r="H515" s="370" t="str">
        <f t="array" ref="H515">IFERROR(IF(INDEX('Disaggregation Data'!$N$315:$N$616,MATCH(RIGHT(X515,255),RIGHT('Disaggregation Data'!$J$315:$J$616,255),0))=0,"",INDEX('Disaggregation Data'!$N$315:$N$616,MATCH(RIGHT(X515,255),RIGHT('Disaggregation Data'!J$315:$J$616,255),0))),"")</f>
        <v/>
      </c>
      <c r="I515" s="469"/>
      <c r="J515" s="469"/>
      <c r="K515" s="469"/>
      <c r="L515" s="469"/>
      <c r="M515" s="469"/>
      <c r="N515" s="469"/>
      <c r="O515" s="469"/>
      <c r="P515" s="469"/>
      <c r="Q515" s="469"/>
      <c r="R515" s="469"/>
      <c r="S515" s="469"/>
      <c r="T515" s="469"/>
      <c r="U515" s="370" t="str">
        <f t="array" ref="U515">IFERROR(IF(INDEX('Disaggregation Data'!$O$315:$O$616,MATCH(RIGHT(X515,255),RIGHT('Disaggregation Data'!$J$315:$J$616,255),0))=0,"",INDEX('Disaggregation Data'!$O$315:$O$616,MATCH(RIGHT(X515,255),RIGHT('Disaggregation Data'!J$315:$J$616,255),0))),"")</f>
        <v/>
      </c>
      <c r="V515" s="383" t="str">
        <f t="array" ref="V515">IFERROR(IF(INDEX('Disaggregation Data'!$P$315:$P$616,MATCH(RIGHT(X515,255),RIGHT('Disaggregation Data'!$J$315:$J$616,255),0))=0,"",INDEX('Disaggregation Data'!$P$315:$P$616,MATCH(RIGHT(X515,255),RIGHT('Disaggregation Data'!J$315:$J$616,255),0))),"")</f>
        <v/>
      </c>
      <c r="W515" s="470"/>
      <c r="X515" s="470" t="str">
        <f t="shared" si="32"/>
        <v/>
      </c>
      <c r="Y515" s="470">
        <f t="shared" si="33"/>
        <v>138</v>
      </c>
      <c r="Z515" s="470" t="str">
        <f t="shared" si="34"/>
        <v/>
      </c>
      <c r="AA515" s="470" t="b">
        <f t="shared" si="35"/>
        <v>0</v>
      </c>
      <c r="AB515" s="470" t="s">
        <v>2019</v>
      </c>
      <c r="AC515" s="470" t="str">
        <f t="array" ref="AC515">IFERROR(IF(INDEX('Disaggregation Records'!$G$95:$G$183,MATCH(LEFT(Z515,255),LEFT('Disaggregation Records'!$D$95:$D$183,255),0))=0,"",INDEX('Disaggregation Records'!$G$95:$G$183,MATCH(LEFT(Z515,255),LEFT('Disaggregation Records'!$D$95:$D$183,255),0))),"")</f>
        <v/>
      </c>
      <c r="AD515" s="470" t="s">
        <v>779</v>
      </c>
      <c r="AE515" s="219"/>
      <c r="AF515" s="136"/>
      <c r="AG515" s="136"/>
    </row>
    <row r="516" spans="1:33" ht="37.5" customHeight="1" x14ac:dyDescent="0.25">
      <c r="A516" s="345">
        <v>19</v>
      </c>
      <c r="B516" s="364" t="str">
        <f>IFERROR(VLOOKUP(A516,'Coverage Indicators - Section D'!$A$10:$Y$42,25,FALSE),"")</f>
        <v/>
      </c>
      <c r="C516" s="464" t="str">
        <f t="array" ref="C516">IFERROR(IF(INDEX('Disaggregation Records'!$E$95:$E$183,MATCH(RIGHT(Z516,255),RIGHT('Disaggregation Records'!$D$95:$D$183,255),0))=0,"",INDEX('Disaggregation Records'!$E$95:$E$183,MATCH(RIGHT(Z516,255),RIGHT('Disaggregation Records'!$D$95:$D$183,255),0))),"")</f>
        <v/>
      </c>
      <c r="D516" s="464" t="str">
        <f t="array" ref="D516">IFERROR(IF(INDEX('Disaggregation Records'!$F$95:$F$183,MATCH(RIGHT(Z516,255),RIGHT('Disaggregation Records'!$D$95:$D$183,255),0))=0,"",INDEX('Disaggregation Records'!$F$95:$F$183,MATCH(RIGHT(Z516,255),RIGHT('Disaggregation Records'!$D$95:$D$183,255),0))),"")</f>
        <v/>
      </c>
      <c r="E516" s="366" t="str">
        <f t="array" ref="E516">IFERROR(IF(INDEX('Disaggregation Data'!$K$315:$K$616,MATCH(RIGHT(X516,255),RIGHT('Disaggregation Data'!$J$315:$J$616,255),0))=0,"",INDEX('Disaggregation Data'!$K$315:$K$616,MATCH(RIGHT(X516,255),RIGHT('Disaggregation Data'!J$315:$J$616,255),0))),"")</f>
        <v/>
      </c>
      <c r="F516" s="367" t="str">
        <f t="array" ref="F516">IFERROR(IF(INDEX('Disaggregation Data'!$L$315:$L$616,MATCH(RIGHT(X516,255),RIGHT('Disaggregation Data'!$J$315:$J$616,255),0))=0,"",INDEX('Disaggregation Data'!$L$315:$L$616,MATCH(RIGHT(X516,255),RIGHT('Disaggregation Data'!J$315:$J$616,255),0))),"")</f>
        <v/>
      </c>
      <c r="G516" s="436" t="str">
        <f t="array" ref="G516">IFERROR(IF(INDEX('Disaggregation Data'!$M$315:$M$616,MATCH(RIGHT(X516,255),RIGHT('Disaggregation Data'!$J$315:$J$616,255),0))=0,(E516/F516)*100,INDEX('Disaggregation Data'!$M$315:$M$616,MATCH(RIGHT(X516,255),RIGHT('Disaggregation Data'!J$315:$J$616,255),0))),"")</f>
        <v/>
      </c>
      <c r="H516" s="370" t="str">
        <f t="array" ref="H516">IFERROR(IF(INDEX('Disaggregation Data'!$N$315:$N$616,MATCH(RIGHT(X516,255),RIGHT('Disaggregation Data'!$J$315:$J$616,255),0))=0,"",INDEX('Disaggregation Data'!$N$315:$N$616,MATCH(RIGHT(X516,255),RIGHT('Disaggregation Data'!J$315:$J$616,255),0))),"")</f>
        <v/>
      </c>
      <c r="I516" s="469"/>
      <c r="J516" s="469"/>
      <c r="K516" s="469"/>
      <c r="L516" s="469"/>
      <c r="M516" s="469"/>
      <c r="N516" s="469"/>
      <c r="O516" s="469"/>
      <c r="P516" s="469"/>
      <c r="Q516" s="469"/>
      <c r="R516" s="469"/>
      <c r="S516" s="469"/>
      <c r="T516" s="469"/>
      <c r="U516" s="370" t="str">
        <f t="array" ref="U516">IFERROR(IF(INDEX('Disaggregation Data'!$O$315:$O$616,MATCH(RIGHT(X516,255),RIGHT('Disaggregation Data'!$J$315:$J$616,255),0))=0,"",INDEX('Disaggregation Data'!$O$315:$O$616,MATCH(RIGHT(X516,255),RIGHT('Disaggregation Data'!J$315:$J$616,255),0))),"")</f>
        <v/>
      </c>
      <c r="V516" s="383" t="str">
        <f t="array" ref="V516">IFERROR(IF(INDEX('Disaggregation Data'!$P$315:$P$616,MATCH(RIGHT(X516,255),RIGHT('Disaggregation Data'!$J$315:$J$616,255),0))=0,"",INDEX('Disaggregation Data'!$P$315:$P$616,MATCH(RIGHT(X516,255),RIGHT('Disaggregation Data'!J$315:$J$616,255),0))),"")</f>
        <v/>
      </c>
      <c r="W516" s="470"/>
      <c r="X516" s="470" t="str">
        <f t="shared" si="32"/>
        <v/>
      </c>
      <c r="Y516" s="470">
        <f t="shared" si="33"/>
        <v>139</v>
      </c>
      <c r="Z516" s="470" t="str">
        <f t="shared" si="34"/>
        <v/>
      </c>
      <c r="AA516" s="470" t="b">
        <f t="shared" si="35"/>
        <v>0</v>
      </c>
      <c r="AB516" s="470" t="s">
        <v>2020</v>
      </c>
      <c r="AC516" s="470" t="str">
        <f t="array" ref="AC516">IFERROR(IF(INDEX('Disaggregation Records'!$G$95:$G$183,MATCH(LEFT(Z516,255),LEFT('Disaggregation Records'!$D$95:$D$183,255),0))=0,"",INDEX('Disaggregation Records'!$G$95:$G$183,MATCH(LEFT(Z516,255),LEFT('Disaggregation Records'!$D$95:$D$183,255),0))),"")</f>
        <v/>
      </c>
      <c r="AD516" s="470" t="s">
        <v>779</v>
      </c>
      <c r="AE516" s="219"/>
      <c r="AF516" s="136"/>
      <c r="AG516" s="136"/>
    </row>
    <row r="517" spans="1:33" ht="37.5" customHeight="1" x14ac:dyDescent="0.25">
      <c r="A517" s="345">
        <v>20</v>
      </c>
      <c r="B517" s="364" t="str">
        <f>IFERROR(VLOOKUP(A517,'Coverage Indicators - Section D'!$A$10:$Y$42,25,FALSE),"")</f>
        <v/>
      </c>
      <c r="C517" s="464" t="str">
        <f t="array" ref="C517">IFERROR(IF(INDEX('Disaggregation Records'!$E$95:$E$183,MATCH(RIGHT(Z517,255),RIGHT('Disaggregation Records'!$D$95:$D$183,255),0))=0,"",INDEX('Disaggregation Records'!$E$95:$E$183,MATCH(RIGHT(Z517,255),RIGHT('Disaggregation Records'!$D$95:$D$183,255),0))),"")</f>
        <v/>
      </c>
      <c r="D517" s="464" t="str">
        <f t="array" ref="D517">IFERROR(IF(INDEX('Disaggregation Records'!$F$95:$F$183,MATCH(RIGHT(Z517,255),RIGHT('Disaggregation Records'!$D$95:$D$183,255),0))=0,"",INDEX('Disaggregation Records'!$F$95:$F$183,MATCH(RIGHT(Z517,255),RIGHT('Disaggregation Records'!$D$95:$D$183,255),0))),"")</f>
        <v/>
      </c>
      <c r="E517" s="366" t="str">
        <f t="array" ref="E517">IFERROR(IF(INDEX('Disaggregation Data'!$K$315:$K$616,MATCH(RIGHT(X517,255),RIGHT('Disaggregation Data'!$J$315:$J$616,255),0))=0,"",INDEX('Disaggregation Data'!$K$315:$K$616,MATCH(RIGHT(X517,255),RIGHT('Disaggregation Data'!J$315:$J$616,255),0))),"")</f>
        <v/>
      </c>
      <c r="F517" s="367" t="str">
        <f t="array" ref="F517">IFERROR(IF(INDEX('Disaggregation Data'!$L$315:$L$616,MATCH(RIGHT(X517,255),RIGHT('Disaggregation Data'!$J$315:$J$616,255),0))=0,"",INDEX('Disaggregation Data'!$L$315:$L$616,MATCH(RIGHT(X517,255),RIGHT('Disaggregation Data'!J$315:$J$616,255),0))),"")</f>
        <v/>
      </c>
      <c r="G517" s="436" t="str">
        <f t="array" ref="G517">IFERROR(IF(INDEX('Disaggregation Data'!$M$315:$M$616,MATCH(RIGHT(X517,255),RIGHT('Disaggregation Data'!$J$315:$J$616,255),0))=0,(E517/F517)*100,INDEX('Disaggregation Data'!$M$315:$M$616,MATCH(RIGHT(X517,255),RIGHT('Disaggregation Data'!J$315:$J$616,255),0))),"")</f>
        <v/>
      </c>
      <c r="H517" s="370" t="str">
        <f t="array" ref="H517">IFERROR(IF(INDEX('Disaggregation Data'!$N$315:$N$616,MATCH(RIGHT(X517,255),RIGHT('Disaggregation Data'!$J$315:$J$616,255),0))=0,"",INDEX('Disaggregation Data'!$N$315:$N$616,MATCH(RIGHT(X517,255),RIGHT('Disaggregation Data'!J$315:$J$616,255),0))),"")</f>
        <v/>
      </c>
      <c r="I517" s="469"/>
      <c r="J517" s="469"/>
      <c r="K517" s="469"/>
      <c r="L517" s="469"/>
      <c r="M517" s="469"/>
      <c r="N517" s="469"/>
      <c r="O517" s="469"/>
      <c r="P517" s="469"/>
      <c r="Q517" s="469"/>
      <c r="R517" s="469"/>
      <c r="S517" s="469"/>
      <c r="T517" s="469"/>
      <c r="U517" s="370" t="str">
        <f t="array" ref="U517">IFERROR(IF(INDEX('Disaggregation Data'!$O$315:$O$616,MATCH(RIGHT(X517,255),RIGHT('Disaggregation Data'!$J$315:$J$616,255),0))=0,"",INDEX('Disaggregation Data'!$O$315:$O$616,MATCH(RIGHT(X517,255),RIGHT('Disaggregation Data'!J$315:$J$616,255),0))),"")</f>
        <v/>
      </c>
      <c r="V517" s="383" t="str">
        <f t="array" ref="V517">IFERROR(IF(INDEX('Disaggregation Data'!$P$315:$P$616,MATCH(RIGHT(X517,255),RIGHT('Disaggregation Data'!$J$315:$J$616,255),0))=0,"",INDEX('Disaggregation Data'!$P$315:$P$616,MATCH(RIGHT(X517,255),RIGHT('Disaggregation Data'!J$315:$J$616,255),0))),"")</f>
        <v/>
      </c>
      <c r="W517" s="470"/>
      <c r="X517" s="470" t="str">
        <f t="shared" si="32"/>
        <v/>
      </c>
      <c r="Y517" s="470">
        <f t="shared" si="33"/>
        <v>140</v>
      </c>
      <c r="Z517" s="470" t="str">
        <f t="shared" si="34"/>
        <v/>
      </c>
      <c r="AA517" s="470" t="b">
        <f t="shared" si="35"/>
        <v>0</v>
      </c>
      <c r="AB517" s="470" t="s">
        <v>2021</v>
      </c>
      <c r="AC517" s="470" t="str">
        <f t="array" ref="AC517">IFERROR(IF(INDEX('Disaggregation Records'!$G$95:$G$183,MATCH(LEFT(Z517,255),LEFT('Disaggregation Records'!$D$95:$D$183,255),0))=0,"",INDEX('Disaggregation Records'!$G$95:$G$183,MATCH(LEFT(Z517,255),LEFT('Disaggregation Records'!$D$95:$D$183,255),0))),"")</f>
        <v/>
      </c>
      <c r="AD517" s="470" t="s">
        <v>780</v>
      </c>
      <c r="AE517" s="219"/>
      <c r="AF517" s="136"/>
      <c r="AG517" s="136"/>
    </row>
    <row r="518" spans="1:33" ht="37.5" customHeight="1" x14ac:dyDescent="0.25">
      <c r="A518" s="345">
        <v>20</v>
      </c>
      <c r="B518" s="364" t="str">
        <f>IFERROR(VLOOKUP(A518,'Coverage Indicators - Section D'!$A$10:$Y$42,25,FALSE),"")</f>
        <v/>
      </c>
      <c r="C518" s="464" t="str">
        <f t="array" ref="C518">IFERROR(IF(INDEX('Disaggregation Records'!$E$95:$E$183,MATCH(RIGHT(Z518,255),RIGHT('Disaggregation Records'!$D$95:$D$183,255),0))=0,"",INDEX('Disaggregation Records'!$E$95:$E$183,MATCH(RIGHT(Z518,255),RIGHT('Disaggregation Records'!$D$95:$D$183,255),0))),"")</f>
        <v/>
      </c>
      <c r="D518" s="464" t="str">
        <f t="array" ref="D518">IFERROR(IF(INDEX('Disaggregation Records'!$F$95:$F$183,MATCH(RIGHT(Z518,255),RIGHT('Disaggregation Records'!$D$95:$D$183,255),0))=0,"",INDEX('Disaggregation Records'!$F$95:$F$183,MATCH(RIGHT(Z518,255),RIGHT('Disaggregation Records'!$D$95:$D$183,255),0))),"")</f>
        <v/>
      </c>
      <c r="E518" s="366" t="str">
        <f t="array" ref="E518">IFERROR(IF(INDEX('Disaggregation Data'!$K$315:$K$616,MATCH(RIGHT(X518,255),RIGHT('Disaggregation Data'!$J$315:$J$616,255),0))=0,"",INDEX('Disaggregation Data'!$K$315:$K$616,MATCH(RIGHT(X518,255),RIGHT('Disaggregation Data'!J$315:$J$616,255),0))),"")</f>
        <v/>
      </c>
      <c r="F518" s="367" t="str">
        <f t="array" ref="F518">IFERROR(IF(INDEX('Disaggregation Data'!$L$315:$L$616,MATCH(RIGHT(X518,255),RIGHT('Disaggregation Data'!$J$315:$J$616,255),0))=0,"",INDEX('Disaggregation Data'!$L$315:$L$616,MATCH(RIGHT(X518,255),RIGHT('Disaggregation Data'!J$315:$J$616,255),0))),"")</f>
        <v/>
      </c>
      <c r="G518" s="436" t="str">
        <f t="array" ref="G518">IFERROR(IF(INDEX('Disaggregation Data'!$M$315:$M$616,MATCH(RIGHT(X518,255),RIGHT('Disaggregation Data'!$J$315:$J$616,255),0))=0,(E518/F518)*100,INDEX('Disaggregation Data'!$M$315:$M$616,MATCH(RIGHT(X518,255),RIGHT('Disaggregation Data'!J$315:$J$616,255),0))),"")</f>
        <v/>
      </c>
      <c r="H518" s="370" t="str">
        <f t="array" ref="H518">IFERROR(IF(INDEX('Disaggregation Data'!$N$315:$N$616,MATCH(RIGHT(X518,255),RIGHT('Disaggregation Data'!$J$315:$J$616,255),0))=0,"",INDEX('Disaggregation Data'!$N$315:$N$616,MATCH(RIGHT(X518,255),RIGHT('Disaggregation Data'!J$315:$J$616,255),0))),"")</f>
        <v/>
      </c>
      <c r="I518" s="469"/>
      <c r="J518" s="469"/>
      <c r="K518" s="469"/>
      <c r="L518" s="469"/>
      <c r="M518" s="469"/>
      <c r="N518" s="469"/>
      <c r="O518" s="469"/>
      <c r="P518" s="469"/>
      <c r="Q518" s="469"/>
      <c r="R518" s="469"/>
      <c r="S518" s="469"/>
      <c r="T518" s="469"/>
      <c r="U518" s="370" t="str">
        <f t="array" ref="U518">IFERROR(IF(INDEX('Disaggregation Data'!$O$315:$O$616,MATCH(RIGHT(X518,255),RIGHT('Disaggregation Data'!$J$315:$J$616,255),0))=0,"",INDEX('Disaggregation Data'!$O$315:$O$616,MATCH(RIGHT(X518,255),RIGHT('Disaggregation Data'!J$315:$J$616,255),0))),"")</f>
        <v/>
      </c>
      <c r="V518" s="383" t="str">
        <f t="array" ref="V518">IFERROR(IF(INDEX('Disaggregation Data'!$P$315:$P$616,MATCH(RIGHT(X518,255),RIGHT('Disaggregation Data'!$J$315:$J$616,255),0))=0,"",INDEX('Disaggregation Data'!$P$315:$P$616,MATCH(RIGHT(X518,255),RIGHT('Disaggregation Data'!J$315:$J$616,255),0))),"")</f>
        <v/>
      </c>
      <c r="W518" s="470"/>
      <c r="X518" s="470" t="str">
        <f t="shared" si="32"/>
        <v/>
      </c>
      <c r="Y518" s="470">
        <f t="shared" si="33"/>
        <v>141</v>
      </c>
      <c r="Z518" s="470" t="str">
        <f t="shared" si="34"/>
        <v/>
      </c>
      <c r="AA518" s="470" t="b">
        <f t="shared" si="35"/>
        <v>0</v>
      </c>
      <c r="AB518" s="470" t="s">
        <v>2022</v>
      </c>
      <c r="AC518" s="470" t="str">
        <f t="array" ref="AC518">IFERROR(IF(INDEX('Disaggregation Records'!$G$95:$G$183,MATCH(LEFT(Z518,255),LEFT('Disaggregation Records'!$D$95:$D$183,255),0))=0,"",INDEX('Disaggregation Records'!$G$95:$G$183,MATCH(LEFT(Z518,255),LEFT('Disaggregation Records'!$D$95:$D$183,255),0))),"")</f>
        <v/>
      </c>
      <c r="AD518" s="470" t="s">
        <v>780</v>
      </c>
      <c r="AE518" s="219"/>
      <c r="AF518" s="136"/>
      <c r="AG518" s="136"/>
    </row>
    <row r="519" spans="1:33" ht="37.5" customHeight="1" x14ac:dyDescent="0.25">
      <c r="A519" s="345">
        <v>20</v>
      </c>
      <c r="B519" s="364" t="str">
        <f>IFERROR(VLOOKUP(A519,'Coverage Indicators - Section D'!$A$10:$Y$42,25,FALSE),"")</f>
        <v/>
      </c>
      <c r="C519" s="464" t="str">
        <f t="array" ref="C519">IFERROR(IF(INDEX('Disaggregation Records'!$E$95:$E$183,MATCH(RIGHT(Z519,255),RIGHT('Disaggregation Records'!$D$95:$D$183,255),0))=0,"",INDEX('Disaggregation Records'!$E$95:$E$183,MATCH(RIGHT(Z519,255),RIGHT('Disaggregation Records'!$D$95:$D$183,255),0))),"")</f>
        <v/>
      </c>
      <c r="D519" s="464" t="str">
        <f t="array" ref="D519">IFERROR(IF(INDEX('Disaggregation Records'!$F$95:$F$183,MATCH(RIGHT(Z519,255),RIGHT('Disaggregation Records'!$D$95:$D$183,255),0))=0,"",INDEX('Disaggregation Records'!$F$95:$F$183,MATCH(RIGHT(Z519,255),RIGHT('Disaggregation Records'!$D$95:$D$183,255),0))),"")</f>
        <v/>
      </c>
      <c r="E519" s="366" t="str">
        <f t="array" ref="E519">IFERROR(IF(INDEX('Disaggregation Data'!$K$315:$K$616,MATCH(RIGHT(X519,255),RIGHT('Disaggregation Data'!$J$315:$J$616,255),0))=0,"",INDEX('Disaggregation Data'!$K$315:$K$616,MATCH(RIGHT(X519,255),RIGHT('Disaggregation Data'!J$315:$J$616,255),0))),"")</f>
        <v/>
      </c>
      <c r="F519" s="367" t="str">
        <f t="array" ref="F519">IFERROR(IF(INDEX('Disaggregation Data'!$L$315:$L$616,MATCH(RIGHT(X519,255),RIGHT('Disaggregation Data'!$J$315:$J$616,255),0))=0,"",INDEX('Disaggregation Data'!$L$315:$L$616,MATCH(RIGHT(X519,255),RIGHT('Disaggregation Data'!J$315:$J$616,255),0))),"")</f>
        <v/>
      </c>
      <c r="G519" s="436" t="str">
        <f t="array" ref="G519">IFERROR(IF(INDEX('Disaggregation Data'!$M$315:$M$616,MATCH(RIGHT(X519,255),RIGHT('Disaggregation Data'!$J$315:$J$616,255),0))=0,(E519/F519)*100,INDEX('Disaggregation Data'!$M$315:$M$616,MATCH(RIGHT(X519,255),RIGHT('Disaggregation Data'!J$315:$J$616,255),0))),"")</f>
        <v/>
      </c>
      <c r="H519" s="370" t="str">
        <f t="array" ref="H519">IFERROR(IF(INDEX('Disaggregation Data'!$N$315:$N$616,MATCH(RIGHT(X519,255),RIGHT('Disaggregation Data'!$J$315:$J$616,255),0))=0,"",INDEX('Disaggregation Data'!$N$315:$N$616,MATCH(RIGHT(X519,255),RIGHT('Disaggregation Data'!J$315:$J$616,255),0))),"")</f>
        <v/>
      </c>
      <c r="I519" s="469"/>
      <c r="J519" s="469"/>
      <c r="K519" s="469"/>
      <c r="L519" s="469"/>
      <c r="M519" s="469"/>
      <c r="N519" s="469"/>
      <c r="O519" s="469"/>
      <c r="P519" s="469"/>
      <c r="Q519" s="469"/>
      <c r="R519" s="469"/>
      <c r="S519" s="469"/>
      <c r="T519" s="469"/>
      <c r="U519" s="370" t="str">
        <f t="array" ref="U519">IFERROR(IF(INDEX('Disaggregation Data'!$O$315:$O$616,MATCH(RIGHT(X519,255),RIGHT('Disaggregation Data'!$J$315:$J$616,255),0))=0,"",INDEX('Disaggregation Data'!$O$315:$O$616,MATCH(RIGHT(X519,255),RIGHT('Disaggregation Data'!J$315:$J$616,255),0))),"")</f>
        <v/>
      </c>
      <c r="V519" s="383" t="str">
        <f t="array" ref="V519">IFERROR(IF(INDEX('Disaggregation Data'!$P$315:$P$616,MATCH(RIGHT(X519,255),RIGHT('Disaggregation Data'!$J$315:$J$616,255),0))=0,"",INDEX('Disaggregation Data'!$P$315:$P$616,MATCH(RIGHT(X519,255),RIGHT('Disaggregation Data'!J$315:$J$616,255),0))),"")</f>
        <v/>
      </c>
      <c r="W519" s="470"/>
      <c r="X519" s="470" t="str">
        <f t="shared" ref="X519:X582" si="36">IF(B519&lt;&gt;"",B519&amp;C519&amp;D519,"")</f>
        <v/>
      </c>
      <c r="Y519" s="470">
        <f t="shared" ref="Y519:Y582" si="37">IF(B519=B518,Y518+1,0)</f>
        <v>142</v>
      </c>
      <c r="Z519" s="470" t="str">
        <f t="shared" ref="Z519:Z582" si="38">IF(B519&lt;&gt;"",B519&amp;"-"&amp;Y519,"")</f>
        <v/>
      </c>
      <c r="AA519" s="470" t="b">
        <f t="shared" ref="AA519:AA582" si="39">IFERROR(IF(B519&lt;&gt;"",TRUE,FALSE),"")</f>
        <v>0</v>
      </c>
      <c r="AB519" s="470" t="s">
        <v>2023</v>
      </c>
      <c r="AC519" s="470" t="str">
        <f t="array" ref="AC519">IFERROR(IF(INDEX('Disaggregation Records'!$G$95:$G$183,MATCH(LEFT(Z519,255),LEFT('Disaggregation Records'!$D$95:$D$183,255),0))=0,"",INDEX('Disaggregation Records'!$G$95:$G$183,MATCH(LEFT(Z519,255),LEFT('Disaggregation Records'!$D$95:$D$183,255),0))),"")</f>
        <v/>
      </c>
      <c r="AD519" s="470" t="s">
        <v>780</v>
      </c>
      <c r="AE519" s="219"/>
      <c r="AF519" s="136"/>
      <c r="AG519" s="136"/>
    </row>
    <row r="520" spans="1:33" ht="37.5" customHeight="1" x14ac:dyDescent="0.25">
      <c r="A520" s="345">
        <v>20</v>
      </c>
      <c r="B520" s="364" t="str">
        <f>IFERROR(VLOOKUP(A520,'Coverage Indicators - Section D'!$A$10:$Y$42,25,FALSE),"")</f>
        <v/>
      </c>
      <c r="C520" s="464" t="str">
        <f t="array" ref="C520">IFERROR(IF(INDEX('Disaggregation Records'!$E$95:$E$183,MATCH(RIGHT(Z520,255),RIGHT('Disaggregation Records'!$D$95:$D$183,255),0))=0,"",INDEX('Disaggregation Records'!$E$95:$E$183,MATCH(RIGHT(Z520,255),RIGHT('Disaggregation Records'!$D$95:$D$183,255),0))),"")</f>
        <v/>
      </c>
      <c r="D520" s="464" t="str">
        <f t="array" ref="D520">IFERROR(IF(INDEX('Disaggregation Records'!$F$95:$F$183,MATCH(RIGHT(Z520,255),RIGHT('Disaggregation Records'!$D$95:$D$183,255),0))=0,"",INDEX('Disaggregation Records'!$F$95:$F$183,MATCH(RIGHT(Z520,255),RIGHT('Disaggregation Records'!$D$95:$D$183,255),0))),"")</f>
        <v/>
      </c>
      <c r="E520" s="366" t="str">
        <f t="array" ref="E520">IFERROR(IF(INDEX('Disaggregation Data'!$K$315:$K$616,MATCH(RIGHT(X520,255),RIGHT('Disaggregation Data'!$J$315:$J$616,255),0))=0,"",INDEX('Disaggregation Data'!$K$315:$K$616,MATCH(RIGHT(X520,255),RIGHT('Disaggregation Data'!J$315:$J$616,255),0))),"")</f>
        <v/>
      </c>
      <c r="F520" s="367" t="str">
        <f t="array" ref="F520">IFERROR(IF(INDEX('Disaggregation Data'!$L$315:$L$616,MATCH(RIGHT(X520,255),RIGHT('Disaggregation Data'!$J$315:$J$616,255),0))=0,"",INDEX('Disaggregation Data'!$L$315:$L$616,MATCH(RIGHT(X520,255),RIGHT('Disaggregation Data'!J$315:$J$616,255),0))),"")</f>
        <v/>
      </c>
      <c r="G520" s="436" t="str">
        <f t="array" ref="G520">IFERROR(IF(INDEX('Disaggregation Data'!$M$315:$M$616,MATCH(RIGHT(X520,255),RIGHT('Disaggregation Data'!$J$315:$J$616,255),0))=0,(E520/F520)*100,INDEX('Disaggregation Data'!$M$315:$M$616,MATCH(RIGHT(X520,255),RIGHT('Disaggregation Data'!J$315:$J$616,255),0))),"")</f>
        <v/>
      </c>
      <c r="H520" s="370" t="str">
        <f t="array" ref="H520">IFERROR(IF(INDEX('Disaggregation Data'!$N$315:$N$616,MATCH(RIGHT(X520,255),RIGHT('Disaggregation Data'!$J$315:$J$616,255),0))=0,"",INDEX('Disaggregation Data'!$N$315:$N$616,MATCH(RIGHT(X520,255),RIGHT('Disaggregation Data'!J$315:$J$616,255),0))),"")</f>
        <v/>
      </c>
      <c r="I520" s="469"/>
      <c r="J520" s="469"/>
      <c r="K520" s="469"/>
      <c r="L520" s="469"/>
      <c r="M520" s="469"/>
      <c r="N520" s="469"/>
      <c r="O520" s="469"/>
      <c r="P520" s="469"/>
      <c r="Q520" s="469"/>
      <c r="R520" s="469"/>
      <c r="S520" s="469"/>
      <c r="T520" s="469"/>
      <c r="U520" s="370" t="str">
        <f t="array" ref="U520">IFERROR(IF(INDEX('Disaggregation Data'!$O$315:$O$616,MATCH(RIGHT(X520,255),RIGHT('Disaggregation Data'!$J$315:$J$616,255),0))=0,"",INDEX('Disaggregation Data'!$O$315:$O$616,MATCH(RIGHT(X520,255),RIGHT('Disaggregation Data'!J$315:$J$616,255),0))),"")</f>
        <v/>
      </c>
      <c r="V520" s="383" t="str">
        <f t="array" ref="V520">IFERROR(IF(INDEX('Disaggregation Data'!$P$315:$P$616,MATCH(RIGHT(X520,255),RIGHT('Disaggregation Data'!$J$315:$J$616,255),0))=0,"",INDEX('Disaggregation Data'!$P$315:$P$616,MATCH(RIGHT(X520,255),RIGHT('Disaggregation Data'!J$315:$J$616,255),0))),"")</f>
        <v/>
      </c>
      <c r="W520" s="470"/>
      <c r="X520" s="470" t="str">
        <f t="shared" si="36"/>
        <v/>
      </c>
      <c r="Y520" s="470">
        <f t="shared" si="37"/>
        <v>143</v>
      </c>
      <c r="Z520" s="470" t="str">
        <f t="shared" si="38"/>
        <v/>
      </c>
      <c r="AA520" s="470" t="b">
        <f t="shared" si="39"/>
        <v>0</v>
      </c>
      <c r="AB520" s="470" t="s">
        <v>2024</v>
      </c>
      <c r="AC520" s="470" t="str">
        <f t="array" ref="AC520">IFERROR(IF(INDEX('Disaggregation Records'!$G$95:$G$183,MATCH(LEFT(Z520,255),LEFT('Disaggregation Records'!$D$95:$D$183,255),0))=0,"",INDEX('Disaggregation Records'!$G$95:$G$183,MATCH(LEFT(Z520,255),LEFT('Disaggregation Records'!$D$95:$D$183,255),0))),"")</f>
        <v/>
      </c>
      <c r="AD520" s="470" t="s">
        <v>780</v>
      </c>
      <c r="AE520" s="219"/>
      <c r="AF520" s="136"/>
      <c r="AG520" s="136"/>
    </row>
    <row r="521" spans="1:33" ht="37.5" customHeight="1" x14ac:dyDescent="0.25">
      <c r="A521" s="345">
        <v>20</v>
      </c>
      <c r="B521" s="364" t="str">
        <f>IFERROR(VLOOKUP(A521,'Coverage Indicators - Section D'!$A$10:$Y$42,25,FALSE),"")</f>
        <v/>
      </c>
      <c r="C521" s="464" t="str">
        <f t="array" ref="C521">IFERROR(IF(INDEX('Disaggregation Records'!$E$95:$E$183,MATCH(RIGHT(Z521,255),RIGHT('Disaggregation Records'!$D$95:$D$183,255),0))=0,"",INDEX('Disaggregation Records'!$E$95:$E$183,MATCH(RIGHT(Z521,255),RIGHT('Disaggregation Records'!$D$95:$D$183,255),0))),"")</f>
        <v/>
      </c>
      <c r="D521" s="464" t="str">
        <f t="array" ref="D521">IFERROR(IF(INDEX('Disaggregation Records'!$F$95:$F$183,MATCH(RIGHT(Z521,255),RIGHT('Disaggregation Records'!$D$95:$D$183,255),0))=0,"",INDEX('Disaggregation Records'!$F$95:$F$183,MATCH(RIGHT(Z521,255),RIGHT('Disaggregation Records'!$D$95:$D$183,255),0))),"")</f>
        <v/>
      </c>
      <c r="E521" s="366" t="str">
        <f t="array" ref="E521">IFERROR(IF(INDEX('Disaggregation Data'!$K$315:$K$616,MATCH(RIGHT(X521,255),RIGHT('Disaggregation Data'!$J$315:$J$616,255),0))=0,"",INDEX('Disaggregation Data'!$K$315:$K$616,MATCH(RIGHT(X521,255),RIGHT('Disaggregation Data'!J$315:$J$616,255),0))),"")</f>
        <v/>
      </c>
      <c r="F521" s="367" t="str">
        <f t="array" ref="F521">IFERROR(IF(INDEX('Disaggregation Data'!$L$315:$L$616,MATCH(RIGHT(X521,255),RIGHT('Disaggregation Data'!$J$315:$J$616,255),0))=0,"",INDEX('Disaggregation Data'!$L$315:$L$616,MATCH(RIGHT(X521,255),RIGHT('Disaggregation Data'!J$315:$J$616,255),0))),"")</f>
        <v/>
      </c>
      <c r="G521" s="436" t="str">
        <f t="array" ref="G521">IFERROR(IF(INDEX('Disaggregation Data'!$M$315:$M$616,MATCH(RIGHT(X521,255),RIGHT('Disaggregation Data'!$J$315:$J$616,255),0))=0,(E521/F521)*100,INDEX('Disaggregation Data'!$M$315:$M$616,MATCH(RIGHT(X521,255),RIGHT('Disaggregation Data'!J$315:$J$616,255),0))),"")</f>
        <v/>
      </c>
      <c r="H521" s="370" t="str">
        <f t="array" ref="H521">IFERROR(IF(INDEX('Disaggregation Data'!$N$315:$N$616,MATCH(RIGHT(X521,255),RIGHT('Disaggregation Data'!$J$315:$J$616,255),0))=0,"",INDEX('Disaggregation Data'!$N$315:$N$616,MATCH(RIGHT(X521,255),RIGHT('Disaggregation Data'!J$315:$J$616,255),0))),"")</f>
        <v/>
      </c>
      <c r="I521" s="469"/>
      <c r="J521" s="469"/>
      <c r="K521" s="469"/>
      <c r="L521" s="469"/>
      <c r="M521" s="469"/>
      <c r="N521" s="469"/>
      <c r="O521" s="469"/>
      <c r="P521" s="469"/>
      <c r="Q521" s="469"/>
      <c r="R521" s="469"/>
      <c r="S521" s="469"/>
      <c r="T521" s="469"/>
      <c r="U521" s="370" t="str">
        <f t="array" ref="U521">IFERROR(IF(INDEX('Disaggregation Data'!$O$315:$O$616,MATCH(RIGHT(X521,255),RIGHT('Disaggregation Data'!$J$315:$J$616,255),0))=0,"",INDEX('Disaggregation Data'!$O$315:$O$616,MATCH(RIGHT(X521,255),RIGHT('Disaggregation Data'!J$315:$J$616,255),0))),"")</f>
        <v/>
      </c>
      <c r="V521" s="383" t="str">
        <f t="array" ref="V521">IFERROR(IF(INDEX('Disaggregation Data'!$P$315:$P$616,MATCH(RIGHT(X521,255),RIGHT('Disaggregation Data'!$J$315:$J$616,255),0))=0,"",INDEX('Disaggregation Data'!$P$315:$P$616,MATCH(RIGHT(X521,255),RIGHT('Disaggregation Data'!J$315:$J$616,255),0))),"")</f>
        <v/>
      </c>
      <c r="W521" s="470"/>
      <c r="X521" s="470" t="str">
        <f t="shared" si="36"/>
        <v/>
      </c>
      <c r="Y521" s="470">
        <f t="shared" si="37"/>
        <v>144</v>
      </c>
      <c r="Z521" s="470" t="str">
        <f t="shared" si="38"/>
        <v/>
      </c>
      <c r="AA521" s="470" t="b">
        <f t="shared" si="39"/>
        <v>0</v>
      </c>
      <c r="AB521" s="470" t="s">
        <v>2025</v>
      </c>
      <c r="AC521" s="470" t="str">
        <f t="array" ref="AC521">IFERROR(IF(INDEX('Disaggregation Records'!$G$95:$G$183,MATCH(LEFT(Z521,255),LEFT('Disaggregation Records'!$D$95:$D$183,255),0))=0,"",INDEX('Disaggregation Records'!$G$95:$G$183,MATCH(LEFT(Z521,255),LEFT('Disaggregation Records'!$D$95:$D$183,255),0))),"")</f>
        <v/>
      </c>
      <c r="AD521" s="470" t="s">
        <v>780</v>
      </c>
      <c r="AE521" s="219"/>
      <c r="AF521" s="136"/>
      <c r="AG521" s="136"/>
    </row>
    <row r="522" spans="1:33" ht="37.5" customHeight="1" x14ac:dyDescent="0.25">
      <c r="A522" s="345">
        <v>20</v>
      </c>
      <c r="B522" s="364" t="str">
        <f>IFERROR(VLOOKUP(A522,'Coverage Indicators - Section D'!$A$10:$Y$42,25,FALSE),"")</f>
        <v/>
      </c>
      <c r="C522" s="464" t="str">
        <f t="array" ref="C522">IFERROR(IF(INDEX('Disaggregation Records'!$E$95:$E$183,MATCH(RIGHT(Z522,255),RIGHT('Disaggregation Records'!$D$95:$D$183,255),0))=0,"",INDEX('Disaggregation Records'!$E$95:$E$183,MATCH(RIGHT(Z522,255),RIGHT('Disaggregation Records'!$D$95:$D$183,255),0))),"")</f>
        <v/>
      </c>
      <c r="D522" s="464" t="str">
        <f t="array" ref="D522">IFERROR(IF(INDEX('Disaggregation Records'!$F$95:$F$183,MATCH(RIGHT(Z522,255),RIGHT('Disaggregation Records'!$D$95:$D$183,255),0))=0,"",INDEX('Disaggregation Records'!$F$95:$F$183,MATCH(RIGHT(Z522,255),RIGHT('Disaggregation Records'!$D$95:$D$183,255),0))),"")</f>
        <v/>
      </c>
      <c r="E522" s="366" t="str">
        <f t="array" ref="E522">IFERROR(IF(INDEX('Disaggregation Data'!$K$315:$K$616,MATCH(RIGHT(X522,255),RIGHT('Disaggregation Data'!$J$315:$J$616,255),0))=0,"",INDEX('Disaggregation Data'!$K$315:$K$616,MATCH(RIGHT(X522,255),RIGHT('Disaggregation Data'!J$315:$J$616,255),0))),"")</f>
        <v/>
      </c>
      <c r="F522" s="367" t="str">
        <f t="array" ref="F522">IFERROR(IF(INDEX('Disaggregation Data'!$L$315:$L$616,MATCH(RIGHT(X522,255),RIGHT('Disaggregation Data'!$J$315:$J$616,255),0))=0,"",INDEX('Disaggregation Data'!$L$315:$L$616,MATCH(RIGHT(X522,255),RIGHT('Disaggregation Data'!J$315:$J$616,255),0))),"")</f>
        <v/>
      </c>
      <c r="G522" s="436" t="str">
        <f t="array" ref="G522">IFERROR(IF(INDEX('Disaggregation Data'!$M$315:$M$616,MATCH(RIGHT(X522,255),RIGHT('Disaggregation Data'!$J$315:$J$616,255),0))=0,(E522/F522)*100,INDEX('Disaggregation Data'!$M$315:$M$616,MATCH(RIGHT(X522,255),RIGHT('Disaggregation Data'!J$315:$J$616,255),0))),"")</f>
        <v/>
      </c>
      <c r="H522" s="370" t="str">
        <f t="array" ref="H522">IFERROR(IF(INDEX('Disaggregation Data'!$N$315:$N$616,MATCH(RIGHT(X522,255),RIGHT('Disaggregation Data'!$J$315:$J$616,255),0))=0,"",INDEX('Disaggregation Data'!$N$315:$N$616,MATCH(RIGHT(X522,255),RIGHT('Disaggregation Data'!J$315:$J$616,255),0))),"")</f>
        <v/>
      </c>
      <c r="I522" s="469"/>
      <c r="J522" s="469"/>
      <c r="K522" s="469"/>
      <c r="L522" s="469"/>
      <c r="M522" s="469"/>
      <c r="N522" s="469"/>
      <c r="O522" s="469"/>
      <c r="P522" s="469"/>
      <c r="Q522" s="469"/>
      <c r="R522" s="469"/>
      <c r="S522" s="469"/>
      <c r="T522" s="469"/>
      <c r="U522" s="370" t="str">
        <f t="array" ref="U522">IFERROR(IF(INDEX('Disaggregation Data'!$O$315:$O$616,MATCH(RIGHT(X522,255),RIGHT('Disaggregation Data'!$J$315:$J$616,255),0))=0,"",INDEX('Disaggregation Data'!$O$315:$O$616,MATCH(RIGHT(X522,255),RIGHT('Disaggregation Data'!J$315:$J$616,255),0))),"")</f>
        <v/>
      </c>
      <c r="V522" s="383" t="str">
        <f t="array" ref="V522">IFERROR(IF(INDEX('Disaggregation Data'!$P$315:$P$616,MATCH(RIGHT(X522,255),RIGHT('Disaggregation Data'!$J$315:$J$616,255),0))=0,"",INDEX('Disaggregation Data'!$P$315:$P$616,MATCH(RIGHT(X522,255),RIGHT('Disaggregation Data'!J$315:$J$616,255),0))),"")</f>
        <v/>
      </c>
      <c r="W522" s="470"/>
      <c r="X522" s="470" t="str">
        <f t="shared" si="36"/>
        <v/>
      </c>
      <c r="Y522" s="470">
        <f t="shared" si="37"/>
        <v>145</v>
      </c>
      <c r="Z522" s="470" t="str">
        <f t="shared" si="38"/>
        <v/>
      </c>
      <c r="AA522" s="470" t="b">
        <f t="shared" si="39"/>
        <v>0</v>
      </c>
      <c r="AB522" s="470" t="s">
        <v>2026</v>
      </c>
      <c r="AC522" s="470" t="str">
        <f t="array" ref="AC522">IFERROR(IF(INDEX('Disaggregation Records'!$G$95:$G$183,MATCH(LEFT(Z522,255),LEFT('Disaggregation Records'!$D$95:$D$183,255),0))=0,"",INDEX('Disaggregation Records'!$G$95:$G$183,MATCH(LEFT(Z522,255),LEFT('Disaggregation Records'!$D$95:$D$183,255),0))),"")</f>
        <v/>
      </c>
      <c r="AD522" s="470" t="s">
        <v>780</v>
      </c>
      <c r="AE522" s="219"/>
      <c r="AF522" s="136"/>
      <c r="AG522" s="136"/>
    </row>
    <row r="523" spans="1:33" ht="37.5" customHeight="1" x14ac:dyDescent="0.25">
      <c r="A523" s="345">
        <v>20</v>
      </c>
      <c r="B523" s="364" t="str">
        <f>IFERROR(VLOOKUP(A523,'Coverage Indicators - Section D'!$A$10:$Y$42,25,FALSE),"")</f>
        <v/>
      </c>
      <c r="C523" s="464" t="str">
        <f t="array" ref="C523">IFERROR(IF(INDEX('Disaggregation Records'!$E$95:$E$183,MATCH(RIGHT(Z523,255),RIGHT('Disaggregation Records'!$D$95:$D$183,255),0))=0,"",INDEX('Disaggregation Records'!$E$95:$E$183,MATCH(RIGHT(Z523,255),RIGHT('Disaggregation Records'!$D$95:$D$183,255),0))),"")</f>
        <v/>
      </c>
      <c r="D523" s="464" t="str">
        <f t="array" ref="D523">IFERROR(IF(INDEX('Disaggregation Records'!$F$95:$F$183,MATCH(RIGHT(Z523,255),RIGHT('Disaggregation Records'!$D$95:$D$183,255),0))=0,"",INDEX('Disaggregation Records'!$F$95:$F$183,MATCH(RIGHT(Z523,255),RIGHT('Disaggregation Records'!$D$95:$D$183,255),0))),"")</f>
        <v/>
      </c>
      <c r="E523" s="366" t="str">
        <f t="array" ref="E523">IFERROR(IF(INDEX('Disaggregation Data'!$K$315:$K$616,MATCH(RIGHT(X523,255),RIGHT('Disaggregation Data'!$J$315:$J$616,255),0))=0,"",INDEX('Disaggregation Data'!$K$315:$K$616,MATCH(RIGHT(X523,255),RIGHT('Disaggregation Data'!J$315:$J$616,255),0))),"")</f>
        <v/>
      </c>
      <c r="F523" s="367" t="str">
        <f t="array" ref="F523">IFERROR(IF(INDEX('Disaggregation Data'!$L$315:$L$616,MATCH(RIGHT(X523,255),RIGHT('Disaggregation Data'!$J$315:$J$616,255),0))=0,"",INDEX('Disaggregation Data'!$L$315:$L$616,MATCH(RIGHT(X523,255),RIGHT('Disaggregation Data'!J$315:$J$616,255),0))),"")</f>
        <v/>
      </c>
      <c r="G523" s="436" t="str">
        <f t="array" ref="G523">IFERROR(IF(INDEX('Disaggregation Data'!$M$315:$M$616,MATCH(RIGHT(X523,255),RIGHT('Disaggregation Data'!$J$315:$J$616,255),0))=0,(E523/F523)*100,INDEX('Disaggregation Data'!$M$315:$M$616,MATCH(RIGHT(X523,255),RIGHT('Disaggregation Data'!J$315:$J$616,255),0))),"")</f>
        <v/>
      </c>
      <c r="H523" s="370" t="str">
        <f t="array" ref="H523">IFERROR(IF(INDEX('Disaggregation Data'!$N$315:$N$616,MATCH(RIGHT(X523,255),RIGHT('Disaggregation Data'!$J$315:$J$616,255),0))=0,"",INDEX('Disaggregation Data'!$N$315:$N$616,MATCH(RIGHT(X523,255),RIGHT('Disaggregation Data'!J$315:$J$616,255),0))),"")</f>
        <v/>
      </c>
      <c r="I523" s="469"/>
      <c r="J523" s="469"/>
      <c r="K523" s="469"/>
      <c r="L523" s="469"/>
      <c r="M523" s="469"/>
      <c r="N523" s="469"/>
      <c r="O523" s="469"/>
      <c r="P523" s="469"/>
      <c r="Q523" s="469"/>
      <c r="R523" s="469"/>
      <c r="S523" s="469"/>
      <c r="T523" s="469"/>
      <c r="U523" s="370" t="str">
        <f t="array" ref="U523">IFERROR(IF(INDEX('Disaggregation Data'!$O$315:$O$616,MATCH(RIGHT(X523,255),RIGHT('Disaggregation Data'!$J$315:$J$616,255),0))=0,"",INDEX('Disaggregation Data'!$O$315:$O$616,MATCH(RIGHT(X523,255),RIGHT('Disaggregation Data'!J$315:$J$616,255),0))),"")</f>
        <v/>
      </c>
      <c r="V523" s="383" t="str">
        <f t="array" ref="V523">IFERROR(IF(INDEX('Disaggregation Data'!$P$315:$P$616,MATCH(RIGHT(X523,255),RIGHT('Disaggregation Data'!$J$315:$J$616,255),0))=0,"",INDEX('Disaggregation Data'!$P$315:$P$616,MATCH(RIGHT(X523,255),RIGHT('Disaggregation Data'!J$315:$J$616,255),0))),"")</f>
        <v/>
      </c>
      <c r="W523" s="470"/>
      <c r="X523" s="470" t="str">
        <f t="shared" si="36"/>
        <v/>
      </c>
      <c r="Y523" s="470">
        <f t="shared" si="37"/>
        <v>146</v>
      </c>
      <c r="Z523" s="470" t="str">
        <f t="shared" si="38"/>
        <v/>
      </c>
      <c r="AA523" s="470" t="b">
        <f t="shared" si="39"/>
        <v>0</v>
      </c>
      <c r="AB523" s="470" t="s">
        <v>2027</v>
      </c>
      <c r="AC523" s="470" t="str">
        <f t="array" ref="AC523">IFERROR(IF(INDEX('Disaggregation Records'!$G$95:$G$183,MATCH(LEFT(Z523,255),LEFT('Disaggregation Records'!$D$95:$D$183,255),0))=0,"",INDEX('Disaggregation Records'!$G$95:$G$183,MATCH(LEFT(Z523,255),LEFT('Disaggregation Records'!$D$95:$D$183,255),0))),"")</f>
        <v/>
      </c>
      <c r="AD523" s="470" t="s">
        <v>780</v>
      </c>
      <c r="AE523" s="219"/>
      <c r="AF523" s="136"/>
      <c r="AG523" s="136"/>
    </row>
    <row r="524" spans="1:33" ht="37.5" customHeight="1" x14ac:dyDescent="0.25">
      <c r="A524" s="345">
        <v>20</v>
      </c>
      <c r="B524" s="364" t="str">
        <f>IFERROR(VLOOKUP(A524,'Coverage Indicators - Section D'!$A$10:$Y$42,25,FALSE),"")</f>
        <v/>
      </c>
      <c r="C524" s="464" t="str">
        <f t="array" ref="C524">IFERROR(IF(INDEX('Disaggregation Records'!$E$95:$E$183,MATCH(RIGHT(Z524,255),RIGHT('Disaggregation Records'!$D$95:$D$183,255),0))=0,"",INDEX('Disaggregation Records'!$E$95:$E$183,MATCH(RIGHT(Z524,255),RIGHT('Disaggregation Records'!$D$95:$D$183,255),0))),"")</f>
        <v/>
      </c>
      <c r="D524" s="464" t="str">
        <f t="array" ref="D524">IFERROR(IF(INDEX('Disaggregation Records'!$F$95:$F$183,MATCH(RIGHT(Z524,255),RIGHT('Disaggregation Records'!$D$95:$D$183,255),0))=0,"",INDEX('Disaggregation Records'!$F$95:$F$183,MATCH(RIGHT(Z524,255),RIGHT('Disaggregation Records'!$D$95:$D$183,255),0))),"")</f>
        <v/>
      </c>
      <c r="E524" s="366" t="str">
        <f t="array" ref="E524">IFERROR(IF(INDEX('Disaggregation Data'!$K$315:$K$616,MATCH(RIGHT(X524,255),RIGHT('Disaggregation Data'!$J$315:$J$616,255),0))=0,"",INDEX('Disaggregation Data'!$K$315:$K$616,MATCH(RIGHT(X524,255),RIGHT('Disaggregation Data'!J$315:$J$616,255),0))),"")</f>
        <v/>
      </c>
      <c r="F524" s="367" t="str">
        <f t="array" ref="F524">IFERROR(IF(INDEX('Disaggregation Data'!$L$315:$L$616,MATCH(RIGHT(X524,255),RIGHT('Disaggregation Data'!$J$315:$J$616,255),0))=0,"",INDEX('Disaggregation Data'!$L$315:$L$616,MATCH(RIGHT(X524,255),RIGHT('Disaggregation Data'!J$315:$J$616,255),0))),"")</f>
        <v/>
      </c>
      <c r="G524" s="436" t="str">
        <f t="array" ref="G524">IFERROR(IF(INDEX('Disaggregation Data'!$M$315:$M$616,MATCH(RIGHT(X524,255),RIGHT('Disaggregation Data'!$J$315:$J$616,255),0))=0,(E524/F524)*100,INDEX('Disaggregation Data'!$M$315:$M$616,MATCH(RIGHT(X524,255),RIGHT('Disaggregation Data'!J$315:$J$616,255),0))),"")</f>
        <v/>
      </c>
      <c r="H524" s="370" t="str">
        <f t="array" ref="H524">IFERROR(IF(INDEX('Disaggregation Data'!$N$315:$N$616,MATCH(RIGHT(X524,255),RIGHT('Disaggregation Data'!$J$315:$J$616,255),0))=0,"",INDEX('Disaggregation Data'!$N$315:$N$616,MATCH(RIGHT(X524,255),RIGHT('Disaggregation Data'!J$315:$J$616,255),0))),"")</f>
        <v/>
      </c>
      <c r="I524" s="469"/>
      <c r="J524" s="469"/>
      <c r="K524" s="469"/>
      <c r="L524" s="469"/>
      <c r="M524" s="469"/>
      <c r="N524" s="469"/>
      <c r="O524" s="469"/>
      <c r="P524" s="469"/>
      <c r="Q524" s="469"/>
      <c r="R524" s="469"/>
      <c r="S524" s="469"/>
      <c r="T524" s="469"/>
      <c r="U524" s="370" t="str">
        <f t="array" ref="U524">IFERROR(IF(INDEX('Disaggregation Data'!$O$315:$O$616,MATCH(RIGHT(X524,255),RIGHT('Disaggregation Data'!$J$315:$J$616,255),0))=0,"",INDEX('Disaggregation Data'!$O$315:$O$616,MATCH(RIGHT(X524,255),RIGHT('Disaggregation Data'!J$315:$J$616,255),0))),"")</f>
        <v/>
      </c>
      <c r="V524" s="383" t="str">
        <f t="array" ref="V524">IFERROR(IF(INDEX('Disaggregation Data'!$P$315:$P$616,MATCH(RIGHT(X524,255),RIGHT('Disaggregation Data'!$J$315:$J$616,255),0))=0,"",INDEX('Disaggregation Data'!$P$315:$P$616,MATCH(RIGHT(X524,255),RIGHT('Disaggregation Data'!J$315:$J$616,255),0))),"")</f>
        <v/>
      </c>
      <c r="W524" s="470"/>
      <c r="X524" s="470" t="str">
        <f t="shared" si="36"/>
        <v/>
      </c>
      <c r="Y524" s="470">
        <f t="shared" si="37"/>
        <v>147</v>
      </c>
      <c r="Z524" s="470" t="str">
        <f t="shared" si="38"/>
        <v/>
      </c>
      <c r="AA524" s="470" t="b">
        <f t="shared" si="39"/>
        <v>0</v>
      </c>
      <c r="AB524" s="470" t="s">
        <v>2028</v>
      </c>
      <c r="AC524" s="470" t="str">
        <f t="array" ref="AC524">IFERROR(IF(INDEX('Disaggregation Records'!$G$95:$G$183,MATCH(LEFT(Z524,255),LEFT('Disaggregation Records'!$D$95:$D$183,255),0))=0,"",INDEX('Disaggregation Records'!$G$95:$G$183,MATCH(LEFT(Z524,255),LEFT('Disaggregation Records'!$D$95:$D$183,255),0))),"")</f>
        <v/>
      </c>
      <c r="AD524" s="470" t="s">
        <v>780</v>
      </c>
      <c r="AE524" s="219"/>
      <c r="AF524" s="136"/>
      <c r="AG524" s="136"/>
    </row>
    <row r="525" spans="1:33" ht="37.5" customHeight="1" x14ac:dyDescent="0.25">
      <c r="A525" s="345">
        <v>20</v>
      </c>
      <c r="B525" s="364" t="str">
        <f>IFERROR(VLOOKUP(A525,'Coverage Indicators - Section D'!$A$10:$Y$42,25,FALSE),"")</f>
        <v/>
      </c>
      <c r="C525" s="464" t="str">
        <f t="array" ref="C525">IFERROR(IF(INDEX('Disaggregation Records'!$E$95:$E$183,MATCH(RIGHT(Z525,255),RIGHT('Disaggregation Records'!$D$95:$D$183,255),0))=0,"",INDEX('Disaggregation Records'!$E$95:$E$183,MATCH(RIGHT(Z525,255),RIGHT('Disaggregation Records'!$D$95:$D$183,255),0))),"")</f>
        <v/>
      </c>
      <c r="D525" s="464" t="str">
        <f t="array" ref="D525">IFERROR(IF(INDEX('Disaggregation Records'!$F$95:$F$183,MATCH(RIGHT(Z525,255),RIGHT('Disaggregation Records'!$D$95:$D$183,255),0))=0,"",INDEX('Disaggregation Records'!$F$95:$F$183,MATCH(RIGHT(Z525,255),RIGHT('Disaggregation Records'!$D$95:$D$183,255),0))),"")</f>
        <v/>
      </c>
      <c r="E525" s="366" t="str">
        <f t="array" ref="E525">IFERROR(IF(INDEX('Disaggregation Data'!$K$315:$K$616,MATCH(RIGHT(X525,255),RIGHT('Disaggregation Data'!$J$315:$J$616,255),0))=0,"",INDEX('Disaggregation Data'!$K$315:$K$616,MATCH(RIGHT(X525,255),RIGHT('Disaggregation Data'!J$315:$J$616,255),0))),"")</f>
        <v/>
      </c>
      <c r="F525" s="367" t="str">
        <f t="array" ref="F525">IFERROR(IF(INDEX('Disaggregation Data'!$L$315:$L$616,MATCH(RIGHT(X525,255),RIGHT('Disaggregation Data'!$J$315:$J$616,255),0))=0,"",INDEX('Disaggregation Data'!$L$315:$L$616,MATCH(RIGHT(X525,255),RIGHT('Disaggregation Data'!J$315:$J$616,255),0))),"")</f>
        <v/>
      </c>
      <c r="G525" s="436" t="str">
        <f t="array" ref="G525">IFERROR(IF(INDEX('Disaggregation Data'!$M$315:$M$616,MATCH(RIGHT(X525,255),RIGHT('Disaggregation Data'!$J$315:$J$616,255),0))=0,(E525/F525)*100,INDEX('Disaggregation Data'!$M$315:$M$616,MATCH(RIGHT(X525,255),RIGHT('Disaggregation Data'!J$315:$J$616,255),0))),"")</f>
        <v/>
      </c>
      <c r="H525" s="370" t="str">
        <f t="array" ref="H525">IFERROR(IF(INDEX('Disaggregation Data'!$N$315:$N$616,MATCH(RIGHT(X525,255),RIGHT('Disaggregation Data'!$J$315:$J$616,255),0))=0,"",INDEX('Disaggregation Data'!$N$315:$N$616,MATCH(RIGHT(X525,255),RIGHT('Disaggregation Data'!J$315:$J$616,255),0))),"")</f>
        <v/>
      </c>
      <c r="I525" s="469"/>
      <c r="J525" s="469"/>
      <c r="K525" s="469"/>
      <c r="L525" s="469"/>
      <c r="M525" s="469"/>
      <c r="N525" s="469"/>
      <c r="O525" s="469"/>
      <c r="P525" s="469"/>
      <c r="Q525" s="469"/>
      <c r="R525" s="469"/>
      <c r="S525" s="469"/>
      <c r="T525" s="469"/>
      <c r="U525" s="370" t="str">
        <f t="array" ref="U525">IFERROR(IF(INDEX('Disaggregation Data'!$O$315:$O$616,MATCH(RIGHT(X525,255),RIGHT('Disaggregation Data'!$J$315:$J$616,255),0))=0,"",INDEX('Disaggregation Data'!$O$315:$O$616,MATCH(RIGHT(X525,255),RIGHT('Disaggregation Data'!J$315:$J$616,255),0))),"")</f>
        <v/>
      </c>
      <c r="V525" s="383" t="str">
        <f t="array" ref="V525">IFERROR(IF(INDEX('Disaggregation Data'!$P$315:$P$616,MATCH(RIGHT(X525,255),RIGHT('Disaggregation Data'!$J$315:$J$616,255),0))=0,"",INDEX('Disaggregation Data'!$P$315:$P$616,MATCH(RIGHT(X525,255),RIGHT('Disaggregation Data'!J$315:$J$616,255),0))),"")</f>
        <v/>
      </c>
      <c r="W525" s="470"/>
      <c r="X525" s="470" t="str">
        <f t="shared" si="36"/>
        <v/>
      </c>
      <c r="Y525" s="470">
        <f t="shared" si="37"/>
        <v>148</v>
      </c>
      <c r="Z525" s="470" t="str">
        <f t="shared" si="38"/>
        <v/>
      </c>
      <c r="AA525" s="470" t="b">
        <f t="shared" si="39"/>
        <v>0</v>
      </c>
      <c r="AB525" s="470" t="s">
        <v>2029</v>
      </c>
      <c r="AC525" s="470" t="str">
        <f t="array" ref="AC525">IFERROR(IF(INDEX('Disaggregation Records'!$G$95:$G$183,MATCH(LEFT(Z525,255),LEFT('Disaggregation Records'!$D$95:$D$183,255),0))=0,"",INDEX('Disaggregation Records'!$G$95:$G$183,MATCH(LEFT(Z525,255),LEFT('Disaggregation Records'!$D$95:$D$183,255),0))),"")</f>
        <v/>
      </c>
      <c r="AD525" s="470" t="s">
        <v>780</v>
      </c>
      <c r="AE525" s="219"/>
      <c r="AF525" s="136"/>
      <c r="AG525" s="136"/>
    </row>
    <row r="526" spans="1:33" ht="37.5" customHeight="1" x14ac:dyDescent="0.25">
      <c r="A526" s="345">
        <v>20</v>
      </c>
      <c r="B526" s="364" t="str">
        <f>IFERROR(VLOOKUP(A526,'Coverage Indicators - Section D'!$A$10:$Y$42,25,FALSE),"")</f>
        <v/>
      </c>
      <c r="C526" s="464" t="str">
        <f t="array" ref="C526">IFERROR(IF(INDEX('Disaggregation Records'!$E$95:$E$183,MATCH(RIGHT(Z526,255),RIGHT('Disaggregation Records'!$D$95:$D$183,255),0))=0,"",INDEX('Disaggregation Records'!$E$95:$E$183,MATCH(RIGHT(Z526,255),RIGHT('Disaggregation Records'!$D$95:$D$183,255),0))),"")</f>
        <v/>
      </c>
      <c r="D526" s="464" t="str">
        <f t="array" ref="D526">IFERROR(IF(INDEX('Disaggregation Records'!$F$95:$F$183,MATCH(RIGHT(Z526,255),RIGHT('Disaggregation Records'!$D$95:$D$183,255),0))=0,"",INDEX('Disaggregation Records'!$F$95:$F$183,MATCH(RIGHT(Z526,255),RIGHT('Disaggregation Records'!$D$95:$D$183,255),0))),"")</f>
        <v/>
      </c>
      <c r="E526" s="366" t="str">
        <f t="array" ref="E526">IFERROR(IF(INDEX('Disaggregation Data'!$K$315:$K$616,MATCH(RIGHT(X526,255),RIGHT('Disaggregation Data'!$J$315:$J$616,255),0))=0,"",INDEX('Disaggregation Data'!$K$315:$K$616,MATCH(RIGHT(X526,255),RIGHT('Disaggregation Data'!J$315:$J$616,255),0))),"")</f>
        <v/>
      </c>
      <c r="F526" s="367" t="str">
        <f t="array" ref="F526">IFERROR(IF(INDEX('Disaggregation Data'!$L$315:$L$616,MATCH(RIGHT(X526,255),RIGHT('Disaggregation Data'!$J$315:$J$616,255),0))=0,"",INDEX('Disaggregation Data'!$L$315:$L$616,MATCH(RIGHT(X526,255),RIGHT('Disaggregation Data'!J$315:$J$616,255),0))),"")</f>
        <v/>
      </c>
      <c r="G526" s="436" t="str">
        <f t="array" ref="G526">IFERROR(IF(INDEX('Disaggregation Data'!$M$315:$M$616,MATCH(RIGHT(X526,255),RIGHT('Disaggregation Data'!$J$315:$J$616,255),0))=0,(E526/F526)*100,INDEX('Disaggregation Data'!$M$315:$M$616,MATCH(RIGHT(X526,255),RIGHT('Disaggregation Data'!J$315:$J$616,255),0))),"")</f>
        <v/>
      </c>
      <c r="H526" s="370" t="str">
        <f t="array" ref="H526">IFERROR(IF(INDEX('Disaggregation Data'!$N$315:$N$616,MATCH(RIGHT(X526,255),RIGHT('Disaggregation Data'!$J$315:$J$616,255),0))=0,"",INDEX('Disaggregation Data'!$N$315:$N$616,MATCH(RIGHT(X526,255),RIGHT('Disaggregation Data'!J$315:$J$616,255),0))),"")</f>
        <v/>
      </c>
      <c r="I526" s="469"/>
      <c r="J526" s="469"/>
      <c r="K526" s="469"/>
      <c r="L526" s="469"/>
      <c r="M526" s="469"/>
      <c r="N526" s="469"/>
      <c r="O526" s="469"/>
      <c r="P526" s="469"/>
      <c r="Q526" s="469"/>
      <c r="R526" s="469"/>
      <c r="S526" s="469"/>
      <c r="T526" s="469"/>
      <c r="U526" s="370" t="str">
        <f t="array" ref="U526">IFERROR(IF(INDEX('Disaggregation Data'!$O$315:$O$616,MATCH(RIGHT(X526,255),RIGHT('Disaggregation Data'!$J$315:$J$616,255),0))=0,"",INDEX('Disaggregation Data'!$O$315:$O$616,MATCH(RIGHT(X526,255),RIGHT('Disaggregation Data'!J$315:$J$616,255),0))),"")</f>
        <v/>
      </c>
      <c r="V526" s="383" t="str">
        <f t="array" ref="V526">IFERROR(IF(INDEX('Disaggregation Data'!$P$315:$P$616,MATCH(RIGHT(X526,255),RIGHT('Disaggregation Data'!$J$315:$J$616,255),0))=0,"",INDEX('Disaggregation Data'!$P$315:$P$616,MATCH(RIGHT(X526,255),RIGHT('Disaggregation Data'!J$315:$J$616,255),0))),"")</f>
        <v/>
      </c>
      <c r="W526" s="470"/>
      <c r="X526" s="470" t="str">
        <f t="shared" si="36"/>
        <v/>
      </c>
      <c r="Y526" s="470">
        <f t="shared" si="37"/>
        <v>149</v>
      </c>
      <c r="Z526" s="470" t="str">
        <f t="shared" si="38"/>
        <v/>
      </c>
      <c r="AA526" s="470" t="b">
        <f t="shared" si="39"/>
        <v>0</v>
      </c>
      <c r="AB526" s="470" t="s">
        <v>2030</v>
      </c>
      <c r="AC526" s="470" t="str">
        <f t="array" ref="AC526">IFERROR(IF(INDEX('Disaggregation Records'!$G$95:$G$183,MATCH(LEFT(Z526,255),LEFT('Disaggregation Records'!$D$95:$D$183,255),0))=0,"",INDEX('Disaggregation Records'!$G$95:$G$183,MATCH(LEFT(Z526,255),LEFT('Disaggregation Records'!$D$95:$D$183,255),0))),"")</f>
        <v/>
      </c>
      <c r="AD526" s="470" t="s">
        <v>780</v>
      </c>
      <c r="AE526" s="219"/>
      <c r="AF526" s="136"/>
      <c r="AG526" s="136"/>
    </row>
    <row r="527" spans="1:33" ht="37.5" customHeight="1" x14ac:dyDescent="0.25">
      <c r="A527" s="345">
        <v>21</v>
      </c>
      <c r="B527" s="364" t="str">
        <f>IFERROR(VLOOKUP(A527,'Coverage Indicators - Section D'!$A$10:$Y$42,25,FALSE),"")</f>
        <v/>
      </c>
      <c r="C527" s="464" t="str">
        <f t="array" ref="C527">IFERROR(IF(INDEX('Disaggregation Records'!$E$95:$E$183,MATCH(RIGHT(Z527,255),RIGHT('Disaggregation Records'!$D$95:$D$183,255),0))=0,"",INDEX('Disaggregation Records'!$E$95:$E$183,MATCH(RIGHT(Z527,255),RIGHT('Disaggregation Records'!$D$95:$D$183,255),0))),"")</f>
        <v/>
      </c>
      <c r="D527" s="464" t="str">
        <f t="array" ref="D527">IFERROR(IF(INDEX('Disaggregation Records'!$F$95:$F$183,MATCH(RIGHT(Z527,255),RIGHT('Disaggregation Records'!$D$95:$D$183,255),0))=0,"",INDEX('Disaggregation Records'!$F$95:$F$183,MATCH(RIGHT(Z527,255),RIGHT('Disaggregation Records'!$D$95:$D$183,255),0))),"")</f>
        <v/>
      </c>
      <c r="E527" s="366" t="str">
        <f t="array" ref="E527">IFERROR(IF(INDEX('Disaggregation Data'!$K$315:$K$616,MATCH(RIGHT(X527,255),RIGHT('Disaggregation Data'!$J$315:$J$616,255),0))=0,"",INDEX('Disaggregation Data'!$K$315:$K$616,MATCH(RIGHT(X527,255),RIGHT('Disaggregation Data'!J$315:$J$616,255),0))),"")</f>
        <v/>
      </c>
      <c r="F527" s="367" t="str">
        <f t="array" ref="F527">IFERROR(IF(INDEX('Disaggregation Data'!$L$315:$L$616,MATCH(RIGHT(X527,255),RIGHT('Disaggregation Data'!$J$315:$J$616,255),0))=0,"",INDEX('Disaggregation Data'!$L$315:$L$616,MATCH(RIGHT(X527,255),RIGHT('Disaggregation Data'!J$315:$J$616,255),0))),"")</f>
        <v/>
      </c>
      <c r="G527" s="436" t="str">
        <f t="array" ref="G527">IFERROR(IF(INDEX('Disaggregation Data'!$M$315:$M$616,MATCH(RIGHT(X527,255),RIGHT('Disaggregation Data'!$J$315:$J$616,255),0))=0,(E527/F527)*100,INDEX('Disaggregation Data'!$M$315:$M$616,MATCH(RIGHT(X527,255),RIGHT('Disaggregation Data'!J$315:$J$616,255),0))),"")</f>
        <v/>
      </c>
      <c r="H527" s="370" t="str">
        <f t="array" ref="H527">IFERROR(IF(INDEX('Disaggregation Data'!$N$315:$N$616,MATCH(RIGHT(X527,255),RIGHT('Disaggregation Data'!$J$315:$J$616,255),0))=0,"",INDEX('Disaggregation Data'!$N$315:$N$616,MATCH(RIGHT(X527,255),RIGHT('Disaggregation Data'!J$315:$J$616,255),0))),"")</f>
        <v/>
      </c>
      <c r="I527" s="469"/>
      <c r="J527" s="469"/>
      <c r="K527" s="469"/>
      <c r="L527" s="469"/>
      <c r="M527" s="469"/>
      <c r="N527" s="469"/>
      <c r="O527" s="469"/>
      <c r="P527" s="469"/>
      <c r="Q527" s="469"/>
      <c r="R527" s="469"/>
      <c r="S527" s="469"/>
      <c r="T527" s="469"/>
      <c r="U527" s="370" t="str">
        <f t="array" ref="U527">IFERROR(IF(INDEX('Disaggregation Data'!$O$315:$O$616,MATCH(RIGHT(X527,255),RIGHT('Disaggregation Data'!$J$315:$J$616,255),0))=0,"",INDEX('Disaggregation Data'!$O$315:$O$616,MATCH(RIGHT(X527,255),RIGHT('Disaggregation Data'!J$315:$J$616,255),0))),"")</f>
        <v/>
      </c>
      <c r="V527" s="383" t="str">
        <f t="array" ref="V527">IFERROR(IF(INDEX('Disaggregation Data'!$P$315:$P$616,MATCH(RIGHT(X527,255),RIGHT('Disaggregation Data'!$J$315:$J$616,255),0))=0,"",INDEX('Disaggregation Data'!$P$315:$P$616,MATCH(RIGHT(X527,255),RIGHT('Disaggregation Data'!J$315:$J$616,255),0))),"")</f>
        <v/>
      </c>
      <c r="W527" s="470"/>
      <c r="X527" s="470" t="str">
        <f t="shared" si="36"/>
        <v/>
      </c>
      <c r="Y527" s="470">
        <f t="shared" si="37"/>
        <v>150</v>
      </c>
      <c r="Z527" s="470" t="str">
        <f t="shared" si="38"/>
        <v/>
      </c>
      <c r="AA527" s="470" t="b">
        <f t="shared" si="39"/>
        <v>0</v>
      </c>
      <c r="AB527" s="470" t="s">
        <v>2031</v>
      </c>
      <c r="AC527" s="470" t="str">
        <f t="array" ref="AC527">IFERROR(IF(INDEX('Disaggregation Records'!$G$95:$G$183,MATCH(LEFT(Z527,255),LEFT('Disaggregation Records'!$D$95:$D$183,255),0))=0,"",INDEX('Disaggregation Records'!$G$95:$G$183,MATCH(LEFT(Z527,255),LEFT('Disaggregation Records'!$D$95:$D$183,255),0))),"")</f>
        <v/>
      </c>
      <c r="AD527" s="470" t="s">
        <v>781</v>
      </c>
      <c r="AE527" s="219"/>
      <c r="AF527" s="136"/>
      <c r="AG527" s="136"/>
    </row>
    <row r="528" spans="1:33" ht="37.5" customHeight="1" x14ac:dyDescent="0.25">
      <c r="A528" s="345">
        <v>21</v>
      </c>
      <c r="B528" s="364" t="str">
        <f>IFERROR(VLOOKUP(A528,'Coverage Indicators - Section D'!$A$10:$Y$42,25,FALSE),"")</f>
        <v/>
      </c>
      <c r="C528" s="464" t="str">
        <f t="array" ref="C528">IFERROR(IF(INDEX('Disaggregation Records'!$E$95:$E$183,MATCH(RIGHT(Z528,255),RIGHT('Disaggregation Records'!$D$95:$D$183,255),0))=0,"",INDEX('Disaggregation Records'!$E$95:$E$183,MATCH(RIGHT(Z528,255),RIGHT('Disaggregation Records'!$D$95:$D$183,255),0))),"")</f>
        <v/>
      </c>
      <c r="D528" s="464" t="str">
        <f t="array" ref="D528">IFERROR(IF(INDEX('Disaggregation Records'!$F$95:$F$183,MATCH(RIGHT(Z528,255),RIGHT('Disaggregation Records'!$D$95:$D$183,255),0))=0,"",INDEX('Disaggregation Records'!$F$95:$F$183,MATCH(RIGHT(Z528,255),RIGHT('Disaggregation Records'!$D$95:$D$183,255),0))),"")</f>
        <v/>
      </c>
      <c r="E528" s="366" t="str">
        <f t="array" ref="E528">IFERROR(IF(INDEX('Disaggregation Data'!$K$315:$K$616,MATCH(RIGHT(X528,255),RIGHT('Disaggregation Data'!$J$315:$J$616,255),0))=0,"",INDEX('Disaggregation Data'!$K$315:$K$616,MATCH(RIGHT(X528,255),RIGHT('Disaggregation Data'!J$315:$J$616,255),0))),"")</f>
        <v/>
      </c>
      <c r="F528" s="367" t="str">
        <f t="array" ref="F528">IFERROR(IF(INDEX('Disaggregation Data'!$L$315:$L$616,MATCH(RIGHT(X528,255),RIGHT('Disaggregation Data'!$J$315:$J$616,255),0))=0,"",INDEX('Disaggregation Data'!$L$315:$L$616,MATCH(RIGHT(X528,255),RIGHT('Disaggregation Data'!J$315:$J$616,255),0))),"")</f>
        <v/>
      </c>
      <c r="G528" s="436" t="str">
        <f t="array" ref="G528">IFERROR(IF(INDEX('Disaggregation Data'!$M$315:$M$616,MATCH(RIGHT(X528,255),RIGHT('Disaggregation Data'!$J$315:$J$616,255),0))=0,(E528/F528)*100,INDEX('Disaggregation Data'!$M$315:$M$616,MATCH(RIGHT(X528,255),RIGHT('Disaggregation Data'!J$315:$J$616,255),0))),"")</f>
        <v/>
      </c>
      <c r="H528" s="370" t="str">
        <f t="array" ref="H528">IFERROR(IF(INDEX('Disaggregation Data'!$N$315:$N$616,MATCH(RIGHT(X528,255),RIGHT('Disaggregation Data'!$J$315:$J$616,255),0))=0,"",INDEX('Disaggregation Data'!$N$315:$N$616,MATCH(RIGHT(X528,255),RIGHT('Disaggregation Data'!J$315:$J$616,255),0))),"")</f>
        <v/>
      </c>
      <c r="I528" s="469"/>
      <c r="J528" s="469"/>
      <c r="K528" s="469"/>
      <c r="L528" s="469"/>
      <c r="M528" s="469"/>
      <c r="N528" s="469"/>
      <c r="O528" s="469"/>
      <c r="P528" s="469"/>
      <c r="Q528" s="469"/>
      <c r="R528" s="469"/>
      <c r="S528" s="469"/>
      <c r="T528" s="469"/>
      <c r="U528" s="370" t="str">
        <f t="array" ref="U528">IFERROR(IF(INDEX('Disaggregation Data'!$O$315:$O$616,MATCH(RIGHT(X528,255),RIGHT('Disaggregation Data'!$J$315:$J$616,255),0))=0,"",INDEX('Disaggregation Data'!$O$315:$O$616,MATCH(RIGHT(X528,255),RIGHT('Disaggregation Data'!J$315:$J$616,255),0))),"")</f>
        <v/>
      </c>
      <c r="V528" s="383" t="str">
        <f t="array" ref="V528">IFERROR(IF(INDEX('Disaggregation Data'!$P$315:$P$616,MATCH(RIGHT(X528,255),RIGHT('Disaggregation Data'!$J$315:$J$616,255),0))=0,"",INDEX('Disaggregation Data'!$P$315:$P$616,MATCH(RIGHT(X528,255),RIGHT('Disaggregation Data'!J$315:$J$616,255),0))),"")</f>
        <v/>
      </c>
      <c r="W528" s="470"/>
      <c r="X528" s="470" t="str">
        <f t="shared" si="36"/>
        <v/>
      </c>
      <c r="Y528" s="470">
        <f t="shared" si="37"/>
        <v>151</v>
      </c>
      <c r="Z528" s="470" t="str">
        <f t="shared" si="38"/>
        <v/>
      </c>
      <c r="AA528" s="470" t="b">
        <f t="shared" si="39"/>
        <v>0</v>
      </c>
      <c r="AB528" s="470" t="s">
        <v>2032</v>
      </c>
      <c r="AC528" s="470" t="str">
        <f t="array" ref="AC528">IFERROR(IF(INDEX('Disaggregation Records'!$G$95:$G$183,MATCH(LEFT(Z528,255),LEFT('Disaggregation Records'!$D$95:$D$183,255),0))=0,"",INDEX('Disaggregation Records'!$G$95:$G$183,MATCH(LEFT(Z528,255),LEFT('Disaggregation Records'!$D$95:$D$183,255),0))),"")</f>
        <v/>
      </c>
      <c r="AD528" s="470" t="s">
        <v>781</v>
      </c>
      <c r="AE528" s="219"/>
      <c r="AF528" s="136"/>
      <c r="AG528" s="136"/>
    </row>
    <row r="529" spans="1:33" ht="37.5" customHeight="1" x14ac:dyDescent="0.25">
      <c r="A529" s="345">
        <v>21</v>
      </c>
      <c r="B529" s="364" t="str">
        <f>IFERROR(VLOOKUP(A529,'Coverage Indicators - Section D'!$A$10:$Y$42,25,FALSE),"")</f>
        <v/>
      </c>
      <c r="C529" s="464" t="str">
        <f t="array" ref="C529">IFERROR(IF(INDEX('Disaggregation Records'!$E$95:$E$183,MATCH(RIGHT(Z529,255),RIGHT('Disaggregation Records'!$D$95:$D$183,255),0))=0,"",INDEX('Disaggregation Records'!$E$95:$E$183,MATCH(RIGHT(Z529,255),RIGHT('Disaggregation Records'!$D$95:$D$183,255),0))),"")</f>
        <v/>
      </c>
      <c r="D529" s="464" t="str">
        <f t="array" ref="D529">IFERROR(IF(INDEX('Disaggregation Records'!$F$95:$F$183,MATCH(RIGHT(Z529,255),RIGHT('Disaggregation Records'!$D$95:$D$183,255),0))=0,"",INDEX('Disaggregation Records'!$F$95:$F$183,MATCH(RIGHT(Z529,255),RIGHT('Disaggregation Records'!$D$95:$D$183,255),0))),"")</f>
        <v/>
      </c>
      <c r="E529" s="366" t="str">
        <f t="array" ref="E529">IFERROR(IF(INDEX('Disaggregation Data'!$K$315:$K$616,MATCH(RIGHT(X529,255),RIGHT('Disaggregation Data'!$J$315:$J$616,255),0))=0,"",INDEX('Disaggregation Data'!$K$315:$K$616,MATCH(RIGHT(X529,255),RIGHT('Disaggregation Data'!J$315:$J$616,255),0))),"")</f>
        <v/>
      </c>
      <c r="F529" s="367" t="str">
        <f t="array" ref="F529">IFERROR(IF(INDEX('Disaggregation Data'!$L$315:$L$616,MATCH(RIGHT(X529,255),RIGHT('Disaggregation Data'!$J$315:$J$616,255),0))=0,"",INDEX('Disaggregation Data'!$L$315:$L$616,MATCH(RIGHT(X529,255),RIGHT('Disaggregation Data'!J$315:$J$616,255),0))),"")</f>
        <v/>
      </c>
      <c r="G529" s="436" t="str">
        <f t="array" ref="G529">IFERROR(IF(INDEX('Disaggregation Data'!$M$315:$M$616,MATCH(RIGHT(X529,255),RIGHT('Disaggregation Data'!$J$315:$J$616,255),0))=0,(E529/F529)*100,INDEX('Disaggregation Data'!$M$315:$M$616,MATCH(RIGHT(X529,255),RIGHT('Disaggregation Data'!J$315:$J$616,255),0))),"")</f>
        <v/>
      </c>
      <c r="H529" s="370" t="str">
        <f t="array" ref="H529">IFERROR(IF(INDEX('Disaggregation Data'!$N$315:$N$616,MATCH(RIGHT(X529,255),RIGHT('Disaggregation Data'!$J$315:$J$616,255),0))=0,"",INDEX('Disaggregation Data'!$N$315:$N$616,MATCH(RIGHT(X529,255),RIGHT('Disaggregation Data'!J$315:$J$616,255),0))),"")</f>
        <v/>
      </c>
      <c r="I529" s="469"/>
      <c r="J529" s="469"/>
      <c r="K529" s="469"/>
      <c r="L529" s="469"/>
      <c r="M529" s="469"/>
      <c r="N529" s="469"/>
      <c r="O529" s="469"/>
      <c r="P529" s="469"/>
      <c r="Q529" s="469"/>
      <c r="R529" s="469"/>
      <c r="S529" s="469"/>
      <c r="T529" s="469"/>
      <c r="U529" s="370" t="str">
        <f t="array" ref="U529">IFERROR(IF(INDEX('Disaggregation Data'!$O$315:$O$616,MATCH(RIGHT(X529,255),RIGHT('Disaggregation Data'!$J$315:$J$616,255),0))=0,"",INDEX('Disaggregation Data'!$O$315:$O$616,MATCH(RIGHT(X529,255),RIGHT('Disaggregation Data'!J$315:$J$616,255),0))),"")</f>
        <v/>
      </c>
      <c r="V529" s="383" t="str">
        <f t="array" ref="V529">IFERROR(IF(INDEX('Disaggregation Data'!$P$315:$P$616,MATCH(RIGHT(X529,255),RIGHT('Disaggregation Data'!$J$315:$J$616,255),0))=0,"",INDEX('Disaggregation Data'!$P$315:$P$616,MATCH(RIGHT(X529,255),RIGHT('Disaggregation Data'!J$315:$J$616,255),0))),"")</f>
        <v/>
      </c>
      <c r="W529" s="470"/>
      <c r="X529" s="470" t="str">
        <f t="shared" si="36"/>
        <v/>
      </c>
      <c r="Y529" s="470">
        <f t="shared" si="37"/>
        <v>152</v>
      </c>
      <c r="Z529" s="470" t="str">
        <f t="shared" si="38"/>
        <v/>
      </c>
      <c r="AA529" s="470" t="b">
        <f t="shared" si="39"/>
        <v>0</v>
      </c>
      <c r="AB529" s="470" t="s">
        <v>2033</v>
      </c>
      <c r="AC529" s="470" t="str">
        <f t="array" ref="AC529">IFERROR(IF(INDEX('Disaggregation Records'!$G$95:$G$183,MATCH(LEFT(Z529,255),LEFT('Disaggregation Records'!$D$95:$D$183,255),0))=0,"",INDEX('Disaggregation Records'!$G$95:$G$183,MATCH(LEFT(Z529,255),LEFT('Disaggregation Records'!$D$95:$D$183,255),0))),"")</f>
        <v/>
      </c>
      <c r="AD529" s="470" t="s">
        <v>781</v>
      </c>
      <c r="AE529" s="219"/>
      <c r="AF529" s="136"/>
      <c r="AG529" s="136"/>
    </row>
    <row r="530" spans="1:33" ht="37.5" customHeight="1" x14ac:dyDescent="0.25">
      <c r="A530" s="345">
        <v>21</v>
      </c>
      <c r="B530" s="364" t="str">
        <f>IFERROR(VLOOKUP(A530,'Coverage Indicators - Section D'!$A$10:$Y$42,25,FALSE),"")</f>
        <v/>
      </c>
      <c r="C530" s="464" t="str">
        <f t="array" ref="C530">IFERROR(IF(INDEX('Disaggregation Records'!$E$95:$E$183,MATCH(RIGHT(Z530,255),RIGHT('Disaggregation Records'!$D$95:$D$183,255),0))=0,"",INDEX('Disaggregation Records'!$E$95:$E$183,MATCH(RIGHT(Z530,255),RIGHT('Disaggregation Records'!$D$95:$D$183,255),0))),"")</f>
        <v/>
      </c>
      <c r="D530" s="464" t="str">
        <f t="array" ref="D530">IFERROR(IF(INDEX('Disaggregation Records'!$F$95:$F$183,MATCH(RIGHT(Z530,255),RIGHT('Disaggregation Records'!$D$95:$D$183,255),0))=0,"",INDEX('Disaggregation Records'!$F$95:$F$183,MATCH(RIGHT(Z530,255),RIGHT('Disaggregation Records'!$D$95:$D$183,255),0))),"")</f>
        <v/>
      </c>
      <c r="E530" s="366" t="str">
        <f t="array" ref="E530">IFERROR(IF(INDEX('Disaggregation Data'!$K$315:$K$616,MATCH(RIGHT(X530,255),RIGHT('Disaggregation Data'!$J$315:$J$616,255),0))=0,"",INDEX('Disaggregation Data'!$K$315:$K$616,MATCH(RIGHT(X530,255),RIGHT('Disaggregation Data'!J$315:$J$616,255),0))),"")</f>
        <v/>
      </c>
      <c r="F530" s="367" t="str">
        <f t="array" ref="F530">IFERROR(IF(INDEX('Disaggregation Data'!$L$315:$L$616,MATCH(RIGHT(X530,255),RIGHT('Disaggregation Data'!$J$315:$J$616,255),0))=0,"",INDEX('Disaggregation Data'!$L$315:$L$616,MATCH(RIGHT(X530,255),RIGHT('Disaggregation Data'!J$315:$J$616,255),0))),"")</f>
        <v/>
      </c>
      <c r="G530" s="436" t="str">
        <f t="array" ref="G530">IFERROR(IF(INDEX('Disaggregation Data'!$M$315:$M$616,MATCH(RIGHT(X530,255),RIGHT('Disaggregation Data'!$J$315:$J$616,255),0))=0,(E530/F530)*100,INDEX('Disaggregation Data'!$M$315:$M$616,MATCH(RIGHT(X530,255),RIGHT('Disaggregation Data'!J$315:$J$616,255),0))),"")</f>
        <v/>
      </c>
      <c r="H530" s="370" t="str">
        <f t="array" ref="H530">IFERROR(IF(INDEX('Disaggregation Data'!$N$315:$N$616,MATCH(RIGHT(X530,255),RIGHT('Disaggregation Data'!$J$315:$J$616,255),0))=0,"",INDEX('Disaggregation Data'!$N$315:$N$616,MATCH(RIGHT(X530,255),RIGHT('Disaggregation Data'!J$315:$J$616,255),0))),"")</f>
        <v/>
      </c>
      <c r="I530" s="469"/>
      <c r="J530" s="469"/>
      <c r="K530" s="469"/>
      <c r="L530" s="469"/>
      <c r="M530" s="469"/>
      <c r="N530" s="469"/>
      <c r="O530" s="469"/>
      <c r="P530" s="469"/>
      <c r="Q530" s="469"/>
      <c r="R530" s="469"/>
      <c r="S530" s="469"/>
      <c r="T530" s="469"/>
      <c r="U530" s="370" t="str">
        <f t="array" ref="U530">IFERROR(IF(INDEX('Disaggregation Data'!$O$315:$O$616,MATCH(RIGHT(X530,255),RIGHT('Disaggregation Data'!$J$315:$J$616,255),0))=0,"",INDEX('Disaggregation Data'!$O$315:$O$616,MATCH(RIGHT(X530,255),RIGHT('Disaggregation Data'!J$315:$J$616,255),0))),"")</f>
        <v/>
      </c>
      <c r="V530" s="383" t="str">
        <f t="array" ref="V530">IFERROR(IF(INDEX('Disaggregation Data'!$P$315:$P$616,MATCH(RIGHT(X530,255),RIGHT('Disaggregation Data'!$J$315:$J$616,255),0))=0,"",INDEX('Disaggregation Data'!$P$315:$P$616,MATCH(RIGHT(X530,255),RIGHT('Disaggregation Data'!J$315:$J$616,255),0))),"")</f>
        <v/>
      </c>
      <c r="W530" s="470"/>
      <c r="X530" s="470" t="str">
        <f t="shared" si="36"/>
        <v/>
      </c>
      <c r="Y530" s="470">
        <f t="shared" si="37"/>
        <v>153</v>
      </c>
      <c r="Z530" s="470" t="str">
        <f t="shared" si="38"/>
        <v/>
      </c>
      <c r="AA530" s="470" t="b">
        <f t="shared" si="39"/>
        <v>0</v>
      </c>
      <c r="AB530" s="470" t="s">
        <v>2034</v>
      </c>
      <c r="AC530" s="470" t="str">
        <f t="array" ref="AC530">IFERROR(IF(INDEX('Disaggregation Records'!$G$95:$G$183,MATCH(LEFT(Z530,255),LEFT('Disaggregation Records'!$D$95:$D$183,255),0))=0,"",INDEX('Disaggregation Records'!$G$95:$G$183,MATCH(LEFT(Z530,255),LEFT('Disaggregation Records'!$D$95:$D$183,255),0))),"")</f>
        <v/>
      </c>
      <c r="AD530" s="470" t="s">
        <v>781</v>
      </c>
      <c r="AE530" s="219"/>
      <c r="AF530" s="136"/>
      <c r="AG530" s="136"/>
    </row>
    <row r="531" spans="1:33" ht="37.5" customHeight="1" x14ac:dyDescent="0.25">
      <c r="A531" s="345">
        <v>21</v>
      </c>
      <c r="B531" s="364" t="str">
        <f>IFERROR(VLOOKUP(A531,'Coverage Indicators - Section D'!$A$10:$Y$42,25,FALSE),"")</f>
        <v/>
      </c>
      <c r="C531" s="464" t="str">
        <f t="array" ref="C531">IFERROR(IF(INDEX('Disaggregation Records'!$E$95:$E$183,MATCH(RIGHT(Z531,255),RIGHT('Disaggregation Records'!$D$95:$D$183,255),0))=0,"",INDEX('Disaggregation Records'!$E$95:$E$183,MATCH(RIGHT(Z531,255),RIGHT('Disaggregation Records'!$D$95:$D$183,255),0))),"")</f>
        <v/>
      </c>
      <c r="D531" s="464" t="str">
        <f t="array" ref="D531">IFERROR(IF(INDEX('Disaggregation Records'!$F$95:$F$183,MATCH(RIGHT(Z531,255),RIGHT('Disaggregation Records'!$D$95:$D$183,255),0))=0,"",INDEX('Disaggregation Records'!$F$95:$F$183,MATCH(RIGHT(Z531,255),RIGHT('Disaggregation Records'!$D$95:$D$183,255),0))),"")</f>
        <v/>
      </c>
      <c r="E531" s="366" t="str">
        <f t="array" ref="E531">IFERROR(IF(INDEX('Disaggregation Data'!$K$315:$K$616,MATCH(RIGHT(X531,255),RIGHT('Disaggregation Data'!$J$315:$J$616,255),0))=0,"",INDEX('Disaggregation Data'!$K$315:$K$616,MATCH(RIGHT(X531,255),RIGHT('Disaggregation Data'!J$315:$J$616,255),0))),"")</f>
        <v/>
      </c>
      <c r="F531" s="367" t="str">
        <f t="array" ref="F531">IFERROR(IF(INDEX('Disaggregation Data'!$L$315:$L$616,MATCH(RIGHT(X531,255),RIGHT('Disaggregation Data'!$J$315:$J$616,255),0))=0,"",INDEX('Disaggregation Data'!$L$315:$L$616,MATCH(RIGHT(X531,255),RIGHT('Disaggregation Data'!J$315:$J$616,255),0))),"")</f>
        <v/>
      </c>
      <c r="G531" s="436" t="str">
        <f t="array" ref="G531">IFERROR(IF(INDEX('Disaggregation Data'!$M$315:$M$616,MATCH(RIGHT(X531,255),RIGHT('Disaggregation Data'!$J$315:$J$616,255),0))=0,(E531/F531)*100,INDEX('Disaggregation Data'!$M$315:$M$616,MATCH(RIGHT(X531,255),RIGHT('Disaggregation Data'!J$315:$J$616,255),0))),"")</f>
        <v/>
      </c>
      <c r="H531" s="370" t="str">
        <f t="array" ref="H531">IFERROR(IF(INDEX('Disaggregation Data'!$N$315:$N$616,MATCH(RIGHT(X531,255),RIGHT('Disaggregation Data'!$J$315:$J$616,255),0))=0,"",INDEX('Disaggregation Data'!$N$315:$N$616,MATCH(RIGHT(X531,255),RIGHT('Disaggregation Data'!J$315:$J$616,255),0))),"")</f>
        <v/>
      </c>
      <c r="I531" s="469"/>
      <c r="J531" s="469"/>
      <c r="K531" s="469"/>
      <c r="L531" s="469"/>
      <c r="M531" s="469"/>
      <c r="N531" s="469"/>
      <c r="O531" s="469"/>
      <c r="P531" s="469"/>
      <c r="Q531" s="469"/>
      <c r="R531" s="469"/>
      <c r="S531" s="469"/>
      <c r="T531" s="469"/>
      <c r="U531" s="370" t="str">
        <f t="array" ref="U531">IFERROR(IF(INDEX('Disaggregation Data'!$O$315:$O$616,MATCH(RIGHT(X531,255),RIGHT('Disaggregation Data'!$J$315:$J$616,255),0))=0,"",INDEX('Disaggregation Data'!$O$315:$O$616,MATCH(RIGHT(X531,255),RIGHT('Disaggregation Data'!J$315:$J$616,255),0))),"")</f>
        <v/>
      </c>
      <c r="V531" s="383" t="str">
        <f t="array" ref="V531">IFERROR(IF(INDEX('Disaggregation Data'!$P$315:$P$616,MATCH(RIGHT(X531,255),RIGHT('Disaggregation Data'!$J$315:$J$616,255),0))=0,"",INDEX('Disaggregation Data'!$P$315:$P$616,MATCH(RIGHT(X531,255),RIGHT('Disaggregation Data'!J$315:$J$616,255),0))),"")</f>
        <v/>
      </c>
      <c r="W531" s="470"/>
      <c r="X531" s="470" t="str">
        <f t="shared" si="36"/>
        <v/>
      </c>
      <c r="Y531" s="470">
        <f t="shared" si="37"/>
        <v>154</v>
      </c>
      <c r="Z531" s="470" t="str">
        <f t="shared" si="38"/>
        <v/>
      </c>
      <c r="AA531" s="470" t="b">
        <f t="shared" si="39"/>
        <v>0</v>
      </c>
      <c r="AB531" s="470" t="s">
        <v>2035</v>
      </c>
      <c r="AC531" s="470" t="str">
        <f t="array" ref="AC531">IFERROR(IF(INDEX('Disaggregation Records'!$G$95:$G$183,MATCH(LEFT(Z531,255),LEFT('Disaggregation Records'!$D$95:$D$183,255),0))=0,"",INDEX('Disaggregation Records'!$G$95:$G$183,MATCH(LEFT(Z531,255),LEFT('Disaggregation Records'!$D$95:$D$183,255),0))),"")</f>
        <v/>
      </c>
      <c r="AD531" s="470" t="s">
        <v>781</v>
      </c>
      <c r="AE531" s="219"/>
      <c r="AF531" s="136"/>
      <c r="AG531" s="136"/>
    </row>
    <row r="532" spans="1:33" ht="37.5" customHeight="1" x14ac:dyDescent="0.25">
      <c r="A532" s="345">
        <v>21</v>
      </c>
      <c r="B532" s="364" t="str">
        <f>IFERROR(VLOOKUP(A532,'Coverage Indicators - Section D'!$A$10:$Y$42,25,FALSE),"")</f>
        <v/>
      </c>
      <c r="C532" s="464" t="str">
        <f t="array" ref="C532">IFERROR(IF(INDEX('Disaggregation Records'!$E$95:$E$183,MATCH(RIGHT(Z532,255),RIGHT('Disaggregation Records'!$D$95:$D$183,255),0))=0,"",INDEX('Disaggregation Records'!$E$95:$E$183,MATCH(RIGHT(Z532,255),RIGHT('Disaggregation Records'!$D$95:$D$183,255),0))),"")</f>
        <v/>
      </c>
      <c r="D532" s="464" t="str">
        <f t="array" ref="D532">IFERROR(IF(INDEX('Disaggregation Records'!$F$95:$F$183,MATCH(RIGHT(Z532,255),RIGHT('Disaggregation Records'!$D$95:$D$183,255),0))=0,"",INDEX('Disaggregation Records'!$F$95:$F$183,MATCH(RIGHT(Z532,255),RIGHT('Disaggregation Records'!$D$95:$D$183,255),0))),"")</f>
        <v/>
      </c>
      <c r="E532" s="366" t="str">
        <f t="array" ref="E532">IFERROR(IF(INDEX('Disaggregation Data'!$K$315:$K$616,MATCH(RIGHT(X532,255),RIGHT('Disaggregation Data'!$J$315:$J$616,255),0))=0,"",INDEX('Disaggregation Data'!$K$315:$K$616,MATCH(RIGHT(X532,255),RIGHT('Disaggregation Data'!J$315:$J$616,255),0))),"")</f>
        <v/>
      </c>
      <c r="F532" s="367" t="str">
        <f t="array" ref="F532">IFERROR(IF(INDEX('Disaggregation Data'!$L$315:$L$616,MATCH(RIGHT(X532,255),RIGHT('Disaggregation Data'!$J$315:$J$616,255),0))=0,"",INDEX('Disaggregation Data'!$L$315:$L$616,MATCH(RIGHT(X532,255),RIGHT('Disaggregation Data'!J$315:$J$616,255),0))),"")</f>
        <v/>
      </c>
      <c r="G532" s="436" t="str">
        <f t="array" ref="G532">IFERROR(IF(INDEX('Disaggregation Data'!$M$315:$M$616,MATCH(RIGHT(X532,255),RIGHT('Disaggregation Data'!$J$315:$J$616,255),0))=0,(E532/F532)*100,INDEX('Disaggregation Data'!$M$315:$M$616,MATCH(RIGHT(X532,255),RIGHT('Disaggregation Data'!J$315:$J$616,255),0))),"")</f>
        <v/>
      </c>
      <c r="H532" s="370" t="str">
        <f t="array" ref="H532">IFERROR(IF(INDEX('Disaggregation Data'!$N$315:$N$616,MATCH(RIGHT(X532,255),RIGHT('Disaggregation Data'!$J$315:$J$616,255),0))=0,"",INDEX('Disaggregation Data'!$N$315:$N$616,MATCH(RIGHT(X532,255),RIGHT('Disaggregation Data'!J$315:$J$616,255),0))),"")</f>
        <v/>
      </c>
      <c r="I532" s="469"/>
      <c r="J532" s="469"/>
      <c r="K532" s="469"/>
      <c r="L532" s="469"/>
      <c r="M532" s="469"/>
      <c r="N532" s="469"/>
      <c r="O532" s="469"/>
      <c r="P532" s="469"/>
      <c r="Q532" s="469"/>
      <c r="R532" s="469"/>
      <c r="S532" s="469"/>
      <c r="T532" s="469"/>
      <c r="U532" s="370" t="str">
        <f t="array" ref="U532">IFERROR(IF(INDEX('Disaggregation Data'!$O$315:$O$616,MATCH(RIGHT(X532,255),RIGHT('Disaggregation Data'!$J$315:$J$616,255),0))=0,"",INDEX('Disaggregation Data'!$O$315:$O$616,MATCH(RIGHT(X532,255),RIGHT('Disaggregation Data'!J$315:$J$616,255),0))),"")</f>
        <v/>
      </c>
      <c r="V532" s="383" t="str">
        <f t="array" ref="V532">IFERROR(IF(INDEX('Disaggregation Data'!$P$315:$P$616,MATCH(RIGHT(X532,255),RIGHT('Disaggregation Data'!$J$315:$J$616,255),0))=0,"",INDEX('Disaggregation Data'!$P$315:$P$616,MATCH(RIGHT(X532,255),RIGHT('Disaggregation Data'!J$315:$J$616,255),0))),"")</f>
        <v/>
      </c>
      <c r="W532" s="470"/>
      <c r="X532" s="470" t="str">
        <f t="shared" si="36"/>
        <v/>
      </c>
      <c r="Y532" s="470">
        <f t="shared" si="37"/>
        <v>155</v>
      </c>
      <c r="Z532" s="470" t="str">
        <f t="shared" si="38"/>
        <v/>
      </c>
      <c r="AA532" s="470" t="b">
        <f t="shared" si="39"/>
        <v>0</v>
      </c>
      <c r="AB532" s="470" t="s">
        <v>2036</v>
      </c>
      <c r="AC532" s="470" t="str">
        <f t="array" ref="AC532">IFERROR(IF(INDEX('Disaggregation Records'!$G$95:$G$183,MATCH(LEFT(Z532,255),LEFT('Disaggregation Records'!$D$95:$D$183,255),0))=0,"",INDEX('Disaggregation Records'!$G$95:$G$183,MATCH(LEFT(Z532,255),LEFT('Disaggregation Records'!$D$95:$D$183,255),0))),"")</f>
        <v/>
      </c>
      <c r="AD532" s="470" t="s">
        <v>781</v>
      </c>
      <c r="AE532" s="219"/>
      <c r="AF532" s="136"/>
      <c r="AG532" s="136"/>
    </row>
    <row r="533" spans="1:33" ht="37.5" customHeight="1" x14ac:dyDescent="0.25">
      <c r="A533" s="345">
        <v>21</v>
      </c>
      <c r="B533" s="364" t="str">
        <f>IFERROR(VLOOKUP(A533,'Coverage Indicators - Section D'!$A$10:$Y$42,25,FALSE),"")</f>
        <v/>
      </c>
      <c r="C533" s="464" t="str">
        <f t="array" ref="C533">IFERROR(IF(INDEX('Disaggregation Records'!$E$95:$E$183,MATCH(RIGHT(Z533,255),RIGHT('Disaggregation Records'!$D$95:$D$183,255),0))=0,"",INDEX('Disaggregation Records'!$E$95:$E$183,MATCH(RIGHT(Z533,255),RIGHT('Disaggregation Records'!$D$95:$D$183,255),0))),"")</f>
        <v/>
      </c>
      <c r="D533" s="464" t="str">
        <f t="array" ref="D533">IFERROR(IF(INDEX('Disaggregation Records'!$F$95:$F$183,MATCH(RIGHT(Z533,255),RIGHT('Disaggregation Records'!$D$95:$D$183,255),0))=0,"",INDEX('Disaggregation Records'!$F$95:$F$183,MATCH(RIGHT(Z533,255),RIGHT('Disaggregation Records'!$D$95:$D$183,255),0))),"")</f>
        <v/>
      </c>
      <c r="E533" s="366" t="str">
        <f t="array" ref="E533">IFERROR(IF(INDEX('Disaggregation Data'!$K$315:$K$616,MATCH(RIGHT(X533,255),RIGHT('Disaggregation Data'!$J$315:$J$616,255),0))=0,"",INDEX('Disaggregation Data'!$K$315:$K$616,MATCH(RIGHT(X533,255),RIGHT('Disaggregation Data'!J$315:$J$616,255),0))),"")</f>
        <v/>
      </c>
      <c r="F533" s="367" t="str">
        <f t="array" ref="F533">IFERROR(IF(INDEX('Disaggregation Data'!$L$315:$L$616,MATCH(RIGHT(X533,255),RIGHT('Disaggregation Data'!$J$315:$J$616,255),0))=0,"",INDEX('Disaggregation Data'!$L$315:$L$616,MATCH(RIGHT(X533,255),RIGHT('Disaggregation Data'!J$315:$J$616,255),0))),"")</f>
        <v/>
      </c>
      <c r="G533" s="436" t="str">
        <f t="array" ref="G533">IFERROR(IF(INDEX('Disaggregation Data'!$M$315:$M$616,MATCH(RIGHT(X533,255),RIGHT('Disaggregation Data'!$J$315:$J$616,255),0))=0,(E533/F533)*100,INDEX('Disaggregation Data'!$M$315:$M$616,MATCH(RIGHT(X533,255),RIGHT('Disaggregation Data'!J$315:$J$616,255),0))),"")</f>
        <v/>
      </c>
      <c r="H533" s="370" t="str">
        <f t="array" ref="H533">IFERROR(IF(INDEX('Disaggregation Data'!$N$315:$N$616,MATCH(RIGHT(X533,255),RIGHT('Disaggregation Data'!$J$315:$J$616,255),0))=0,"",INDEX('Disaggregation Data'!$N$315:$N$616,MATCH(RIGHT(X533,255),RIGHT('Disaggregation Data'!J$315:$J$616,255),0))),"")</f>
        <v/>
      </c>
      <c r="I533" s="469"/>
      <c r="J533" s="469"/>
      <c r="K533" s="469"/>
      <c r="L533" s="469"/>
      <c r="M533" s="469"/>
      <c r="N533" s="469"/>
      <c r="O533" s="469"/>
      <c r="P533" s="469"/>
      <c r="Q533" s="469"/>
      <c r="R533" s="469"/>
      <c r="S533" s="469"/>
      <c r="T533" s="469"/>
      <c r="U533" s="370" t="str">
        <f t="array" ref="U533">IFERROR(IF(INDEX('Disaggregation Data'!$O$315:$O$616,MATCH(RIGHT(X533,255),RIGHT('Disaggregation Data'!$J$315:$J$616,255),0))=0,"",INDEX('Disaggregation Data'!$O$315:$O$616,MATCH(RIGHT(X533,255),RIGHT('Disaggregation Data'!J$315:$J$616,255),0))),"")</f>
        <v/>
      </c>
      <c r="V533" s="383" t="str">
        <f t="array" ref="V533">IFERROR(IF(INDEX('Disaggregation Data'!$P$315:$P$616,MATCH(RIGHT(X533,255),RIGHT('Disaggregation Data'!$J$315:$J$616,255),0))=0,"",INDEX('Disaggregation Data'!$P$315:$P$616,MATCH(RIGHT(X533,255),RIGHT('Disaggregation Data'!J$315:$J$616,255),0))),"")</f>
        <v/>
      </c>
      <c r="W533" s="470"/>
      <c r="X533" s="470" t="str">
        <f t="shared" si="36"/>
        <v/>
      </c>
      <c r="Y533" s="470">
        <f t="shared" si="37"/>
        <v>156</v>
      </c>
      <c r="Z533" s="470" t="str">
        <f t="shared" si="38"/>
        <v/>
      </c>
      <c r="AA533" s="470" t="b">
        <f t="shared" si="39"/>
        <v>0</v>
      </c>
      <c r="AB533" s="470" t="s">
        <v>2037</v>
      </c>
      <c r="AC533" s="470" t="str">
        <f t="array" ref="AC533">IFERROR(IF(INDEX('Disaggregation Records'!$G$95:$G$183,MATCH(LEFT(Z533,255),LEFT('Disaggregation Records'!$D$95:$D$183,255),0))=0,"",INDEX('Disaggregation Records'!$G$95:$G$183,MATCH(LEFT(Z533,255),LEFT('Disaggregation Records'!$D$95:$D$183,255),0))),"")</f>
        <v/>
      </c>
      <c r="AD533" s="470" t="s">
        <v>781</v>
      </c>
      <c r="AE533" s="219"/>
      <c r="AF533" s="136"/>
      <c r="AG533" s="136"/>
    </row>
    <row r="534" spans="1:33" ht="37.5" customHeight="1" x14ac:dyDescent="0.25">
      <c r="A534" s="345">
        <v>21</v>
      </c>
      <c r="B534" s="364" t="str">
        <f>IFERROR(VLOOKUP(A534,'Coverage Indicators - Section D'!$A$10:$Y$42,25,FALSE),"")</f>
        <v/>
      </c>
      <c r="C534" s="464" t="str">
        <f t="array" ref="C534">IFERROR(IF(INDEX('Disaggregation Records'!$E$95:$E$183,MATCH(RIGHT(Z534,255),RIGHT('Disaggregation Records'!$D$95:$D$183,255),0))=0,"",INDEX('Disaggregation Records'!$E$95:$E$183,MATCH(RIGHT(Z534,255),RIGHT('Disaggregation Records'!$D$95:$D$183,255),0))),"")</f>
        <v/>
      </c>
      <c r="D534" s="464" t="str">
        <f t="array" ref="D534">IFERROR(IF(INDEX('Disaggregation Records'!$F$95:$F$183,MATCH(RIGHT(Z534,255),RIGHT('Disaggregation Records'!$D$95:$D$183,255),0))=0,"",INDEX('Disaggregation Records'!$F$95:$F$183,MATCH(RIGHT(Z534,255),RIGHT('Disaggregation Records'!$D$95:$D$183,255),0))),"")</f>
        <v/>
      </c>
      <c r="E534" s="366" t="str">
        <f t="array" ref="E534">IFERROR(IF(INDEX('Disaggregation Data'!$K$315:$K$616,MATCH(RIGHT(X534,255),RIGHT('Disaggregation Data'!$J$315:$J$616,255),0))=0,"",INDEX('Disaggregation Data'!$K$315:$K$616,MATCH(RIGHT(X534,255),RIGHT('Disaggregation Data'!J$315:$J$616,255),0))),"")</f>
        <v/>
      </c>
      <c r="F534" s="367" t="str">
        <f t="array" ref="F534">IFERROR(IF(INDEX('Disaggregation Data'!$L$315:$L$616,MATCH(RIGHT(X534,255),RIGHT('Disaggregation Data'!$J$315:$J$616,255),0))=0,"",INDEX('Disaggregation Data'!$L$315:$L$616,MATCH(RIGHT(X534,255),RIGHT('Disaggregation Data'!J$315:$J$616,255),0))),"")</f>
        <v/>
      </c>
      <c r="G534" s="436" t="str">
        <f t="array" ref="G534">IFERROR(IF(INDEX('Disaggregation Data'!$M$315:$M$616,MATCH(RIGHT(X534,255),RIGHT('Disaggregation Data'!$J$315:$J$616,255),0))=0,(E534/F534)*100,INDEX('Disaggregation Data'!$M$315:$M$616,MATCH(RIGHT(X534,255),RIGHT('Disaggregation Data'!J$315:$J$616,255),0))),"")</f>
        <v/>
      </c>
      <c r="H534" s="370" t="str">
        <f t="array" ref="H534">IFERROR(IF(INDEX('Disaggregation Data'!$N$315:$N$616,MATCH(RIGHT(X534,255),RIGHT('Disaggregation Data'!$J$315:$J$616,255),0))=0,"",INDEX('Disaggregation Data'!$N$315:$N$616,MATCH(RIGHT(X534,255),RIGHT('Disaggregation Data'!J$315:$J$616,255),0))),"")</f>
        <v/>
      </c>
      <c r="I534" s="469"/>
      <c r="J534" s="469"/>
      <c r="K534" s="469"/>
      <c r="L534" s="469"/>
      <c r="M534" s="469"/>
      <c r="N534" s="469"/>
      <c r="O534" s="469"/>
      <c r="P534" s="469"/>
      <c r="Q534" s="469"/>
      <c r="R534" s="469"/>
      <c r="S534" s="469"/>
      <c r="T534" s="469"/>
      <c r="U534" s="370" t="str">
        <f t="array" ref="U534">IFERROR(IF(INDEX('Disaggregation Data'!$O$315:$O$616,MATCH(RIGHT(X534,255),RIGHT('Disaggregation Data'!$J$315:$J$616,255),0))=0,"",INDEX('Disaggregation Data'!$O$315:$O$616,MATCH(RIGHT(X534,255),RIGHT('Disaggregation Data'!J$315:$J$616,255),0))),"")</f>
        <v/>
      </c>
      <c r="V534" s="383" t="str">
        <f t="array" ref="V534">IFERROR(IF(INDEX('Disaggregation Data'!$P$315:$P$616,MATCH(RIGHT(X534,255),RIGHT('Disaggregation Data'!$J$315:$J$616,255),0))=0,"",INDEX('Disaggregation Data'!$P$315:$P$616,MATCH(RIGHT(X534,255),RIGHT('Disaggregation Data'!J$315:$J$616,255),0))),"")</f>
        <v/>
      </c>
      <c r="W534" s="470"/>
      <c r="X534" s="470" t="str">
        <f t="shared" si="36"/>
        <v/>
      </c>
      <c r="Y534" s="470">
        <f t="shared" si="37"/>
        <v>157</v>
      </c>
      <c r="Z534" s="470" t="str">
        <f t="shared" si="38"/>
        <v/>
      </c>
      <c r="AA534" s="470" t="b">
        <f t="shared" si="39"/>
        <v>0</v>
      </c>
      <c r="AB534" s="470" t="s">
        <v>2038</v>
      </c>
      <c r="AC534" s="470" t="str">
        <f t="array" ref="AC534">IFERROR(IF(INDEX('Disaggregation Records'!$G$95:$G$183,MATCH(LEFT(Z534,255),LEFT('Disaggregation Records'!$D$95:$D$183,255),0))=0,"",INDEX('Disaggregation Records'!$G$95:$G$183,MATCH(LEFT(Z534,255),LEFT('Disaggregation Records'!$D$95:$D$183,255),0))),"")</f>
        <v/>
      </c>
      <c r="AD534" s="470" t="s">
        <v>781</v>
      </c>
      <c r="AE534" s="219"/>
      <c r="AF534" s="136"/>
      <c r="AG534" s="136"/>
    </row>
    <row r="535" spans="1:33" ht="37.5" customHeight="1" x14ac:dyDescent="0.25">
      <c r="A535" s="345">
        <v>21</v>
      </c>
      <c r="B535" s="364" t="str">
        <f>IFERROR(VLOOKUP(A535,'Coverage Indicators - Section D'!$A$10:$Y$42,25,FALSE),"")</f>
        <v/>
      </c>
      <c r="C535" s="464" t="str">
        <f t="array" ref="C535">IFERROR(IF(INDEX('Disaggregation Records'!$E$95:$E$183,MATCH(RIGHT(Z535,255),RIGHT('Disaggregation Records'!$D$95:$D$183,255),0))=0,"",INDEX('Disaggregation Records'!$E$95:$E$183,MATCH(RIGHT(Z535,255),RIGHT('Disaggregation Records'!$D$95:$D$183,255),0))),"")</f>
        <v/>
      </c>
      <c r="D535" s="464" t="str">
        <f t="array" ref="D535">IFERROR(IF(INDEX('Disaggregation Records'!$F$95:$F$183,MATCH(RIGHT(Z535,255),RIGHT('Disaggregation Records'!$D$95:$D$183,255),0))=0,"",INDEX('Disaggregation Records'!$F$95:$F$183,MATCH(RIGHT(Z535,255),RIGHT('Disaggregation Records'!$D$95:$D$183,255),0))),"")</f>
        <v/>
      </c>
      <c r="E535" s="366" t="str">
        <f t="array" ref="E535">IFERROR(IF(INDEX('Disaggregation Data'!$K$315:$K$616,MATCH(RIGHT(X535,255),RIGHT('Disaggregation Data'!$J$315:$J$616,255),0))=0,"",INDEX('Disaggregation Data'!$K$315:$K$616,MATCH(RIGHT(X535,255),RIGHT('Disaggregation Data'!J$315:$J$616,255),0))),"")</f>
        <v/>
      </c>
      <c r="F535" s="367" t="str">
        <f t="array" ref="F535">IFERROR(IF(INDEX('Disaggregation Data'!$L$315:$L$616,MATCH(RIGHT(X535,255),RIGHT('Disaggregation Data'!$J$315:$J$616,255),0))=0,"",INDEX('Disaggregation Data'!$L$315:$L$616,MATCH(RIGHT(X535,255),RIGHT('Disaggregation Data'!J$315:$J$616,255),0))),"")</f>
        <v/>
      </c>
      <c r="G535" s="436" t="str">
        <f t="array" ref="G535">IFERROR(IF(INDEX('Disaggregation Data'!$M$315:$M$616,MATCH(RIGHT(X535,255),RIGHT('Disaggregation Data'!$J$315:$J$616,255),0))=0,(E535/F535)*100,INDEX('Disaggregation Data'!$M$315:$M$616,MATCH(RIGHT(X535,255),RIGHT('Disaggregation Data'!J$315:$J$616,255),0))),"")</f>
        <v/>
      </c>
      <c r="H535" s="370" t="str">
        <f t="array" ref="H535">IFERROR(IF(INDEX('Disaggregation Data'!$N$315:$N$616,MATCH(RIGHT(X535,255),RIGHT('Disaggregation Data'!$J$315:$J$616,255),0))=0,"",INDEX('Disaggregation Data'!$N$315:$N$616,MATCH(RIGHT(X535,255),RIGHT('Disaggregation Data'!J$315:$J$616,255),0))),"")</f>
        <v/>
      </c>
      <c r="I535" s="469"/>
      <c r="J535" s="469"/>
      <c r="K535" s="469"/>
      <c r="L535" s="469"/>
      <c r="M535" s="469"/>
      <c r="N535" s="469"/>
      <c r="O535" s="469"/>
      <c r="P535" s="469"/>
      <c r="Q535" s="469"/>
      <c r="R535" s="469"/>
      <c r="S535" s="469"/>
      <c r="T535" s="469"/>
      <c r="U535" s="370" t="str">
        <f t="array" ref="U535">IFERROR(IF(INDEX('Disaggregation Data'!$O$315:$O$616,MATCH(RIGHT(X535,255),RIGHT('Disaggregation Data'!$J$315:$J$616,255),0))=0,"",INDEX('Disaggregation Data'!$O$315:$O$616,MATCH(RIGHT(X535,255),RIGHT('Disaggregation Data'!J$315:$J$616,255),0))),"")</f>
        <v/>
      </c>
      <c r="V535" s="383" t="str">
        <f t="array" ref="V535">IFERROR(IF(INDEX('Disaggregation Data'!$P$315:$P$616,MATCH(RIGHT(X535,255),RIGHT('Disaggregation Data'!$J$315:$J$616,255),0))=0,"",INDEX('Disaggregation Data'!$P$315:$P$616,MATCH(RIGHT(X535,255),RIGHT('Disaggregation Data'!J$315:$J$616,255),0))),"")</f>
        <v/>
      </c>
      <c r="W535" s="470"/>
      <c r="X535" s="470" t="str">
        <f t="shared" si="36"/>
        <v/>
      </c>
      <c r="Y535" s="470">
        <f t="shared" si="37"/>
        <v>158</v>
      </c>
      <c r="Z535" s="470" t="str">
        <f t="shared" si="38"/>
        <v/>
      </c>
      <c r="AA535" s="470" t="b">
        <f t="shared" si="39"/>
        <v>0</v>
      </c>
      <c r="AB535" s="470" t="s">
        <v>2039</v>
      </c>
      <c r="AC535" s="470" t="str">
        <f t="array" ref="AC535">IFERROR(IF(INDEX('Disaggregation Records'!$G$95:$G$183,MATCH(LEFT(Z535,255),LEFT('Disaggregation Records'!$D$95:$D$183,255),0))=0,"",INDEX('Disaggregation Records'!$G$95:$G$183,MATCH(LEFT(Z535,255),LEFT('Disaggregation Records'!$D$95:$D$183,255),0))),"")</f>
        <v/>
      </c>
      <c r="AD535" s="470" t="s">
        <v>781</v>
      </c>
      <c r="AE535" s="219"/>
      <c r="AF535" s="136"/>
      <c r="AG535" s="136"/>
    </row>
    <row r="536" spans="1:33" ht="37.5" customHeight="1" x14ac:dyDescent="0.25">
      <c r="A536" s="345">
        <v>21</v>
      </c>
      <c r="B536" s="364" t="str">
        <f>IFERROR(VLOOKUP(A536,'Coverage Indicators - Section D'!$A$10:$Y$42,25,FALSE),"")</f>
        <v/>
      </c>
      <c r="C536" s="464" t="str">
        <f t="array" ref="C536">IFERROR(IF(INDEX('Disaggregation Records'!$E$95:$E$183,MATCH(RIGHT(Z536,255),RIGHT('Disaggregation Records'!$D$95:$D$183,255),0))=0,"",INDEX('Disaggregation Records'!$E$95:$E$183,MATCH(RIGHT(Z536,255),RIGHT('Disaggregation Records'!$D$95:$D$183,255),0))),"")</f>
        <v/>
      </c>
      <c r="D536" s="464" t="str">
        <f t="array" ref="D536">IFERROR(IF(INDEX('Disaggregation Records'!$F$95:$F$183,MATCH(RIGHT(Z536,255),RIGHT('Disaggregation Records'!$D$95:$D$183,255),0))=0,"",INDEX('Disaggregation Records'!$F$95:$F$183,MATCH(RIGHT(Z536,255),RIGHT('Disaggregation Records'!$D$95:$D$183,255),0))),"")</f>
        <v/>
      </c>
      <c r="E536" s="366" t="str">
        <f t="array" ref="E536">IFERROR(IF(INDEX('Disaggregation Data'!$K$315:$K$616,MATCH(RIGHT(X536,255),RIGHT('Disaggregation Data'!$J$315:$J$616,255),0))=0,"",INDEX('Disaggregation Data'!$K$315:$K$616,MATCH(RIGHT(X536,255),RIGHT('Disaggregation Data'!J$315:$J$616,255),0))),"")</f>
        <v/>
      </c>
      <c r="F536" s="367" t="str">
        <f t="array" ref="F536">IFERROR(IF(INDEX('Disaggregation Data'!$L$315:$L$616,MATCH(RIGHT(X536,255),RIGHT('Disaggregation Data'!$J$315:$J$616,255),0))=0,"",INDEX('Disaggregation Data'!$L$315:$L$616,MATCH(RIGHT(X536,255),RIGHT('Disaggregation Data'!J$315:$J$616,255),0))),"")</f>
        <v/>
      </c>
      <c r="G536" s="436" t="str">
        <f t="array" ref="G536">IFERROR(IF(INDEX('Disaggregation Data'!$M$315:$M$616,MATCH(RIGHT(X536,255),RIGHT('Disaggregation Data'!$J$315:$J$616,255),0))=0,(E536/F536)*100,INDEX('Disaggregation Data'!$M$315:$M$616,MATCH(RIGHT(X536,255),RIGHT('Disaggregation Data'!J$315:$J$616,255),0))),"")</f>
        <v/>
      </c>
      <c r="H536" s="370" t="str">
        <f t="array" ref="H536">IFERROR(IF(INDEX('Disaggregation Data'!$N$315:$N$616,MATCH(RIGHT(X536,255),RIGHT('Disaggregation Data'!$J$315:$J$616,255),0))=0,"",INDEX('Disaggregation Data'!$N$315:$N$616,MATCH(RIGHT(X536,255),RIGHT('Disaggregation Data'!J$315:$J$616,255),0))),"")</f>
        <v/>
      </c>
      <c r="I536" s="469"/>
      <c r="J536" s="469"/>
      <c r="K536" s="469"/>
      <c r="L536" s="469"/>
      <c r="M536" s="469"/>
      <c r="N536" s="469"/>
      <c r="O536" s="469"/>
      <c r="P536" s="469"/>
      <c r="Q536" s="469"/>
      <c r="R536" s="469"/>
      <c r="S536" s="469"/>
      <c r="T536" s="469"/>
      <c r="U536" s="370" t="str">
        <f t="array" ref="U536">IFERROR(IF(INDEX('Disaggregation Data'!$O$315:$O$616,MATCH(RIGHT(X536,255),RIGHT('Disaggregation Data'!$J$315:$J$616,255),0))=0,"",INDEX('Disaggregation Data'!$O$315:$O$616,MATCH(RIGHT(X536,255),RIGHT('Disaggregation Data'!J$315:$J$616,255),0))),"")</f>
        <v/>
      </c>
      <c r="V536" s="383" t="str">
        <f t="array" ref="V536">IFERROR(IF(INDEX('Disaggregation Data'!$P$315:$P$616,MATCH(RIGHT(X536,255),RIGHT('Disaggregation Data'!$J$315:$J$616,255),0))=0,"",INDEX('Disaggregation Data'!$P$315:$P$616,MATCH(RIGHT(X536,255),RIGHT('Disaggregation Data'!J$315:$J$616,255),0))),"")</f>
        <v/>
      </c>
      <c r="W536" s="470"/>
      <c r="X536" s="470" t="str">
        <f t="shared" si="36"/>
        <v/>
      </c>
      <c r="Y536" s="470">
        <f t="shared" si="37"/>
        <v>159</v>
      </c>
      <c r="Z536" s="470" t="str">
        <f t="shared" si="38"/>
        <v/>
      </c>
      <c r="AA536" s="470" t="b">
        <f t="shared" si="39"/>
        <v>0</v>
      </c>
      <c r="AB536" s="470" t="s">
        <v>2040</v>
      </c>
      <c r="AC536" s="470" t="str">
        <f t="array" ref="AC536">IFERROR(IF(INDEX('Disaggregation Records'!$G$95:$G$183,MATCH(LEFT(Z536,255),LEFT('Disaggregation Records'!$D$95:$D$183,255),0))=0,"",INDEX('Disaggregation Records'!$G$95:$G$183,MATCH(LEFT(Z536,255),LEFT('Disaggregation Records'!$D$95:$D$183,255),0))),"")</f>
        <v/>
      </c>
      <c r="AD536" s="470" t="s">
        <v>781</v>
      </c>
      <c r="AE536" s="219"/>
      <c r="AF536" s="136"/>
      <c r="AG536" s="136"/>
    </row>
    <row r="537" spans="1:33" ht="37.5" customHeight="1" x14ac:dyDescent="0.25">
      <c r="A537" s="345">
        <v>22</v>
      </c>
      <c r="B537" s="364" t="str">
        <f>IFERROR(VLOOKUP(A537,'Coverage Indicators - Section D'!$A$10:$Y$42,25,FALSE),"")</f>
        <v/>
      </c>
      <c r="C537" s="464" t="str">
        <f t="array" ref="C537">IFERROR(IF(INDEX('Disaggregation Records'!$E$95:$E$183,MATCH(RIGHT(Z537,255),RIGHT('Disaggregation Records'!$D$95:$D$183,255),0))=0,"",INDEX('Disaggregation Records'!$E$95:$E$183,MATCH(RIGHT(Z537,255),RIGHT('Disaggregation Records'!$D$95:$D$183,255),0))),"")</f>
        <v/>
      </c>
      <c r="D537" s="464" t="str">
        <f t="array" ref="D537">IFERROR(IF(INDEX('Disaggregation Records'!$F$95:$F$183,MATCH(RIGHT(Z537,255),RIGHT('Disaggregation Records'!$D$95:$D$183,255),0))=0,"",INDEX('Disaggregation Records'!$F$95:$F$183,MATCH(RIGHT(Z537,255),RIGHT('Disaggregation Records'!$D$95:$D$183,255),0))),"")</f>
        <v/>
      </c>
      <c r="E537" s="366" t="str">
        <f t="array" ref="E537">IFERROR(IF(INDEX('Disaggregation Data'!$K$315:$K$616,MATCH(RIGHT(X537,255),RIGHT('Disaggregation Data'!$J$315:$J$616,255),0))=0,"",INDEX('Disaggregation Data'!$K$315:$K$616,MATCH(RIGHT(X537,255),RIGHT('Disaggregation Data'!J$315:$J$616,255),0))),"")</f>
        <v/>
      </c>
      <c r="F537" s="367" t="str">
        <f t="array" ref="F537">IFERROR(IF(INDEX('Disaggregation Data'!$L$315:$L$616,MATCH(RIGHT(X537,255),RIGHT('Disaggregation Data'!$J$315:$J$616,255),0))=0,"",INDEX('Disaggregation Data'!$L$315:$L$616,MATCH(RIGHT(X537,255),RIGHT('Disaggregation Data'!J$315:$J$616,255),0))),"")</f>
        <v/>
      </c>
      <c r="G537" s="436" t="str">
        <f t="array" ref="G537">IFERROR(IF(INDEX('Disaggregation Data'!$M$315:$M$616,MATCH(RIGHT(X537,255),RIGHT('Disaggregation Data'!$J$315:$J$616,255),0))=0,(E537/F537)*100,INDEX('Disaggregation Data'!$M$315:$M$616,MATCH(RIGHT(X537,255),RIGHT('Disaggregation Data'!J$315:$J$616,255),0))),"")</f>
        <v/>
      </c>
      <c r="H537" s="370" t="str">
        <f t="array" ref="H537">IFERROR(IF(INDEX('Disaggregation Data'!$N$315:$N$616,MATCH(RIGHT(X537,255),RIGHT('Disaggregation Data'!$J$315:$J$616,255),0))=0,"",INDEX('Disaggregation Data'!$N$315:$N$616,MATCH(RIGHT(X537,255),RIGHT('Disaggregation Data'!J$315:$J$616,255),0))),"")</f>
        <v/>
      </c>
      <c r="I537" s="469"/>
      <c r="J537" s="469"/>
      <c r="K537" s="469"/>
      <c r="L537" s="469"/>
      <c r="M537" s="469"/>
      <c r="N537" s="469"/>
      <c r="O537" s="469"/>
      <c r="P537" s="469"/>
      <c r="Q537" s="469"/>
      <c r="R537" s="469"/>
      <c r="S537" s="469"/>
      <c r="T537" s="469"/>
      <c r="U537" s="370" t="str">
        <f t="array" ref="U537">IFERROR(IF(INDEX('Disaggregation Data'!$O$315:$O$616,MATCH(RIGHT(X537,255),RIGHT('Disaggregation Data'!$J$315:$J$616,255),0))=0,"",INDEX('Disaggregation Data'!$O$315:$O$616,MATCH(RIGHT(X537,255),RIGHT('Disaggregation Data'!J$315:$J$616,255),0))),"")</f>
        <v/>
      </c>
      <c r="V537" s="383" t="str">
        <f t="array" ref="V537">IFERROR(IF(INDEX('Disaggregation Data'!$P$315:$P$616,MATCH(RIGHT(X537,255),RIGHT('Disaggregation Data'!$J$315:$J$616,255),0))=0,"",INDEX('Disaggregation Data'!$P$315:$P$616,MATCH(RIGHT(X537,255),RIGHT('Disaggregation Data'!J$315:$J$616,255),0))),"")</f>
        <v/>
      </c>
      <c r="W537" s="470"/>
      <c r="X537" s="470" t="str">
        <f t="shared" si="36"/>
        <v/>
      </c>
      <c r="Y537" s="470">
        <f t="shared" si="37"/>
        <v>160</v>
      </c>
      <c r="Z537" s="470" t="str">
        <f t="shared" si="38"/>
        <v/>
      </c>
      <c r="AA537" s="470" t="b">
        <f t="shared" si="39"/>
        <v>0</v>
      </c>
      <c r="AB537" s="470" t="s">
        <v>2041</v>
      </c>
      <c r="AC537" s="470" t="str">
        <f t="array" ref="AC537">IFERROR(IF(INDEX('Disaggregation Records'!$G$95:$G$183,MATCH(LEFT(Z537,255),LEFT('Disaggregation Records'!$D$95:$D$183,255),0))=0,"",INDEX('Disaggregation Records'!$G$95:$G$183,MATCH(LEFT(Z537,255),LEFT('Disaggregation Records'!$D$95:$D$183,255),0))),"")</f>
        <v/>
      </c>
      <c r="AD537" s="470" t="s">
        <v>782</v>
      </c>
      <c r="AE537" s="219"/>
      <c r="AF537" s="136"/>
      <c r="AG537" s="136"/>
    </row>
    <row r="538" spans="1:33" ht="37.5" customHeight="1" x14ac:dyDescent="0.25">
      <c r="A538" s="345">
        <v>22</v>
      </c>
      <c r="B538" s="364" t="str">
        <f>IFERROR(VLOOKUP(A538,'Coverage Indicators - Section D'!$A$10:$Y$42,25,FALSE),"")</f>
        <v/>
      </c>
      <c r="C538" s="464" t="str">
        <f t="array" ref="C538">IFERROR(IF(INDEX('Disaggregation Records'!$E$95:$E$183,MATCH(RIGHT(Z538,255),RIGHT('Disaggregation Records'!$D$95:$D$183,255),0))=0,"",INDEX('Disaggregation Records'!$E$95:$E$183,MATCH(RIGHT(Z538,255),RIGHT('Disaggregation Records'!$D$95:$D$183,255),0))),"")</f>
        <v/>
      </c>
      <c r="D538" s="464" t="str">
        <f t="array" ref="D538">IFERROR(IF(INDEX('Disaggregation Records'!$F$95:$F$183,MATCH(RIGHT(Z538,255),RIGHT('Disaggregation Records'!$D$95:$D$183,255),0))=0,"",INDEX('Disaggregation Records'!$F$95:$F$183,MATCH(RIGHT(Z538,255),RIGHT('Disaggregation Records'!$D$95:$D$183,255),0))),"")</f>
        <v/>
      </c>
      <c r="E538" s="366" t="str">
        <f t="array" ref="E538">IFERROR(IF(INDEX('Disaggregation Data'!$K$315:$K$616,MATCH(RIGHT(X538,255),RIGHT('Disaggregation Data'!$J$315:$J$616,255),0))=0,"",INDEX('Disaggregation Data'!$K$315:$K$616,MATCH(RIGHT(X538,255),RIGHT('Disaggregation Data'!J$315:$J$616,255),0))),"")</f>
        <v/>
      </c>
      <c r="F538" s="367" t="str">
        <f t="array" ref="F538">IFERROR(IF(INDEX('Disaggregation Data'!$L$315:$L$616,MATCH(RIGHT(X538,255),RIGHT('Disaggregation Data'!$J$315:$J$616,255),0))=0,"",INDEX('Disaggregation Data'!$L$315:$L$616,MATCH(RIGHT(X538,255),RIGHT('Disaggregation Data'!J$315:$J$616,255),0))),"")</f>
        <v/>
      </c>
      <c r="G538" s="436" t="str">
        <f t="array" ref="G538">IFERROR(IF(INDEX('Disaggregation Data'!$M$315:$M$616,MATCH(RIGHT(X538,255),RIGHT('Disaggregation Data'!$J$315:$J$616,255),0))=0,(E538/F538)*100,INDEX('Disaggregation Data'!$M$315:$M$616,MATCH(RIGHT(X538,255),RIGHT('Disaggregation Data'!J$315:$J$616,255),0))),"")</f>
        <v/>
      </c>
      <c r="H538" s="370" t="str">
        <f t="array" ref="H538">IFERROR(IF(INDEX('Disaggregation Data'!$N$315:$N$616,MATCH(RIGHT(X538,255),RIGHT('Disaggregation Data'!$J$315:$J$616,255),0))=0,"",INDEX('Disaggregation Data'!$N$315:$N$616,MATCH(RIGHT(X538,255),RIGHT('Disaggregation Data'!J$315:$J$616,255),0))),"")</f>
        <v/>
      </c>
      <c r="I538" s="469"/>
      <c r="J538" s="469"/>
      <c r="K538" s="469"/>
      <c r="L538" s="469"/>
      <c r="M538" s="469"/>
      <c r="N538" s="469"/>
      <c r="O538" s="469"/>
      <c r="P538" s="469"/>
      <c r="Q538" s="469"/>
      <c r="R538" s="469"/>
      <c r="S538" s="469"/>
      <c r="T538" s="469"/>
      <c r="U538" s="370" t="str">
        <f t="array" ref="U538">IFERROR(IF(INDEX('Disaggregation Data'!$O$315:$O$616,MATCH(RIGHT(X538,255),RIGHT('Disaggregation Data'!$J$315:$J$616,255),0))=0,"",INDEX('Disaggregation Data'!$O$315:$O$616,MATCH(RIGHT(X538,255),RIGHT('Disaggregation Data'!J$315:$J$616,255),0))),"")</f>
        <v/>
      </c>
      <c r="V538" s="383" t="str">
        <f t="array" ref="V538">IFERROR(IF(INDEX('Disaggregation Data'!$P$315:$P$616,MATCH(RIGHT(X538,255),RIGHT('Disaggregation Data'!$J$315:$J$616,255),0))=0,"",INDEX('Disaggregation Data'!$P$315:$P$616,MATCH(RIGHT(X538,255),RIGHT('Disaggregation Data'!J$315:$J$616,255),0))),"")</f>
        <v/>
      </c>
      <c r="W538" s="470"/>
      <c r="X538" s="470" t="str">
        <f t="shared" si="36"/>
        <v/>
      </c>
      <c r="Y538" s="470">
        <f t="shared" si="37"/>
        <v>161</v>
      </c>
      <c r="Z538" s="470" t="str">
        <f t="shared" si="38"/>
        <v/>
      </c>
      <c r="AA538" s="470" t="b">
        <f t="shared" si="39"/>
        <v>0</v>
      </c>
      <c r="AB538" s="470" t="s">
        <v>2042</v>
      </c>
      <c r="AC538" s="470" t="str">
        <f t="array" ref="AC538">IFERROR(IF(INDEX('Disaggregation Records'!$G$95:$G$183,MATCH(LEFT(Z538,255),LEFT('Disaggregation Records'!$D$95:$D$183,255),0))=0,"",INDEX('Disaggregation Records'!$G$95:$G$183,MATCH(LEFT(Z538,255),LEFT('Disaggregation Records'!$D$95:$D$183,255),0))),"")</f>
        <v/>
      </c>
      <c r="AD538" s="470" t="s">
        <v>782</v>
      </c>
      <c r="AE538" s="219"/>
      <c r="AF538" s="136"/>
      <c r="AG538" s="136"/>
    </row>
    <row r="539" spans="1:33" ht="37.5" customHeight="1" x14ac:dyDescent="0.25">
      <c r="A539" s="345">
        <v>22</v>
      </c>
      <c r="B539" s="364" t="str">
        <f>IFERROR(VLOOKUP(A539,'Coverage Indicators - Section D'!$A$10:$Y$42,25,FALSE),"")</f>
        <v/>
      </c>
      <c r="C539" s="464" t="str">
        <f t="array" ref="C539">IFERROR(IF(INDEX('Disaggregation Records'!$E$95:$E$183,MATCH(RIGHT(Z539,255),RIGHT('Disaggregation Records'!$D$95:$D$183,255),0))=0,"",INDEX('Disaggregation Records'!$E$95:$E$183,MATCH(RIGHT(Z539,255),RIGHT('Disaggregation Records'!$D$95:$D$183,255),0))),"")</f>
        <v/>
      </c>
      <c r="D539" s="464" t="str">
        <f t="array" ref="D539">IFERROR(IF(INDEX('Disaggregation Records'!$F$95:$F$183,MATCH(RIGHT(Z539,255),RIGHT('Disaggregation Records'!$D$95:$D$183,255),0))=0,"",INDEX('Disaggregation Records'!$F$95:$F$183,MATCH(RIGHT(Z539,255),RIGHT('Disaggregation Records'!$D$95:$D$183,255),0))),"")</f>
        <v/>
      </c>
      <c r="E539" s="366" t="str">
        <f t="array" ref="E539">IFERROR(IF(INDEX('Disaggregation Data'!$K$315:$K$616,MATCH(RIGHT(X539,255),RIGHT('Disaggregation Data'!$J$315:$J$616,255),0))=0,"",INDEX('Disaggregation Data'!$K$315:$K$616,MATCH(RIGHT(X539,255),RIGHT('Disaggregation Data'!J$315:$J$616,255),0))),"")</f>
        <v/>
      </c>
      <c r="F539" s="367" t="str">
        <f t="array" ref="F539">IFERROR(IF(INDEX('Disaggregation Data'!$L$315:$L$616,MATCH(RIGHT(X539,255),RIGHT('Disaggregation Data'!$J$315:$J$616,255),0))=0,"",INDEX('Disaggregation Data'!$L$315:$L$616,MATCH(RIGHT(X539,255),RIGHT('Disaggregation Data'!J$315:$J$616,255),0))),"")</f>
        <v/>
      </c>
      <c r="G539" s="436" t="str">
        <f t="array" ref="G539">IFERROR(IF(INDEX('Disaggregation Data'!$M$315:$M$616,MATCH(RIGHT(X539,255),RIGHT('Disaggregation Data'!$J$315:$J$616,255),0))=0,(E539/F539)*100,INDEX('Disaggregation Data'!$M$315:$M$616,MATCH(RIGHT(X539,255),RIGHT('Disaggregation Data'!J$315:$J$616,255),0))),"")</f>
        <v/>
      </c>
      <c r="H539" s="370" t="str">
        <f t="array" ref="H539">IFERROR(IF(INDEX('Disaggregation Data'!$N$315:$N$616,MATCH(RIGHT(X539,255),RIGHT('Disaggregation Data'!$J$315:$J$616,255),0))=0,"",INDEX('Disaggregation Data'!$N$315:$N$616,MATCH(RIGHT(X539,255),RIGHT('Disaggregation Data'!J$315:$J$616,255),0))),"")</f>
        <v/>
      </c>
      <c r="I539" s="469"/>
      <c r="J539" s="469"/>
      <c r="K539" s="469"/>
      <c r="L539" s="469"/>
      <c r="M539" s="469"/>
      <c r="N539" s="469"/>
      <c r="O539" s="469"/>
      <c r="P539" s="469"/>
      <c r="Q539" s="469"/>
      <c r="R539" s="469"/>
      <c r="S539" s="469"/>
      <c r="T539" s="469"/>
      <c r="U539" s="370" t="str">
        <f t="array" ref="U539">IFERROR(IF(INDEX('Disaggregation Data'!$O$315:$O$616,MATCH(RIGHT(X539,255),RIGHT('Disaggregation Data'!$J$315:$J$616,255),0))=0,"",INDEX('Disaggregation Data'!$O$315:$O$616,MATCH(RIGHT(X539,255),RIGHT('Disaggregation Data'!J$315:$J$616,255),0))),"")</f>
        <v/>
      </c>
      <c r="V539" s="383" t="str">
        <f t="array" ref="V539">IFERROR(IF(INDEX('Disaggregation Data'!$P$315:$P$616,MATCH(RIGHT(X539,255),RIGHT('Disaggregation Data'!$J$315:$J$616,255),0))=0,"",INDEX('Disaggregation Data'!$P$315:$P$616,MATCH(RIGHT(X539,255),RIGHT('Disaggregation Data'!J$315:$J$616,255),0))),"")</f>
        <v/>
      </c>
      <c r="W539" s="470"/>
      <c r="X539" s="470" t="str">
        <f t="shared" si="36"/>
        <v/>
      </c>
      <c r="Y539" s="470">
        <f t="shared" si="37"/>
        <v>162</v>
      </c>
      <c r="Z539" s="470" t="str">
        <f t="shared" si="38"/>
        <v/>
      </c>
      <c r="AA539" s="470" t="b">
        <f t="shared" si="39"/>
        <v>0</v>
      </c>
      <c r="AB539" s="470" t="s">
        <v>2043</v>
      </c>
      <c r="AC539" s="470" t="str">
        <f t="array" ref="AC539">IFERROR(IF(INDEX('Disaggregation Records'!$G$95:$G$183,MATCH(LEFT(Z539,255),LEFT('Disaggregation Records'!$D$95:$D$183,255),0))=0,"",INDEX('Disaggregation Records'!$G$95:$G$183,MATCH(LEFT(Z539,255),LEFT('Disaggregation Records'!$D$95:$D$183,255),0))),"")</f>
        <v/>
      </c>
      <c r="AD539" s="470" t="s">
        <v>782</v>
      </c>
      <c r="AE539" s="219"/>
      <c r="AF539" s="136"/>
      <c r="AG539" s="136"/>
    </row>
    <row r="540" spans="1:33" ht="37.5" customHeight="1" x14ac:dyDescent="0.25">
      <c r="A540" s="345">
        <v>22</v>
      </c>
      <c r="B540" s="364" t="str">
        <f>IFERROR(VLOOKUP(A540,'Coverage Indicators - Section D'!$A$10:$Y$42,25,FALSE),"")</f>
        <v/>
      </c>
      <c r="C540" s="464" t="str">
        <f t="array" ref="C540">IFERROR(IF(INDEX('Disaggregation Records'!$E$95:$E$183,MATCH(RIGHT(Z540,255),RIGHT('Disaggregation Records'!$D$95:$D$183,255),0))=0,"",INDEX('Disaggregation Records'!$E$95:$E$183,MATCH(RIGHT(Z540,255),RIGHT('Disaggregation Records'!$D$95:$D$183,255),0))),"")</f>
        <v/>
      </c>
      <c r="D540" s="464" t="str">
        <f t="array" ref="D540">IFERROR(IF(INDEX('Disaggregation Records'!$F$95:$F$183,MATCH(RIGHT(Z540,255),RIGHT('Disaggregation Records'!$D$95:$D$183,255),0))=0,"",INDEX('Disaggregation Records'!$F$95:$F$183,MATCH(RIGHT(Z540,255),RIGHT('Disaggregation Records'!$D$95:$D$183,255),0))),"")</f>
        <v/>
      </c>
      <c r="E540" s="366" t="str">
        <f t="array" ref="E540">IFERROR(IF(INDEX('Disaggregation Data'!$K$315:$K$616,MATCH(RIGHT(X540,255),RIGHT('Disaggregation Data'!$J$315:$J$616,255),0))=0,"",INDEX('Disaggregation Data'!$K$315:$K$616,MATCH(RIGHT(X540,255),RIGHT('Disaggregation Data'!J$315:$J$616,255),0))),"")</f>
        <v/>
      </c>
      <c r="F540" s="367" t="str">
        <f t="array" ref="F540">IFERROR(IF(INDEX('Disaggregation Data'!$L$315:$L$616,MATCH(RIGHT(X540,255),RIGHT('Disaggregation Data'!$J$315:$J$616,255),0))=0,"",INDEX('Disaggregation Data'!$L$315:$L$616,MATCH(RIGHT(X540,255),RIGHT('Disaggregation Data'!J$315:$J$616,255),0))),"")</f>
        <v/>
      </c>
      <c r="G540" s="436" t="str">
        <f t="array" ref="G540">IFERROR(IF(INDEX('Disaggregation Data'!$M$315:$M$616,MATCH(RIGHT(X540,255),RIGHT('Disaggregation Data'!$J$315:$J$616,255),0))=0,(E540/F540)*100,INDEX('Disaggregation Data'!$M$315:$M$616,MATCH(RIGHT(X540,255),RIGHT('Disaggregation Data'!J$315:$J$616,255),0))),"")</f>
        <v/>
      </c>
      <c r="H540" s="370" t="str">
        <f t="array" ref="H540">IFERROR(IF(INDEX('Disaggregation Data'!$N$315:$N$616,MATCH(RIGHT(X540,255),RIGHT('Disaggregation Data'!$J$315:$J$616,255),0))=0,"",INDEX('Disaggregation Data'!$N$315:$N$616,MATCH(RIGHT(X540,255),RIGHT('Disaggregation Data'!J$315:$J$616,255),0))),"")</f>
        <v/>
      </c>
      <c r="I540" s="469"/>
      <c r="J540" s="469"/>
      <c r="K540" s="469"/>
      <c r="L540" s="469"/>
      <c r="M540" s="469"/>
      <c r="N540" s="469"/>
      <c r="O540" s="469"/>
      <c r="P540" s="469"/>
      <c r="Q540" s="469"/>
      <c r="R540" s="469"/>
      <c r="S540" s="469"/>
      <c r="T540" s="469"/>
      <c r="U540" s="370" t="str">
        <f t="array" ref="U540">IFERROR(IF(INDEX('Disaggregation Data'!$O$315:$O$616,MATCH(RIGHT(X540,255),RIGHT('Disaggregation Data'!$J$315:$J$616,255),0))=0,"",INDEX('Disaggregation Data'!$O$315:$O$616,MATCH(RIGHT(X540,255),RIGHT('Disaggregation Data'!J$315:$J$616,255),0))),"")</f>
        <v/>
      </c>
      <c r="V540" s="383" t="str">
        <f t="array" ref="V540">IFERROR(IF(INDEX('Disaggregation Data'!$P$315:$P$616,MATCH(RIGHT(X540,255),RIGHT('Disaggregation Data'!$J$315:$J$616,255),0))=0,"",INDEX('Disaggregation Data'!$P$315:$P$616,MATCH(RIGHT(X540,255),RIGHT('Disaggregation Data'!J$315:$J$616,255),0))),"")</f>
        <v/>
      </c>
      <c r="W540" s="470"/>
      <c r="X540" s="470" t="str">
        <f t="shared" si="36"/>
        <v/>
      </c>
      <c r="Y540" s="470">
        <f t="shared" si="37"/>
        <v>163</v>
      </c>
      <c r="Z540" s="470" t="str">
        <f t="shared" si="38"/>
        <v/>
      </c>
      <c r="AA540" s="470" t="b">
        <f t="shared" si="39"/>
        <v>0</v>
      </c>
      <c r="AB540" s="470" t="s">
        <v>2044</v>
      </c>
      <c r="AC540" s="470" t="str">
        <f t="array" ref="AC540">IFERROR(IF(INDEX('Disaggregation Records'!$G$95:$G$183,MATCH(LEFT(Z540,255),LEFT('Disaggregation Records'!$D$95:$D$183,255),0))=0,"",INDEX('Disaggregation Records'!$G$95:$G$183,MATCH(LEFT(Z540,255),LEFT('Disaggregation Records'!$D$95:$D$183,255),0))),"")</f>
        <v/>
      </c>
      <c r="AD540" s="470" t="s">
        <v>782</v>
      </c>
      <c r="AE540" s="219"/>
      <c r="AF540" s="136"/>
      <c r="AG540" s="136"/>
    </row>
    <row r="541" spans="1:33" ht="37.5" customHeight="1" x14ac:dyDescent="0.25">
      <c r="A541" s="345">
        <v>22</v>
      </c>
      <c r="B541" s="364" t="str">
        <f>IFERROR(VLOOKUP(A541,'Coverage Indicators - Section D'!$A$10:$Y$42,25,FALSE),"")</f>
        <v/>
      </c>
      <c r="C541" s="464" t="str">
        <f t="array" ref="C541">IFERROR(IF(INDEX('Disaggregation Records'!$E$95:$E$183,MATCH(RIGHT(Z541,255),RIGHT('Disaggregation Records'!$D$95:$D$183,255),0))=0,"",INDEX('Disaggregation Records'!$E$95:$E$183,MATCH(RIGHT(Z541,255),RIGHT('Disaggregation Records'!$D$95:$D$183,255),0))),"")</f>
        <v/>
      </c>
      <c r="D541" s="464" t="str">
        <f t="array" ref="D541">IFERROR(IF(INDEX('Disaggregation Records'!$F$95:$F$183,MATCH(RIGHT(Z541,255),RIGHT('Disaggregation Records'!$D$95:$D$183,255),0))=0,"",INDEX('Disaggregation Records'!$F$95:$F$183,MATCH(RIGHT(Z541,255),RIGHT('Disaggregation Records'!$D$95:$D$183,255),0))),"")</f>
        <v/>
      </c>
      <c r="E541" s="366" t="str">
        <f t="array" ref="E541">IFERROR(IF(INDEX('Disaggregation Data'!$K$315:$K$616,MATCH(RIGHT(X541,255),RIGHT('Disaggregation Data'!$J$315:$J$616,255),0))=0,"",INDEX('Disaggregation Data'!$K$315:$K$616,MATCH(RIGHT(X541,255),RIGHT('Disaggregation Data'!J$315:$J$616,255),0))),"")</f>
        <v/>
      </c>
      <c r="F541" s="367" t="str">
        <f t="array" ref="F541">IFERROR(IF(INDEX('Disaggregation Data'!$L$315:$L$616,MATCH(RIGHT(X541,255),RIGHT('Disaggregation Data'!$J$315:$J$616,255),0))=0,"",INDEX('Disaggregation Data'!$L$315:$L$616,MATCH(RIGHT(X541,255),RIGHT('Disaggregation Data'!J$315:$J$616,255),0))),"")</f>
        <v/>
      </c>
      <c r="G541" s="436" t="str">
        <f t="array" ref="G541">IFERROR(IF(INDEX('Disaggregation Data'!$M$315:$M$616,MATCH(RIGHT(X541,255),RIGHT('Disaggregation Data'!$J$315:$J$616,255),0))=0,(E541/F541)*100,INDEX('Disaggregation Data'!$M$315:$M$616,MATCH(RIGHT(X541,255),RIGHT('Disaggregation Data'!J$315:$J$616,255),0))),"")</f>
        <v/>
      </c>
      <c r="H541" s="370" t="str">
        <f t="array" ref="H541">IFERROR(IF(INDEX('Disaggregation Data'!$N$315:$N$616,MATCH(RIGHT(X541,255),RIGHT('Disaggregation Data'!$J$315:$J$616,255),0))=0,"",INDEX('Disaggregation Data'!$N$315:$N$616,MATCH(RIGHT(X541,255),RIGHT('Disaggregation Data'!J$315:$J$616,255),0))),"")</f>
        <v/>
      </c>
      <c r="I541" s="469"/>
      <c r="J541" s="469"/>
      <c r="K541" s="469"/>
      <c r="L541" s="469"/>
      <c r="M541" s="469"/>
      <c r="N541" s="469"/>
      <c r="O541" s="469"/>
      <c r="P541" s="469"/>
      <c r="Q541" s="469"/>
      <c r="R541" s="469"/>
      <c r="S541" s="469"/>
      <c r="T541" s="469"/>
      <c r="U541" s="370" t="str">
        <f t="array" ref="U541">IFERROR(IF(INDEX('Disaggregation Data'!$O$315:$O$616,MATCH(RIGHT(X541,255),RIGHT('Disaggregation Data'!$J$315:$J$616,255),0))=0,"",INDEX('Disaggregation Data'!$O$315:$O$616,MATCH(RIGHT(X541,255),RIGHT('Disaggregation Data'!J$315:$J$616,255),0))),"")</f>
        <v/>
      </c>
      <c r="V541" s="383" t="str">
        <f t="array" ref="V541">IFERROR(IF(INDEX('Disaggregation Data'!$P$315:$P$616,MATCH(RIGHT(X541,255),RIGHT('Disaggregation Data'!$J$315:$J$616,255),0))=0,"",INDEX('Disaggregation Data'!$P$315:$P$616,MATCH(RIGHT(X541,255),RIGHT('Disaggregation Data'!J$315:$J$616,255),0))),"")</f>
        <v/>
      </c>
      <c r="W541" s="470"/>
      <c r="X541" s="470" t="str">
        <f t="shared" si="36"/>
        <v/>
      </c>
      <c r="Y541" s="470">
        <f t="shared" si="37"/>
        <v>164</v>
      </c>
      <c r="Z541" s="470" t="str">
        <f t="shared" si="38"/>
        <v/>
      </c>
      <c r="AA541" s="470" t="b">
        <f t="shared" si="39"/>
        <v>0</v>
      </c>
      <c r="AB541" s="470" t="s">
        <v>2045</v>
      </c>
      <c r="AC541" s="470" t="str">
        <f t="array" ref="AC541">IFERROR(IF(INDEX('Disaggregation Records'!$G$95:$G$183,MATCH(LEFT(Z541,255),LEFT('Disaggregation Records'!$D$95:$D$183,255),0))=0,"",INDEX('Disaggregation Records'!$G$95:$G$183,MATCH(LEFT(Z541,255),LEFT('Disaggregation Records'!$D$95:$D$183,255),0))),"")</f>
        <v/>
      </c>
      <c r="AD541" s="470" t="s">
        <v>782</v>
      </c>
      <c r="AE541" s="219"/>
      <c r="AF541" s="136"/>
      <c r="AG541" s="136"/>
    </row>
    <row r="542" spans="1:33" ht="37.5" customHeight="1" x14ac:dyDescent="0.25">
      <c r="A542" s="345">
        <v>22</v>
      </c>
      <c r="B542" s="364" t="str">
        <f>IFERROR(VLOOKUP(A542,'Coverage Indicators - Section D'!$A$10:$Y$42,25,FALSE),"")</f>
        <v/>
      </c>
      <c r="C542" s="464" t="str">
        <f t="array" ref="C542">IFERROR(IF(INDEX('Disaggregation Records'!$E$95:$E$183,MATCH(RIGHT(Z542,255),RIGHT('Disaggregation Records'!$D$95:$D$183,255),0))=0,"",INDEX('Disaggregation Records'!$E$95:$E$183,MATCH(RIGHT(Z542,255),RIGHT('Disaggregation Records'!$D$95:$D$183,255),0))),"")</f>
        <v/>
      </c>
      <c r="D542" s="464" t="str">
        <f t="array" ref="D542">IFERROR(IF(INDEX('Disaggregation Records'!$F$95:$F$183,MATCH(RIGHT(Z542,255),RIGHT('Disaggregation Records'!$D$95:$D$183,255),0))=0,"",INDEX('Disaggregation Records'!$F$95:$F$183,MATCH(RIGHT(Z542,255),RIGHT('Disaggregation Records'!$D$95:$D$183,255),0))),"")</f>
        <v/>
      </c>
      <c r="E542" s="366" t="str">
        <f t="array" ref="E542">IFERROR(IF(INDEX('Disaggregation Data'!$K$315:$K$616,MATCH(RIGHT(X542,255),RIGHT('Disaggregation Data'!$J$315:$J$616,255),0))=0,"",INDEX('Disaggregation Data'!$K$315:$K$616,MATCH(RIGHT(X542,255),RIGHT('Disaggregation Data'!J$315:$J$616,255),0))),"")</f>
        <v/>
      </c>
      <c r="F542" s="367" t="str">
        <f t="array" ref="F542">IFERROR(IF(INDEX('Disaggregation Data'!$L$315:$L$616,MATCH(RIGHT(X542,255),RIGHT('Disaggregation Data'!$J$315:$J$616,255),0))=0,"",INDEX('Disaggregation Data'!$L$315:$L$616,MATCH(RIGHT(X542,255),RIGHT('Disaggregation Data'!J$315:$J$616,255),0))),"")</f>
        <v/>
      </c>
      <c r="G542" s="436" t="str">
        <f t="array" ref="G542">IFERROR(IF(INDEX('Disaggregation Data'!$M$315:$M$616,MATCH(RIGHT(X542,255),RIGHT('Disaggregation Data'!$J$315:$J$616,255),0))=0,(E542/F542)*100,INDEX('Disaggregation Data'!$M$315:$M$616,MATCH(RIGHT(X542,255),RIGHT('Disaggregation Data'!J$315:$J$616,255),0))),"")</f>
        <v/>
      </c>
      <c r="H542" s="370" t="str">
        <f t="array" ref="H542">IFERROR(IF(INDEX('Disaggregation Data'!$N$315:$N$616,MATCH(RIGHT(X542,255),RIGHT('Disaggregation Data'!$J$315:$J$616,255),0))=0,"",INDEX('Disaggregation Data'!$N$315:$N$616,MATCH(RIGHT(X542,255),RIGHT('Disaggregation Data'!J$315:$J$616,255),0))),"")</f>
        <v/>
      </c>
      <c r="I542" s="469"/>
      <c r="J542" s="469"/>
      <c r="K542" s="469"/>
      <c r="L542" s="469"/>
      <c r="M542" s="469"/>
      <c r="N542" s="469"/>
      <c r="O542" s="469"/>
      <c r="P542" s="469"/>
      <c r="Q542" s="469"/>
      <c r="R542" s="469"/>
      <c r="S542" s="469"/>
      <c r="T542" s="469"/>
      <c r="U542" s="370" t="str">
        <f t="array" ref="U542">IFERROR(IF(INDEX('Disaggregation Data'!$O$315:$O$616,MATCH(RIGHT(X542,255),RIGHT('Disaggregation Data'!$J$315:$J$616,255),0))=0,"",INDEX('Disaggregation Data'!$O$315:$O$616,MATCH(RIGHT(X542,255),RIGHT('Disaggregation Data'!J$315:$J$616,255),0))),"")</f>
        <v/>
      </c>
      <c r="V542" s="383" t="str">
        <f t="array" ref="V542">IFERROR(IF(INDEX('Disaggregation Data'!$P$315:$P$616,MATCH(RIGHT(X542,255),RIGHT('Disaggregation Data'!$J$315:$J$616,255),0))=0,"",INDEX('Disaggregation Data'!$P$315:$P$616,MATCH(RIGHT(X542,255),RIGHT('Disaggregation Data'!J$315:$J$616,255),0))),"")</f>
        <v/>
      </c>
      <c r="W542" s="470"/>
      <c r="X542" s="470" t="str">
        <f t="shared" si="36"/>
        <v/>
      </c>
      <c r="Y542" s="470">
        <f t="shared" si="37"/>
        <v>165</v>
      </c>
      <c r="Z542" s="470" t="str">
        <f t="shared" si="38"/>
        <v/>
      </c>
      <c r="AA542" s="470" t="b">
        <f t="shared" si="39"/>
        <v>0</v>
      </c>
      <c r="AB542" s="470" t="s">
        <v>2046</v>
      </c>
      <c r="AC542" s="470" t="str">
        <f t="array" ref="AC542">IFERROR(IF(INDEX('Disaggregation Records'!$G$95:$G$183,MATCH(LEFT(Z542,255),LEFT('Disaggregation Records'!$D$95:$D$183,255),0))=0,"",INDEX('Disaggregation Records'!$G$95:$G$183,MATCH(LEFT(Z542,255),LEFT('Disaggregation Records'!$D$95:$D$183,255),0))),"")</f>
        <v/>
      </c>
      <c r="AD542" s="470" t="s">
        <v>782</v>
      </c>
      <c r="AE542" s="219"/>
      <c r="AF542" s="136"/>
      <c r="AG542" s="136"/>
    </row>
    <row r="543" spans="1:33" ht="37.5" customHeight="1" x14ac:dyDescent="0.25">
      <c r="A543" s="345">
        <v>22</v>
      </c>
      <c r="B543" s="364" t="str">
        <f>IFERROR(VLOOKUP(A543,'Coverage Indicators - Section D'!$A$10:$Y$42,25,FALSE),"")</f>
        <v/>
      </c>
      <c r="C543" s="464" t="str">
        <f t="array" ref="C543">IFERROR(IF(INDEX('Disaggregation Records'!$E$95:$E$183,MATCH(RIGHT(Z543,255),RIGHT('Disaggregation Records'!$D$95:$D$183,255),0))=0,"",INDEX('Disaggregation Records'!$E$95:$E$183,MATCH(RIGHT(Z543,255),RIGHT('Disaggregation Records'!$D$95:$D$183,255),0))),"")</f>
        <v/>
      </c>
      <c r="D543" s="464" t="str">
        <f t="array" ref="D543">IFERROR(IF(INDEX('Disaggregation Records'!$F$95:$F$183,MATCH(RIGHT(Z543,255),RIGHT('Disaggregation Records'!$D$95:$D$183,255),0))=0,"",INDEX('Disaggregation Records'!$F$95:$F$183,MATCH(RIGHT(Z543,255),RIGHT('Disaggregation Records'!$D$95:$D$183,255),0))),"")</f>
        <v/>
      </c>
      <c r="E543" s="366" t="str">
        <f t="array" ref="E543">IFERROR(IF(INDEX('Disaggregation Data'!$K$315:$K$616,MATCH(RIGHT(X543,255),RIGHT('Disaggregation Data'!$J$315:$J$616,255),0))=0,"",INDEX('Disaggregation Data'!$K$315:$K$616,MATCH(RIGHT(X543,255),RIGHT('Disaggregation Data'!J$315:$J$616,255),0))),"")</f>
        <v/>
      </c>
      <c r="F543" s="367" t="str">
        <f t="array" ref="F543">IFERROR(IF(INDEX('Disaggregation Data'!$L$315:$L$616,MATCH(RIGHT(X543,255),RIGHT('Disaggregation Data'!$J$315:$J$616,255),0))=0,"",INDEX('Disaggregation Data'!$L$315:$L$616,MATCH(RIGHT(X543,255),RIGHT('Disaggregation Data'!J$315:$J$616,255),0))),"")</f>
        <v/>
      </c>
      <c r="G543" s="436" t="str">
        <f t="array" ref="G543">IFERROR(IF(INDEX('Disaggregation Data'!$M$315:$M$616,MATCH(RIGHT(X543,255),RIGHT('Disaggregation Data'!$J$315:$J$616,255),0))=0,(E543/F543)*100,INDEX('Disaggregation Data'!$M$315:$M$616,MATCH(RIGHT(X543,255),RIGHT('Disaggregation Data'!J$315:$J$616,255),0))),"")</f>
        <v/>
      </c>
      <c r="H543" s="370" t="str">
        <f t="array" ref="H543">IFERROR(IF(INDEX('Disaggregation Data'!$N$315:$N$616,MATCH(RIGHT(X543,255),RIGHT('Disaggregation Data'!$J$315:$J$616,255),0))=0,"",INDEX('Disaggregation Data'!$N$315:$N$616,MATCH(RIGHT(X543,255),RIGHT('Disaggregation Data'!J$315:$J$616,255),0))),"")</f>
        <v/>
      </c>
      <c r="I543" s="469"/>
      <c r="J543" s="469"/>
      <c r="K543" s="469"/>
      <c r="L543" s="469"/>
      <c r="M543" s="469"/>
      <c r="N543" s="469"/>
      <c r="O543" s="469"/>
      <c r="P543" s="469"/>
      <c r="Q543" s="469"/>
      <c r="R543" s="469"/>
      <c r="S543" s="469"/>
      <c r="T543" s="469"/>
      <c r="U543" s="370" t="str">
        <f t="array" ref="U543">IFERROR(IF(INDEX('Disaggregation Data'!$O$315:$O$616,MATCH(RIGHT(X543,255),RIGHT('Disaggregation Data'!$J$315:$J$616,255),0))=0,"",INDEX('Disaggregation Data'!$O$315:$O$616,MATCH(RIGHT(X543,255),RIGHT('Disaggregation Data'!J$315:$J$616,255),0))),"")</f>
        <v/>
      </c>
      <c r="V543" s="383" t="str">
        <f t="array" ref="V543">IFERROR(IF(INDEX('Disaggregation Data'!$P$315:$P$616,MATCH(RIGHT(X543,255),RIGHT('Disaggregation Data'!$J$315:$J$616,255),0))=0,"",INDEX('Disaggregation Data'!$P$315:$P$616,MATCH(RIGHT(X543,255),RIGHT('Disaggregation Data'!J$315:$J$616,255),0))),"")</f>
        <v/>
      </c>
      <c r="W543" s="470"/>
      <c r="X543" s="470" t="str">
        <f t="shared" si="36"/>
        <v/>
      </c>
      <c r="Y543" s="470">
        <f t="shared" si="37"/>
        <v>166</v>
      </c>
      <c r="Z543" s="470" t="str">
        <f t="shared" si="38"/>
        <v/>
      </c>
      <c r="AA543" s="470" t="b">
        <f t="shared" si="39"/>
        <v>0</v>
      </c>
      <c r="AB543" s="470" t="s">
        <v>2047</v>
      </c>
      <c r="AC543" s="470" t="str">
        <f t="array" ref="AC543">IFERROR(IF(INDEX('Disaggregation Records'!$G$95:$G$183,MATCH(LEFT(Z543,255),LEFT('Disaggregation Records'!$D$95:$D$183,255),0))=0,"",INDEX('Disaggregation Records'!$G$95:$G$183,MATCH(LEFT(Z543,255),LEFT('Disaggregation Records'!$D$95:$D$183,255),0))),"")</f>
        <v/>
      </c>
      <c r="AD543" s="470" t="s">
        <v>782</v>
      </c>
      <c r="AE543" s="219"/>
      <c r="AF543" s="136"/>
      <c r="AG543" s="136"/>
    </row>
    <row r="544" spans="1:33" ht="37.5" customHeight="1" x14ac:dyDescent="0.25">
      <c r="A544" s="345">
        <v>22</v>
      </c>
      <c r="B544" s="364" t="str">
        <f>IFERROR(VLOOKUP(A544,'Coverage Indicators - Section D'!$A$10:$Y$42,25,FALSE),"")</f>
        <v/>
      </c>
      <c r="C544" s="464" t="str">
        <f t="array" ref="C544">IFERROR(IF(INDEX('Disaggregation Records'!$E$95:$E$183,MATCH(RIGHT(Z544,255),RIGHT('Disaggregation Records'!$D$95:$D$183,255),0))=0,"",INDEX('Disaggregation Records'!$E$95:$E$183,MATCH(RIGHT(Z544,255),RIGHT('Disaggregation Records'!$D$95:$D$183,255),0))),"")</f>
        <v/>
      </c>
      <c r="D544" s="464" t="str">
        <f t="array" ref="D544">IFERROR(IF(INDEX('Disaggregation Records'!$F$95:$F$183,MATCH(RIGHT(Z544,255),RIGHT('Disaggregation Records'!$D$95:$D$183,255),0))=0,"",INDEX('Disaggregation Records'!$F$95:$F$183,MATCH(RIGHT(Z544,255),RIGHT('Disaggregation Records'!$D$95:$D$183,255),0))),"")</f>
        <v/>
      </c>
      <c r="E544" s="366" t="str">
        <f t="array" ref="E544">IFERROR(IF(INDEX('Disaggregation Data'!$K$315:$K$616,MATCH(RIGHT(X544,255),RIGHT('Disaggregation Data'!$J$315:$J$616,255),0))=0,"",INDEX('Disaggregation Data'!$K$315:$K$616,MATCH(RIGHT(X544,255),RIGHT('Disaggregation Data'!J$315:$J$616,255),0))),"")</f>
        <v/>
      </c>
      <c r="F544" s="367" t="str">
        <f t="array" ref="F544">IFERROR(IF(INDEX('Disaggregation Data'!$L$315:$L$616,MATCH(RIGHT(X544,255),RIGHT('Disaggregation Data'!$J$315:$J$616,255),0))=0,"",INDEX('Disaggregation Data'!$L$315:$L$616,MATCH(RIGHT(X544,255),RIGHT('Disaggregation Data'!J$315:$J$616,255),0))),"")</f>
        <v/>
      </c>
      <c r="G544" s="436" t="str">
        <f t="array" ref="G544">IFERROR(IF(INDEX('Disaggregation Data'!$M$315:$M$616,MATCH(RIGHT(X544,255),RIGHT('Disaggregation Data'!$J$315:$J$616,255),0))=0,(E544/F544)*100,INDEX('Disaggregation Data'!$M$315:$M$616,MATCH(RIGHT(X544,255),RIGHT('Disaggregation Data'!J$315:$J$616,255),0))),"")</f>
        <v/>
      </c>
      <c r="H544" s="370" t="str">
        <f t="array" ref="H544">IFERROR(IF(INDEX('Disaggregation Data'!$N$315:$N$616,MATCH(RIGHT(X544,255),RIGHT('Disaggregation Data'!$J$315:$J$616,255),0))=0,"",INDEX('Disaggregation Data'!$N$315:$N$616,MATCH(RIGHT(X544,255),RIGHT('Disaggregation Data'!J$315:$J$616,255),0))),"")</f>
        <v/>
      </c>
      <c r="I544" s="469"/>
      <c r="J544" s="469"/>
      <c r="K544" s="469"/>
      <c r="L544" s="469"/>
      <c r="M544" s="469"/>
      <c r="N544" s="469"/>
      <c r="O544" s="469"/>
      <c r="P544" s="469"/>
      <c r="Q544" s="469"/>
      <c r="R544" s="469"/>
      <c r="S544" s="469"/>
      <c r="T544" s="469"/>
      <c r="U544" s="370" t="str">
        <f t="array" ref="U544">IFERROR(IF(INDEX('Disaggregation Data'!$O$315:$O$616,MATCH(RIGHT(X544,255),RIGHT('Disaggregation Data'!$J$315:$J$616,255),0))=0,"",INDEX('Disaggregation Data'!$O$315:$O$616,MATCH(RIGHT(X544,255),RIGHT('Disaggregation Data'!J$315:$J$616,255),0))),"")</f>
        <v/>
      </c>
      <c r="V544" s="383" t="str">
        <f t="array" ref="V544">IFERROR(IF(INDEX('Disaggregation Data'!$P$315:$P$616,MATCH(RIGHT(X544,255),RIGHT('Disaggregation Data'!$J$315:$J$616,255),0))=0,"",INDEX('Disaggregation Data'!$P$315:$P$616,MATCH(RIGHT(X544,255),RIGHT('Disaggregation Data'!J$315:$J$616,255),0))),"")</f>
        <v/>
      </c>
      <c r="W544" s="470"/>
      <c r="X544" s="470" t="str">
        <f t="shared" si="36"/>
        <v/>
      </c>
      <c r="Y544" s="470">
        <f t="shared" si="37"/>
        <v>167</v>
      </c>
      <c r="Z544" s="470" t="str">
        <f t="shared" si="38"/>
        <v/>
      </c>
      <c r="AA544" s="470" t="b">
        <f t="shared" si="39"/>
        <v>0</v>
      </c>
      <c r="AB544" s="470" t="s">
        <v>2048</v>
      </c>
      <c r="AC544" s="470" t="str">
        <f t="array" ref="AC544">IFERROR(IF(INDEX('Disaggregation Records'!$G$95:$G$183,MATCH(LEFT(Z544,255),LEFT('Disaggregation Records'!$D$95:$D$183,255),0))=0,"",INDEX('Disaggregation Records'!$G$95:$G$183,MATCH(LEFT(Z544,255),LEFT('Disaggregation Records'!$D$95:$D$183,255),0))),"")</f>
        <v/>
      </c>
      <c r="AD544" s="470" t="s">
        <v>782</v>
      </c>
      <c r="AE544" s="219"/>
      <c r="AF544" s="136"/>
      <c r="AG544" s="136"/>
    </row>
    <row r="545" spans="1:33" ht="37.5" customHeight="1" x14ac:dyDescent="0.25">
      <c r="A545" s="345">
        <v>22</v>
      </c>
      <c r="B545" s="364" t="str">
        <f>IFERROR(VLOOKUP(A545,'Coverage Indicators - Section D'!$A$10:$Y$42,25,FALSE),"")</f>
        <v/>
      </c>
      <c r="C545" s="464" t="str">
        <f t="array" ref="C545">IFERROR(IF(INDEX('Disaggregation Records'!$E$95:$E$183,MATCH(RIGHT(Z545,255),RIGHT('Disaggregation Records'!$D$95:$D$183,255),0))=0,"",INDEX('Disaggregation Records'!$E$95:$E$183,MATCH(RIGHT(Z545,255),RIGHT('Disaggregation Records'!$D$95:$D$183,255),0))),"")</f>
        <v/>
      </c>
      <c r="D545" s="464" t="str">
        <f t="array" ref="D545">IFERROR(IF(INDEX('Disaggregation Records'!$F$95:$F$183,MATCH(RIGHT(Z545,255),RIGHT('Disaggregation Records'!$D$95:$D$183,255),0))=0,"",INDEX('Disaggregation Records'!$F$95:$F$183,MATCH(RIGHT(Z545,255),RIGHT('Disaggregation Records'!$D$95:$D$183,255),0))),"")</f>
        <v/>
      </c>
      <c r="E545" s="366" t="str">
        <f t="array" ref="E545">IFERROR(IF(INDEX('Disaggregation Data'!$K$315:$K$616,MATCH(RIGHT(X545,255),RIGHT('Disaggregation Data'!$J$315:$J$616,255),0))=0,"",INDEX('Disaggregation Data'!$K$315:$K$616,MATCH(RIGHT(X545,255),RIGHT('Disaggregation Data'!J$315:$J$616,255),0))),"")</f>
        <v/>
      </c>
      <c r="F545" s="367" t="str">
        <f t="array" ref="F545">IFERROR(IF(INDEX('Disaggregation Data'!$L$315:$L$616,MATCH(RIGHT(X545,255),RIGHT('Disaggregation Data'!$J$315:$J$616,255),0))=0,"",INDEX('Disaggregation Data'!$L$315:$L$616,MATCH(RIGHT(X545,255),RIGHT('Disaggregation Data'!J$315:$J$616,255),0))),"")</f>
        <v/>
      </c>
      <c r="G545" s="436" t="str">
        <f t="array" ref="G545">IFERROR(IF(INDEX('Disaggregation Data'!$M$315:$M$616,MATCH(RIGHT(X545,255),RIGHT('Disaggregation Data'!$J$315:$J$616,255),0))=0,(E545/F545)*100,INDEX('Disaggregation Data'!$M$315:$M$616,MATCH(RIGHT(X545,255),RIGHT('Disaggregation Data'!J$315:$J$616,255),0))),"")</f>
        <v/>
      </c>
      <c r="H545" s="370" t="str">
        <f t="array" ref="H545">IFERROR(IF(INDEX('Disaggregation Data'!$N$315:$N$616,MATCH(RIGHT(X545,255),RIGHT('Disaggregation Data'!$J$315:$J$616,255),0))=0,"",INDEX('Disaggregation Data'!$N$315:$N$616,MATCH(RIGHT(X545,255),RIGHT('Disaggregation Data'!J$315:$J$616,255),0))),"")</f>
        <v/>
      </c>
      <c r="I545" s="469"/>
      <c r="J545" s="469"/>
      <c r="K545" s="469"/>
      <c r="L545" s="469"/>
      <c r="M545" s="469"/>
      <c r="N545" s="469"/>
      <c r="O545" s="469"/>
      <c r="P545" s="469"/>
      <c r="Q545" s="469"/>
      <c r="R545" s="469"/>
      <c r="S545" s="469"/>
      <c r="T545" s="469"/>
      <c r="U545" s="370" t="str">
        <f t="array" ref="U545">IFERROR(IF(INDEX('Disaggregation Data'!$O$315:$O$616,MATCH(RIGHT(X545,255),RIGHT('Disaggregation Data'!$J$315:$J$616,255),0))=0,"",INDEX('Disaggregation Data'!$O$315:$O$616,MATCH(RIGHT(X545,255),RIGHT('Disaggregation Data'!J$315:$J$616,255),0))),"")</f>
        <v/>
      </c>
      <c r="V545" s="383" t="str">
        <f t="array" ref="V545">IFERROR(IF(INDEX('Disaggregation Data'!$P$315:$P$616,MATCH(RIGHT(X545,255),RIGHT('Disaggregation Data'!$J$315:$J$616,255),0))=0,"",INDEX('Disaggregation Data'!$P$315:$P$616,MATCH(RIGHT(X545,255),RIGHT('Disaggregation Data'!J$315:$J$616,255),0))),"")</f>
        <v/>
      </c>
      <c r="W545" s="470"/>
      <c r="X545" s="470" t="str">
        <f t="shared" si="36"/>
        <v/>
      </c>
      <c r="Y545" s="470">
        <f t="shared" si="37"/>
        <v>168</v>
      </c>
      <c r="Z545" s="470" t="str">
        <f t="shared" si="38"/>
        <v/>
      </c>
      <c r="AA545" s="470" t="b">
        <f t="shared" si="39"/>
        <v>0</v>
      </c>
      <c r="AB545" s="470" t="s">
        <v>2049</v>
      </c>
      <c r="AC545" s="470" t="str">
        <f t="array" ref="AC545">IFERROR(IF(INDEX('Disaggregation Records'!$G$95:$G$183,MATCH(LEFT(Z545,255),LEFT('Disaggregation Records'!$D$95:$D$183,255),0))=0,"",INDEX('Disaggregation Records'!$G$95:$G$183,MATCH(LEFT(Z545,255),LEFT('Disaggregation Records'!$D$95:$D$183,255),0))),"")</f>
        <v/>
      </c>
      <c r="AD545" s="470" t="s">
        <v>782</v>
      </c>
      <c r="AE545" s="219"/>
      <c r="AF545" s="136"/>
      <c r="AG545" s="136"/>
    </row>
    <row r="546" spans="1:33" ht="37.5" customHeight="1" x14ac:dyDescent="0.25">
      <c r="A546" s="345">
        <v>22</v>
      </c>
      <c r="B546" s="364" t="str">
        <f>IFERROR(VLOOKUP(A546,'Coverage Indicators - Section D'!$A$10:$Y$42,25,FALSE),"")</f>
        <v/>
      </c>
      <c r="C546" s="464" t="str">
        <f t="array" ref="C546">IFERROR(IF(INDEX('Disaggregation Records'!$E$95:$E$183,MATCH(RIGHT(Z546,255),RIGHT('Disaggregation Records'!$D$95:$D$183,255),0))=0,"",INDEX('Disaggregation Records'!$E$95:$E$183,MATCH(RIGHT(Z546,255),RIGHT('Disaggregation Records'!$D$95:$D$183,255),0))),"")</f>
        <v/>
      </c>
      <c r="D546" s="464" t="str">
        <f t="array" ref="D546">IFERROR(IF(INDEX('Disaggregation Records'!$F$95:$F$183,MATCH(RIGHT(Z546,255),RIGHT('Disaggregation Records'!$D$95:$D$183,255),0))=0,"",INDEX('Disaggregation Records'!$F$95:$F$183,MATCH(RIGHT(Z546,255),RIGHT('Disaggregation Records'!$D$95:$D$183,255),0))),"")</f>
        <v/>
      </c>
      <c r="E546" s="366" t="str">
        <f t="array" ref="E546">IFERROR(IF(INDEX('Disaggregation Data'!$K$315:$K$616,MATCH(RIGHT(X546,255),RIGHT('Disaggregation Data'!$J$315:$J$616,255),0))=0,"",INDEX('Disaggregation Data'!$K$315:$K$616,MATCH(RIGHT(X546,255),RIGHT('Disaggregation Data'!J$315:$J$616,255),0))),"")</f>
        <v/>
      </c>
      <c r="F546" s="367" t="str">
        <f t="array" ref="F546">IFERROR(IF(INDEX('Disaggregation Data'!$L$315:$L$616,MATCH(RIGHT(X546,255),RIGHT('Disaggregation Data'!$J$315:$J$616,255),0))=0,"",INDEX('Disaggregation Data'!$L$315:$L$616,MATCH(RIGHT(X546,255),RIGHT('Disaggregation Data'!J$315:$J$616,255),0))),"")</f>
        <v/>
      </c>
      <c r="G546" s="436" t="str">
        <f t="array" ref="G546">IFERROR(IF(INDEX('Disaggregation Data'!$M$315:$M$616,MATCH(RIGHT(X546,255),RIGHT('Disaggregation Data'!$J$315:$J$616,255),0))=0,(E546/F546)*100,INDEX('Disaggregation Data'!$M$315:$M$616,MATCH(RIGHT(X546,255),RIGHT('Disaggregation Data'!J$315:$J$616,255),0))),"")</f>
        <v/>
      </c>
      <c r="H546" s="370" t="str">
        <f t="array" ref="H546">IFERROR(IF(INDEX('Disaggregation Data'!$N$315:$N$616,MATCH(RIGHT(X546,255),RIGHT('Disaggregation Data'!$J$315:$J$616,255),0))=0,"",INDEX('Disaggregation Data'!$N$315:$N$616,MATCH(RIGHT(X546,255),RIGHT('Disaggregation Data'!J$315:$J$616,255),0))),"")</f>
        <v/>
      </c>
      <c r="I546" s="469"/>
      <c r="J546" s="469"/>
      <c r="K546" s="469"/>
      <c r="L546" s="469"/>
      <c r="M546" s="469"/>
      <c r="N546" s="469"/>
      <c r="O546" s="469"/>
      <c r="P546" s="469"/>
      <c r="Q546" s="469"/>
      <c r="R546" s="469"/>
      <c r="S546" s="469"/>
      <c r="T546" s="469"/>
      <c r="U546" s="370" t="str">
        <f t="array" ref="U546">IFERROR(IF(INDEX('Disaggregation Data'!$O$315:$O$616,MATCH(RIGHT(X546,255),RIGHT('Disaggregation Data'!$J$315:$J$616,255),0))=0,"",INDEX('Disaggregation Data'!$O$315:$O$616,MATCH(RIGHT(X546,255),RIGHT('Disaggregation Data'!J$315:$J$616,255),0))),"")</f>
        <v/>
      </c>
      <c r="V546" s="383" t="str">
        <f t="array" ref="V546">IFERROR(IF(INDEX('Disaggregation Data'!$P$315:$P$616,MATCH(RIGHT(X546,255),RIGHT('Disaggregation Data'!$J$315:$J$616,255),0))=0,"",INDEX('Disaggregation Data'!$P$315:$P$616,MATCH(RIGHT(X546,255),RIGHT('Disaggregation Data'!J$315:$J$616,255),0))),"")</f>
        <v/>
      </c>
      <c r="W546" s="470"/>
      <c r="X546" s="470" t="str">
        <f t="shared" si="36"/>
        <v/>
      </c>
      <c r="Y546" s="470">
        <f t="shared" si="37"/>
        <v>169</v>
      </c>
      <c r="Z546" s="470" t="str">
        <f t="shared" si="38"/>
        <v/>
      </c>
      <c r="AA546" s="470" t="b">
        <f t="shared" si="39"/>
        <v>0</v>
      </c>
      <c r="AB546" s="470" t="s">
        <v>2050</v>
      </c>
      <c r="AC546" s="470" t="str">
        <f t="array" ref="AC546">IFERROR(IF(INDEX('Disaggregation Records'!$G$95:$G$183,MATCH(LEFT(Z546,255),LEFT('Disaggregation Records'!$D$95:$D$183,255),0))=0,"",INDEX('Disaggregation Records'!$G$95:$G$183,MATCH(LEFT(Z546,255),LEFT('Disaggregation Records'!$D$95:$D$183,255),0))),"")</f>
        <v/>
      </c>
      <c r="AD546" s="470" t="s">
        <v>782</v>
      </c>
      <c r="AE546" s="219"/>
      <c r="AF546" s="136"/>
      <c r="AG546" s="136"/>
    </row>
    <row r="547" spans="1:33" ht="37.5" customHeight="1" x14ac:dyDescent="0.25">
      <c r="A547" s="345">
        <v>23</v>
      </c>
      <c r="B547" s="364" t="str">
        <f>IFERROR(VLOOKUP(A547,'Coverage Indicators - Section D'!$A$10:$Y$42,25,FALSE),"")</f>
        <v/>
      </c>
      <c r="C547" s="464" t="str">
        <f t="array" ref="C547">IFERROR(IF(INDEX('Disaggregation Records'!$E$95:$E$183,MATCH(RIGHT(Z547,255),RIGHT('Disaggregation Records'!$D$95:$D$183,255),0))=0,"",INDEX('Disaggregation Records'!$E$95:$E$183,MATCH(RIGHT(Z547,255),RIGHT('Disaggregation Records'!$D$95:$D$183,255),0))),"")</f>
        <v/>
      </c>
      <c r="D547" s="464" t="str">
        <f t="array" ref="D547">IFERROR(IF(INDEX('Disaggregation Records'!$F$95:$F$183,MATCH(RIGHT(Z547,255),RIGHT('Disaggregation Records'!$D$95:$D$183,255),0))=0,"",INDEX('Disaggregation Records'!$F$95:$F$183,MATCH(RIGHT(Z547,255),RIGHT('Disaggregation Records'!$D$95:$D$183,255),0))),"")</f>
        <v/>
      </c>
      <c r="E547" s="366" t="str">
        <f t="array" ref="E547">IFERROR(IF(INDEX('Disaggregation Data'!$K$315:$K$616,MATCH(RIGHT(X547,255),RIGHT('Disaggregation Data'!$J$315:$J$616,255),0))=0,"",INDEX('Disaggregation Data'!$K$315:$K$616,MATCH(RIGHT(X547,255),RIGHT('Disaggregation Data'!J$315:$J$616,255),0))),"")</f>
        <v/>
      </c>
      <c r="F547" s="367" t="str">
        <f t="array" ref="F547">IFERROR(IF(INDEX('Disaggregation Data'!$L$315:$L$616,MATCH(RIGHT(X547,255),RIGHT('Disaggregation Data'!$J$315:$J$616,255),0))=0,"",INDEX('Disaggregation Data'!$L$315:$L$616,MATCH(RIGHT(X547,255),RIGHT('Disaggregation Data'!J$315:$J$616,255),0))),"")</f>
        <v/>
      </c>
      <c r="G547" s="436" t="str">
        <f t="array" ref="G547">IFERROR(IF(INDEX('Disaggregation Data'!$M$315:$M$616,MATCH(RIGHT(X547,255),RIGHT('Disaggregation Data'!$J$315:$J$616,255),0))=0,(E547/F547)*100,INDEX('Disaggregation Data'!$M$315:$M$616,MATCH(RIGHT(X547,255),RIGHT('Disaggregation Data'!J$315:$J$616,255),0))),"")</f>
        <v/>
      </c>
      <c r="H547" s="370" t="str">
        <f t="array" ref="H547">IFERROR(IF(INDEX('Disaggregation Data'!$N$315:$N$616,MATCH(RIGHT(X547,255),RIGHT('Disaggregation Data'!$J$315:$J$616,255),0))=0,"",INDEX('Disaggregation Data'!$N$315:$N$616,MATCH(RIGHT(X547,255),RIGHT('Disaggregation Data'!J$315:$J$616,255),0))),"")</f>
        <v/>
      </c>
      <c r="I547" s="469"/>
      <c r="J547" s="469"/>
      <c r="K547" s="469"/>
      <c r="L547" s="469"/>
      <c r="M547" s="469"/>
      <c r="N547" s="469"/>
      <c r="O547" s="469"/>
      <c r="P547" s="469"/>
      <c r="Q547" s="469"/>
      <c r="R547" s="469"/>
      <c r="S547" s="469"/>
      <c r="T547" s="469"/>
      <c r="U547" s="370" t="str">
        <f t="array" ref="U547">IFERROR(IF(INDEX('Disaggregation Data'!$O$315:$O$616,MATCH(RIGHT(X547,255),RIGHT('Disaggregation Data'!$J$315:$J$616,255),0))=0,"",INDEX('Disaggregation Data'!$O$315:$O$616,MATCH(RIGHT(X547,255),RIGHT('Disaggregation Data'!J$315:$J$616,255),0))),"")</f>
        <v/>
      </c>
      <c r="V547" s="383" t="str">
        <f t="array" ref="V547">IFERROR(IF(INDEX('Disaggregation Data'!$P$315:$P$616,MATCH(RIGHT(X547,255),RIGHT('Disaggregation Data'!$J$315:$J$616,255),0))=0,"",INDEX('Disaggregation Data'!$P$315:$P$616,MATCH(RIGHT(X547,255),RIGHT('Disaggregation Data'!J$315:$J$616,255),0))),"")</f>
        <v/>
      </c>
      <c r="W547" s="470"/>
      <c r="X547" s="470" t="str">
        <f t="shared" si="36"/>
        <v/>
      </c>
      <c r="Y547" s="470">
        <f t="shared" si="37"/>
        <v>170</v>
      </c>
      <c r="Z547" s="470" t="str">
        <f t="shared" si="38"/>
        <v/>
      </c>
      <c r="AA547" s="470" t="b">
        <f t="shared" si="39"/>
        <v>0</v>
      </c>
      <c r="AB547" s="470" t="s">
        <v>2051</v>
      </c>
      <c r="AC547" s="470" t="str">
        <f t="array" ref="AC547">IFERROR(IF(INDEX('Disaggregation Records'!$G$95:$G$183,MATCH(LEFT(Z547,255),LEFT('Disaggregation Records'!$D$95:$D$183,255),0))=0,"",INDEX('Disaggregation Records'!$G$95:$G$183,MATCH(LEFT(Z547,255),LEFT('Disaggregation Records'!$D$95:$D$183,255),0))),"")</f>
        <v/>
      </c>
      <c r="AD547" s="470" t="s">
        <v>783</v>
      </c>
      <c r="AE547" s="219"/>
      <c r="AF547" s="136"/>
      <c r="AG547" s="136"/>
    </row>
    <row r="548" spans="1:33" ht="37.5" customHeight="1" x14ac:dyDescent="0.25">
      <c r="A548" s="345">
        <v>23</v>
      </c>
      <c r="B548" s="364" t="str">
        <f>IFERROR(VLOOKUP(A548,'Coverage Indicators - Section D'!$A$10:$Y$42,25,FALSE),"")</f>
        <v/>
      </c>
      <c r="C548" s="464" t="str">
        <f t="array" ref="C548">IFERROR(IF(INDEX('Disaggregation Records'!$E$95:$E$183,MATCH(RIGHT(Z548,255),RIGHT('Disaggregation Records'!$D$95:$D$183,255),0))=0,"",INDEX('Disaggregation Records'!$E$95:$E$183,MATCH(RIGHT(Z548,255),RIGHT('Disaggregation Records'!$D$95:$D$183,255),0))),"")</f>
        <v/>
      </c>
      <c r="D548" s="464" t="str">
        <f t="array" ref="D548">IFERROR(IF(INDEX('Disaggregation Records'!$F$95:$F$183,MATCH(RIGHT(Z548,255),RIGHT('Disaggregation Records'!$D$95:$D$183,255),0))=0,"",INDEX('Disaggregation Records'!$F$95:$F$183,MATCH(RIGHT(Z548,255),RIGHT('Disaggregation Records'!$D$95:$D$183,255),0))),"")</f>
        <v/>
      </c>
      <c r="E548" s="366" t="str">
        <f t="array" ref="E548">IFERROR(IF(INDEX('Disaggregation Data'!$K$315:$K$616,MATCH(RIGHT(X548,255),RIGHT('Disaggregation Data'!$J$315:$J$616,255),0))=0,"",INDEX('Disaggregation Data'!$K$315:$K$616,MATCH(RIGHT(X548,255),RIGHT('Disaggregation Data'!J$315:$J$616,255),0))),"")</f>
        <v/>
      </c>
      <c r="F548" s="367" t="str">
        <f t="array" ref="F548">IFERROR(IF(INDEX('Disaggregation Data'!$L$315:$L$616,MATCH(RIGHT(X548,255),RIGHT('Disaggregation Data'!$J$315:$J$616,255),0))=0,"",INDEX('Disaggregation Data'!$L$315:$L$616,MATCH(RIGHT(X548,255),RIGHT('Disaggregation Data'!J$315:$J$616,255),0))),"")</f>
        <v/>
      </c>
      <c r="G548" s="436" t="str">
        <f t="array" ref="G548">IFERROR(IF(INDEX('Disaggregation Data'!$M$315:$M$616,MATCH(RIGHT(X548,255),RIGHT('Disaggregation Data'!$J$315:$J$616,255),0))=0,(E548/F548)*100,INDEX('Disaggregation Data'!$M$315:$M$616,MATCH(RIGHT(X548,255),RIGHT('Disaggregation Data'!J$315:$J$616,255),0))),"")</f>
        <v/>
      </c>
      <c r="H548" s="370" t="str">
        <f t="array" ref="H548">IFERROR(IF(INDEX('Disaggregation Data'!$N$315:$N$616,MATCH(RIGHT(X548,255),RIGHT('Disaggregation Data'!$J$315:$J$616,255),0))=0,"",INDEX('Disaggregation Data'!$N$315:$N$616,MATCH(RIGHT(X548,255),RIGHT('Disaggregation Data'!J$315:$J$616,255),0))),"")</f>
        <v/>
      </c>
      <c r="I548" s="469"/>
      <c r="J548" s="469"/>
      <c r="K548" s="469"/>
      <c r="L548" s="469"/>
      <c r="M548" s="469"/>
      <c r="N548" s="469"/>
      <c r="O548" s="469"/>
      <c r="P548" s="469"/>
      <c r="Q548" s="469"/>
      <c r="R548" s="469"/>
      <c r="S548" s="469"/>
      <c r="T548" s="469"/>
      <c r="U548" s="370" t="str">
        <f t="array" ref="U548">IFERROR(IF(INDEX('Disaggregation Data'!$O$315:$O$616,MATCH(RIGHT(X548,255),RIGHT('Disaggregation Data'!$J$315:$J$616,255),0))=0,"",INDEX('Disaggregation Data'!$O$315:$O$616,MATCH(RIGHT(X548,255),RIGHT('Disaggregation Data'!J$315:$J$616,255),0))),"")</f>
        <v/>
      </c>
      <c r="V548" s="383" t="str">
        <f t="array" ref="V548">IFERROR(IF(INDEX('Disaggregation Data'!$P$315:$P$616,MATCH(RIGHT(X548,255),RIGHT('Disaggregation Data'!$J$315:$J$616,255),0))=0,"",INDEX('Disaggregation Data'!$P$315:$P$616,MATCH(RIGHT(X548,255),RIGHT('Disaggregation Data'!J$315:$J$616,255),0))),"")</f>
        <v/>
      </c>
      <c r="W548" s="470"/>
      <c r="X548" s="470" t="str">
        <f t="shared" si="36"/>
        <v/>
      </c>
      <c r="Y548" s="470">
        <f t="shared" si="37"/>
        <v>171</v>
      </c>
      <c r="Z548" s="470" t="str">
        <f t="shared" si="38"/>
        <v/>
      </c>
      <c r="AA548" s="470" t="b">
        <f t="shared" si="39"/>
        <v>0</v>
      </c>
      <c r="AB548" s="470" t="s">
        <v>2052</v>
      </c>
      <c r="AC548" s="470" t="str">
        <f t="array" ref="AC548">IFERROR(IF(INDEX('Disaggregation Records'!$G$95:$G$183,MATCH(LEFT(Z548,255),LEFT('Disaggregation Records'!$D$95:$D$183,255),0))=0,"",INDEX('Disaggregation Records'!$G$95:$G$183,MATCH(LEFT(Z548,255),LEFT('Disaggregation Records'!$D$95:$D$183,255),0))),"")</f>
        <v/>
      </c>
      <c r="AD548" s="470" t="s">
        <v>783</v>
      </c>
      <c r="AE548" s="219"/>
      <c r="AF548" s="136"/>
      <c r="AG548" s="136"/>
    </row>
    <row r="549" spans="1:33" ht="37.5" customHeight="1" x14ac:dyDescent="0.25">
      <c r="A549" s="345">
        <v>23</v>
      </c>
      <c r="B549" s="364" t="str">
        <f>IFERROR(VLOOKUP(A549,'Coverage Indicators - Section D'!$A$10:$Y$42,25,FALSE),"")</f>
        <v/>
      </c>
      <c r="C549" s="464" t="str">
        <f t="array" ref="C549">IFERROR(IF(INDEX('Disaggregation Records'!$E$95:$E$183,MATCH(RIGHT(Z549,255),RIGHT('Disaggregation Records'!$D$95:$D$183,255),0))=0,"",INDEX('Disaggregation Records'!$E$95:$E$183,MATCH(RIGHT(Z549,255),RIGHT('Disaggregation Records'!$D$95:$D$183,255),0))),"")</f>
        <v/>
      </c>
      <c r="D549" s="464" t="str">
        <f t="array" ref="D549">IFERROR(IF(INDEX('Disaggregation Records'!$F$95:$F$183,MATCH(RIGHT(Z549,255),RIGHT('Disaggregation Records'!$D$95:$D$183,255),0))=0,"",INDEX('Disaggregation Records'!$F$95:$F$183,MATCH(RIGHT(Z549,255),RIGHT('Disaggregation Records'!$D$95:$D$183,255),0))),"")</f>
        <v/>
      </c>
      <c r="E549" s="366" t="str">
        <f t="array" ref="E549">IFERROR(IF(INDEX('Disaggregation Data'!$K$315:$K$616,MATCH(RIGHT(X549,255),RIGHT('Disaggregation Data'!$J$315:$J$616,255),0))=0,"",INDEX('Disaggregation Data'!$K$315:$K$616,MATCH(RIGHT(X549,255),RIGHT('Disaggregation Data'!J$315:$J$616,255),0))),"")</f>
        <v/>
      </c>
      <c r="F549" s="367" t="str">
        <f t="array" ref="F549">IFERROR(IF(INDEX('Disaggregation Data'!$L$315:$L$616,MATCH(RIGHT(X549,255),RIGHT('Disaggregation Data'!$J$315:$J$616,255),0))=0,"",INDEX('Disaggregation Data'!$L$315:$L$616,MATCH(RIGHT(X549,255),RIGHT('Disaggregation Data'!J$315:$J$616,255),0))),"")</f>
        <v/>
      </c>
      <c r="G549" s="436" t="str">
        <f t="array" ref="G549">IFERROR(IF(INDEX('Disaggregation Data'!$M$315:$M$616,MATCH(RIGHT(X549,255),RIGHT('Disaggregation Data'!$J$315:$J$616,255),0))=0,(E549/F549)*100,INDEX('Disaggregation Data'!$M$315:$M$616,MATCH(RIGHT(X549,255),RIGHT('Disaggregation Data'!J$315:$J$616,255),0))),"")</f>
        <v/>
      </c>
      <c r="H549" s="370" t="str">
        <f t="array" ref="H549">IFERROR(IF(INDEX('Disaggregation Data'!$N$315:$N$616,MATCH(RIGHT(X549,255),RIGHT('Disaggregation Data'!$J$315:$J$616,255),0))=0,"",INDEX('Disaggregation Data'!$N$315:$N$616,MATCH(RIGHT(X549,255),RIGHT('Disaggregation Data'!J$315:$J$616,255),0))),"")</f>
        <v/>
      </c>
      <c r="I549" s="469"/>
      <c r="J549" s="469"/>
      <c r="K549" s="469"/>
      <c r="L549" s="469"/>
      <c r="M549" s="469"/>
      <c r="N549" s="469"/>
      <c r="O549" s="469"/>
      <c r="P549" s="469"/>
      <c r="Q549" s="469"/>
      <c r="R549" s="469"/>
      <c r="S549" s="469"/>
      <c r="T549" s="469"/>
      <c r="U549" s="370" t="str">
        <f t="array" ref="U549">IFERROR(IF(INDEX('Disaggregation Data'!$O$315:$O$616,MATCH(RIGHT(X549,255),RIGHT('Disaggregation Data'!$J$315:$J$616,255),0))=0,"",INDEX('Disaggregation Data'!$O$315:$O$616,MATCH(RIGHT(X549,255),RIGHT('Disaggregation Data'!J$315:$J$616,255),0))),"")</f>
        <v/>
      </c>
      <c r="V549" s="383" t="str">
        <f t="array" ref="V549">IFERROR(IF(INDEX('Disaggregation Data'!$P$315:$P$616,MATCH(RIGHT(X549,255),RIGHT('Disaggregation Data'!$J$315:$J$616,255),0))=0,"",INDEX('Disaggregation Data'!$P$315:$P$616,MATCH(RIGHT(X549,255),RIGHT('Disaggregation Data'!J$315:$J$616,255),0))),"")</f>
        <v/>
      </c>
      <c r="W549" s="470"/>
      <c r="X549" s="470" t="str">
        <f t="shared" si="36"/>
        <v/>
      </c>
      <c r="Y549" s="470">
        <f t="shared" si="37"/>
        <v>172</v>
      </c>
      <c r="Z549" s="470" t="str">
        <f t="shared" si="38"/>
        <v/>
      </c>
      <c r="AA549" s="470" t="b">
        <f t="shared" si="39"/>
        <v>0</v>
      </c>
      <c r="AB549" s="470" t="s">
        <v>2053</v>
      </c>
      <c r="AC549" s="470" t="str">
        <f t="array" ref="AC549">IFERROR(IF(INDEX('Disaggregation Records'!$G$95:$G$183,MATCH(LEFT(Z549,255),LEFT('Disaggregation Records'!$D$95:$D$183,255),0))=0,"",INDEX('Disaggregation Records'!$G$95:$G$183,MATCH(LEFT(Z549,255),LEFT('Disaggregation Records'!$D$95:$D$183,255),0))),"")</f>
        <v/>
      </c>
      <c r="AD549" s="470" t="s">
        <v>783</v>
      </c>
      <c r="AE549" s="219"/>
      <c r="AF549" s="136"/>
      <c r="AG549" s="136"/>
    </row>
    <row r="550" spans="1:33" ht="37.5" customHeight="1" x14ac:dyDescent="0.25">
      <c r="A550" s="345">
        <v>23</v>
      </c>
      <c r="B550" s="364" t="str">
        <f>IFERROR(VLOOKUP(A550,'Coverage Indicators - Section D'!$A$10:$Y$42,25,FALSE),"")</f>
        <v/>
      </c>
      <c r="C550" s="464" t="str">
        <f t="array" ref="C550">IFERROR(IF(INDEX('Disaggregation Records'!$E$95:$E$183,MATCH(RIGHT(Z550,255),RIGHT('Disaggregation Records'!$D$95:$D$183,255),0))=0,"",INDEX('Disaggregation Records'!$E$95:$E$183,MATCH(RIGHT(Z550,255),RIGHT('Disaggregation Records'!$D$95:$D$183,255),0))),"")</f>
        <v/>
      </c>
      <c r="D550" s="464" t="str">
        <f t="array" ref="D550">IFERROR(IF(INDEX('Disaggregation Records'!$F$95:$F$183,MATCH(RIGHT(Z550,255),RIGHT('Disaggregation Records'!$D$95:$D$183,255),0))=0,"",INDEX('Disaggregation Records'!$F$95:$F$183,MATCH(RIGHT(Z550,255),RIGHT('Disaggregation Records'!$D$95:$D$183,255),0))),"")</f>
        <v/>
      </c>
      <c r="E550" s="366" t="str">
        <f t="array" ref="E550">IFERROR(IF(INDEX('Disaggregation Data'!$K$315:$K$616,MATCH(RIGHT(X550,255),RIGHT('Disaggregation Data'!$J$315:$J$616,255),0))=0,"",INDEX('Disaggregation Data'!$K$315:$K$616,MATCH(RIGHT(X550,255),RIGHT('Disaggregation Data'!J$315:$J$616,255),0))),"")</f>
        <v/>
      </c>
      <c r="F550" s="367" t="str">
        <f t="array" ref="F550">IFERROR(IF(INDEX('Disaggregation Data'!$L$315:$L$616,MATCH(RIGHT(X550,255),RIGHT('Disaggregation Data'!$J$315:$J$616,255),0))=0,"",INDEX('Disaggregation Data'!$L$315:$L$616,MATCH(RIGHT(X550,255),RIGHT('Disaggregation Data'!J$315:$J$616,255),0))),"")</f>
        <v/>
      </c>
      <c r="G550" s="436" t="str">
        <f t="array" ref="G550">IFERROR(IF(INDEX('Disaggregation Data'!$M$315:$M$616,MATCH(RIGHT(X550,255),RIGHT('Disaggregation Data'!$J$315:$J$616,255),0))=0,(E550/F550)*100,INDEX('Disaggregation Data'!$M$315:$M$616,MATCH(RIGHT(X550,255),RIGHT('Disaggregation Data'!J$315:$J$616,255),0))),"")</f>
        <v/>
      </c>
      <c r="H550" s="370" t="str">
        <f t="array" ref="H550">IFERROR(IF(INDEX('Disaggregation Data'!$N$315:$N$616,MATCH(RIGHT(X550,255),RIGHT('Disaggregation Data'!$J$315:$J$616,255),0))=0,"",INDEX('Disaggregation Data'!$N$315:$N$616,MATCH(RIGHT(X550,255),RIGHT('Disaggregation Data'!J$315:$J$616,255),0))),"")</f>
        <v/>
      </c>
      <c r="I550" s="469"/>
      <c r="J550" s="469"/>
      <c r="K550" s="469"/>
      <c r="L550" s="469"/>
      <c r="M550" s="469"/>
      <c r="N550" s="469"/>
      <c r="O550" s="469"/>
      <c r="P550" s="469"/>
      <c r="Q550" s="469"/>
      <c r="R550" s="469"/>
      <c r="S550" s="469"/>
      <c r="T550" s="469"/>
      <c r="U550" s="370" t="str">
        <f t="array" ref="U550">IFERROR(IF(INDEX('Disaggregation Data'!$O$315:$O$616,MATCH(RIGHT(X550,255),RIGHT('Disaggregation Data'!$J$315:$J$616,255),0))=0,"",INDEX('Disaggregation Data'!$O$315:$O$616,MATCH(RIGHT(X550,255),RIGHT('Disaggregation Data'!J$315:$J$616,255),0))),"")</f>
        <v/>
      </c>
      <c r="V550" s="383" t="str">
        <f t="array" ref="V550">IFERROR(IF(INDEX('Disaggregation Data'!$P$315:$P$616,MATCH(RIGHT(X550,255),RIGHT('Disaggregation Data'!$J$315:$J$616,255),0))=0,"",INDEX('Disaggregation Data'!$P$315:$P$616,MATCH(RIGHT(X550,255),RIGHT('Disaggregation Data'!J$315:$J$616,255),0))),"")</f>
        <v/>
      </c>
      <c r="W550" s="470"/>
      <c r="X550" s="470" t="str">
        <f t="shared" si="36"/>
        <v/>
      </c>
      <c r="Y550" s="470">
        <f t="shared" si="37"/>
        <v>173</v>
      </c>
      <c r="Z550" s="470" t="str">
        <f t="shared" si="38"/>
        <v/>
      </c>
      <c r="AA550" s="470" t="b">
        <f t="shared" si="39"/>
        <v>0</v>
      </c>
      <c r="AB550" s="470" t="s">
        <v>2054</v>
      </c>
      <c r="AC550" s="470" t="str">
        <f t="array" ref="AC550">IFERROR(IF(INDEX('Disaggregation Records'!$G$95:$G$183,MATCH(LEFT(Z550,255),LEFT('Disaggregation Records'!$D$95:$D$183,255),0))=0,"",INDEX('Disaggregation Records'!$G$95:$G$183,MATCH(LEFT(Z550,255),LEFT('Disaggregation Records'!$D$95:$D$183,255),0))),"")</f>
        <v/>
      </c>
      <c r="AD550" s="470" t="s">
        <v>783</v>
      </c>
      <c r="AE550" s="219"/>
      <c r="AF550" s="136"/>
      <c r="AG550" s="136"/>
    </row>
    <row r="551" spans="1:33" ht="37.5" customHeight="1" x14ac:dyDescent="0.25">
      <c r="A551" s="345">
        <v>23</v>
      </c>
      <c r="B551" s="364" t="str">
        <f>IFERROR(VLOOKUP(A551,'Coverage Indicators - Section D'!$A$10:$Y$42,25,FALSE),"")</f>
        <v/>
      </c>
      <c r="C551" s="464" t="str">
        <f t="array" ref="C551">IFERROR(IF(INDEX('Disaggregation Records'!$E$95:$E$183,MATCH(RIGHT(Z551,255),RIGHT('Disaggregation Records'!$D$95:$D$183,255),0))=0,"",INDEX('Disaggregation Records'!$E$95:$E$183,MATCH(RIGHT(Z551,255),RIGHT('Disaggregation Records'!$D$95:$D$183,255),0))),"")</f>
        <v/>
      </c>
      <c r="D551" s="464" t="str">
        <f t="array" ref="D551">IFERROR(IF(INDEX('Disaggregation Records'!$F$95:$F$183,MATCH(RIGHT(Z551,255),RIGHT('Disaggregation Records'!$D$95:$D$183,255),0))=0,"",INDEX('Disaggregation Records'!$F$95:$F$183,MATCH(RIGHT(Z551,255),RIGHT('Disaggregation Records'!$D$95:$D$183,255),0))),"")</f>
        <v/>
      </c>
      <c r="E551" s="366" t="str">
        <f t="array" ref="E551">IFERROR(IF(INDEX('Disaggregation Data'!$K$315:$K$616,MATCH(RIGHT(X551,255),RIGHT('Disaggregation Data'!$J$315:$J$616,255),0))=0,"",INDEX('Disaggregation Data'!$K$315:$K$616,MATCH(RIGHT(X551,255),RIGHT('Disaggregation Data'!J$315:$J$616,255),0))),"")</f>
        <v/>
      </c>
      <c r="F551" s="367" t="str">
        <f t="array" ref="F551">IFERROR(IF(INDEX('Disaggregation Data'!$L$315:$L$616,MATCH(RIGHT(X551,255),RIGHT('Disaggregation Data'!$J$315:$J$616,255),0))=0,"",INDEX('Disaggregation Data'!$L$315:$L$616,MATCH(RIGHT(X551,255),RIGHT('Disaggregation Data'!J$315:$J$616,255),0))),"")</f>
        <v/>
      </c>
      <c r="G551" s="436" t="str">
        <f t="array" ref="G551">IFERROR(IF(INDEX('Disaggregation Data'!$M$315:$M$616,MATCH(RIGHT(X551,255),RIGHT('Disaggregation Data'!$J$315:$J$616,255),0))=0,(E551/F551)*100,INDEX('Disaggregation Data'!$M$315:$M$616,MATCH(RIGHT(X551,255),RIGHT('Disaggregation Data'!J$315:$J$616,255),0))),"")</f>
        <v/>
      </c>
      <c r="H551" s="370" t="str">
        <f t="array" ref="H551">IFERROR(IF(INDEX('Disaggregation Data'!$N$315:$N$616,MATCH(RIGHT(X551,255),RIGHT('Disaggregation Data'!$J$315:$J$616,255),0))=0,"",INDEX('Disaggregation Data'!$N$315:$N$616,MATCH(RIGHT(X551,255),RIGHT('Disaggregation Data'!J$315:$J$616,255),0))),"")</f>
        <v/>
      </c>
      <c r="I551" s="469"/>
      <c r="J551" s="469"/>
      <c r="K551" s="469"/>
      <c r="L551" s="469"/>
      <c r="M551" s="469"/>
      <c r="N551" s="469"/>
      <c r="O551" s="469"/>
      <c r="P551" s="469"/>
      <c r="Q551" s="469"/>
      <c r="R551" s="469"/>
      <c r="S551" s="469"/>
      <c r="T551" s="469"/>
      <c r="U551" s="370" t="str">
        <f t="array" ref="U551">IFERROR(IF(INDEX('Disaggregation Data'!$O$315:$O$616,MATCH(RIGHT(X551,255),RIGHT('Disaggregation Data'!$J$315:$J$616,255),0))=0,"",INDEX('Disaggregation Data'!$O$315:$O$616,MATCH(RIGHT(X551,255),RIGHT('Disaggregation Data'!J$315:$J$616,255),0))),"")</f>
        <v/>
      </c>
      <c r="V551" s="383" t="str">
        <f t="array" ref="V551">IFERROR(IF(INDEX('Disaggregation Data'!$P$315:$P$616,MATCH(RIGHT(X551,255),RIGHT('Disaggregation Data'!$J$315:$J$616,255),0))=0,"",INDEX('Disaggregation Data'!$P$315:$P$616,MATCH(RIGHT(X551,255),RIGHT('Disaggregation Data'!J$315:$J$616,255),0))),"")</f>
        <v/>
      </c>
      <c r="W551" s="470"/>
      <c r="X551" s="470" t="str">
        <f t="shared" si="36"/>
        <v/>
      </c>
      <c r="Y551" s="470">
        <f t="shared" si="37"/>
        <v>174</v>
      </c>
      <c r="Z551" s="470" t="str">
        <f t="shared" si="38"/>
        <v/>
      </c>
      <c r="AA551" s="470" t="b">
        <f t="shared" si="39"/>
        <v>0</v>
      </c>
      <c r="AB551" s="470" t="s">
        <v>2055</v>
      </c>
      <c r="AC551" s="470" t="str">
        <f t="array" ref="AC551">IFERROR(IF(INDEX('Disaggregation Records'!$G$95:$G$183,MATCH(LEFT(Z551,255),LEFT('Disaggregation Records'!$D$95:$D$183,255),0))=0,"",INDEX('Disaggregation Records'!$G$95:$G$183,MATCH(LEFT(Z551,255),LEFT('Disaggregation Records'!$D$95:$D$183,255),0))),"")</f>
        <v/>
      </c>
      <c r="AD551" s="470" t="s">
        <v>783</v>
      </c>
      <c r="AE551" s="219"/>
      <c r="AF551" s="136"/>
      <c r="AG551" s="136"/>
    </row>
    <row r="552" spans="1:33" ht="37.5" customHeight="1" x14ac:dyDescent="0.25">
      <c r="A552" s="345">
        <v>23</v>
      </c>
      <c r="B552" s="364" t="str">
        <f>IFERROR(VLOOKUP(A552,'Coverage Indicators - Section D'!$A$10:$Y$42,25,FALSE),"")</f>
        <v/>
      </c>
      <c r="C552" s="464" t="str">
        <f t="array" ref="C552">IFERROR(IF(INDEX('Disaggregation Records'!$E$95:$E$183,MATCH(RIGHT(Z552,255),RIGHT('Disaggregation Records'!$D$95:$D$183,255),0))=0,"",INDEX('Disaggregation Records'!$E$95:$E$183,MATCH(RIGHT(Z552,255),RIGHT('Disaggregation Records'!$D$95:$D$183,255),0))),"")</f>
        <v/>
      </c>
      <c r="D552" s="464" t="str">
        <f t="array" ref="D552">IFERROR(IF(INDEX('Disaggregation Records'!$F$95:$F$183,MATCH(RIGHT(Z552,255),RIGHT('Disaggregation Records'!$D$95:$D$183,255),0))=0,"",INDEX('Disaggregation Records'!$F$95:$F$183,MATCH(RIGHT(Z552,255),RIGHT('Disaggregation Records'!$D$95:$D$183,255),0))),"")</f>
        <v/>
      </c>
      <c r="E552" s="366" t="str">
        <f t="array" ref="E552">IFERROR(IF(INDEX('Disaggregation Data'!$K$315:$K$616,MATCH(RIGHT(X552,255),RIGHT('Disaggregation Data'!$J$315:$J$616,255),0))=0,"",INDEX('Disaggregation Data'!$K$315:$K$616,MATCH(RIGHT(X552,255),RIGHT('Disaggregation Data'!J$315:$J$616,255),0))),"")</f>
        <v/>
      </c>
      <c r="F552" s="367" t="str">
        <f t="array" ref="F552">IFERROR(IF(INDEX('Disaggregation Data'!$L$315:$L$616,MATCH(RIGHT(X552,255),RIGHT('Disaggregation Data'!$J$315:$J$616,255),0))=0,"",INDEX('Disaggregation Data'!$L$315:$L$616,MATCH(RIGHT(X552,255),RIGHT('Disaggregation Data'!J$315:$J$616,255),0))),"")</f>
        <v/>
      </c>
      <c r="G552" s="436" t="str">
        <f t="array" ref="G552">IFERROR(IF(INDEX('Disaggregation Data'!$M$315:$M$616,MATCH(RIGHT(X552,255),RIGHT('Disaggregation Data'!$J$315:$J$616,255),0))=0,(E552/F552)*100,INDEX('Disaggregation Data'!$M$315:$M$616,MATCH(RIGHT(X552,255),RIGHT('Disaggregation Data'!J$315:$J$616,255),0))),"")</f>
        <v/>
      </c>
      <c r="H552" s="370" t="str">
        <f t="array" ref="H552">IFERROR(IF(INDEX('Disaggregation Data'!$N$315:$N$616,MATCH(RIGHT(X552,255),RIGHT('Disaggregation Data'!$J$315:$J$616,255),0))=0,"",INDEX('Disaggregation Data'!$N$315:$N$616,MATCH(RIGHT(X552,255),RIGHT('Disaggregation Data'!J$315:$J$616,255),0))),"")</f>
        <v/>
      </c>
      <c r="I552" s="469"/>
      <c r="J552" s="469"/>
      <c r="K552" s="469"/>
      <c r="L552" s="469"/>
      <c r="M552" s="469"/>
      <c r="N552" s="469"/>
      <c r="O552" s="469"/>
      <c r="P552" s="469"/>
      <c r="Q552" s="469"/>
      <c r="R552" s="469"/>
      <c r="S552" s="469"/>
      <c r="T552" s="469"/>
      <c r="U552" s="370" t="str">
        <f t="array" ref="U552">IFERROR(IF(INDEX('Disaggregation Data'!$O$315:$O$616,MATCH(RIGHT(X552,255),RIGHT('Disaggregation Data'!$J$315:$J$616,255),0))=0,"",INDEX('Disaggregation Data'!$O$315:$O$616,MATCH(RIGHT(X552,255),RIGHT('Disaggregation Data'!J$315:$J$616,255),0))),"")</f>
        <v/>
      </c>
      <c r="V552" s="383" t="str">
        <f t="array" ref="V552">IFERROR(IF(INDEX('Disaggregation Data'!$P$315:$P$616,MATCH(RIGHT(X552,255),RIGHT('Disaggregation Data'!$J$315:$J$616,255),0))=0,"",INDEX('Disaggregation Data'!$P$315:$P$616,MATCH(RIGHT(X552,255),RIGHT('Disaggregation Data'!J$315:$J$616,255),0))),"")</f>
        <v/>
      </c>
      <c r="W552" s="470"/>
      <c r="X552" s="470" t="str">
        <f t="shared" si="36"/>
        <v/>
      </c>
      <c r="Y552" s="470">
        <f t="shared" si="37"/>
        <v>175</v>
      </c>
      <c r="Z552" s="470" t="str">
        <f t="shared" si="38"/>
        <v/>
      </c>
      <c r="AA552" s="470" t="b">
        <f t="shared" si="39"/>
        <v>0</v>
      </c>
      <c r="AB552" s="470" t="s">
        <v>2056</v>
      </c>
      <c r="AC552" s="470" t="str">
        <f t="array" ref="AC552">IFERROR(IF(INDEX('Disaggregation Records'!$G$95:$G$183,MATCH(LEFT(Z552,255),LEFT('Disaggregation Records'!$D$95:$D$183,255),0))=0,"",INDEX('Disaggregation Records'!$G$95:$G$183,MATCH(LEFT(Z552,255),LEFT('Disaggregation Records'!$D$95:$D$183,255),0))),"")</f>
        <v/>
      </c>
      <c r="AD552" s="470" t="s">
        <v>783</v>
      </c>
      <c r="AE552" s="219"/>
      <c r="AF552" s="136"/>
      <c r="AG552" s="136"/>
    </row>
    <row r="553" spans="1:33" ht="37.5" customHeight="1" x14ac:dyDescent="0.25">
      <c r="A553" s="345">
        <v>23</v>
      </c>
      <c r="B553" s="364" t="str">
        <f>IFERROR(VLOOKUP(A553,'Coverage Indicators - Section D'!$A$10:$Y$42,25,FALSE),"")</f>
        <v/>
      </c>
      <c r="C553" s="464" t="str">
        <f t="array" ref="C553">IFERROR(IF(INDEX('Disaggregation Records'!$E$95:$E$183,MATCH(RIGHT(Z553,255),RIGHT('Disaggregation Records'!$D$95:$D$183,255),0))=0,"",INDEX('Disaggregation Records'!$E$95:$E$183,MATCH(RIGHT(Z553,255),RIGHT('Disaggregation Records'!$D$95:$D$183,255),0))),"")</f>
        <v/>
      </c>
      <c r="D553" s="464" t="str">
        <f t="array" ref="D553">IFERROR(IF(INDEX('Disaggregation Records'!$F$95:$F$183,MATCH(RIGHT(Z553,255),RIGHT('Disaggregation Records'!$D$95:$D$183,255),0))=0,"",INDEX('Disaggregation Records'!$F$95:$F$183,MATCH(RIGHT(Z553,255),RIGHT('Disaggregation Records'!$D$95:$D$183,255),0))),"")</f>
        <v/>
      </c>
      <c r="E553" s="366" t="str">
        <f t="array" ref="E553">IFERROR(IF(INDEX('Disaggregation Data'!$K$315:$K$616,MATCH(RIGHT(X553,255),RIGHT('Disaggregation Data'!$J$315:$J$616,255),0))=0,"",INDEX('Disaggregation Data'!$K$315:$K$616,MATCH(RIGHT(X553,255),RIGHT('Disaggregation Data'!J$315:$J$616,255),0))),"")</f>
        <v/>
      </c>
      <c r="F553" s="367" t="str">
        <f t="array" ref="F553">IFERROR(IF(INDEX('Disaggregation Data'!$L$315:$L$616,MATCH(RIGHT(X553,255),RIGHT('Disaggregation Data'!$J$315:$J$616,255),0))=0,"",INDEX('Disaggregation Data'!$L$315:$L$616,MATCH(RIGHT(X553,255),RIGHT('Disaggregation Data'!J$315:$J$616,255),0))),"")</f>
        <v/>
      </c>
      <c r="G553" s="436" t="str">
        <f t="array" ref="G553">IFERROR(IF(INDEX('Disaggregation Data'!$M$315:$M$616,MATCH(RIGHT(X553,255),RIGHT('Disaggregation Data'!$J$315:$J$616,255),0))=0,(E553/F553)*100,INDEX('Disaggregation Data'!$M$315:$M$616,MATCH(RIGHT(X553,255),RIGHT('Disaggregation Data'!J$315:$J$616,255),0))),"")</f>
        <v/>
      </c>
      <c r="H553" s="370" t="str">
        <f t="array" ref="H553">IFERROR(IF(INDEX('Disaggregation Data'!$N$315:$N$616,MATCH(RIGHT(X553,255),RIGHT('Disaggregation Data'!$J$315:$J$616,255),0))=0,"",INDEX('Disaggregation Data'!$N$315:$N$616,MATCH(RIGHT(X553,255),RIGHT('Disaggregation Data'!J$315:$J$616,255),0))),"")</f>
        <v/>
      </c>
      <c r="I553" s="469"/>
      <c r="J553" s="469"/>
      <c r="K553" s="469"/>
      <c r="L553" s="469"/>
      <c r="M553" s="469"/>
      <c r="N553" s="469"/>
      <c r="O553" s="469"/>
      <c r="P553" s="469"/>
      <c r="Q553" s="469"/>
      <c r="R553" s="469"/>
      <c r="S553" s="469"/>
      <c r="T553" s="469"/>
      <c r="U553" s="370" t="str">
        <f t="array" ref="U553">IFERROR(IF(INDEX('Disaggregation Data'!$O$315:$O$616,MATCH(RIGHT(X553,255),RIGHT('Disaggregation Data'!$J$315:$J$616,255),0))=0,"",INDEX('Disaggregation Data'!$O$315:$O$616,MATCH(RIGHT(X553,255),RIGHT('Disaggregation Data'!J$315:$J$616,255),0))),"")</f>
        <v/>
      </c>
      <c r="V553" s="383" t="str">
        <f t="array" ref="V553">IFERROR(IF(INDEX('Disaggregation Data'!$P$315:$P$616,MATCH(RIGHT(X553,255),RIGHT('Disaggregation Data'!$J$315:$J$616,255),0))=0,"",INDEX('Disaggregation Data'!$P$315:$P$616,MATCH(RIGHT(X553,255),RIGHT('Disaggregation Data'!J$315:$J$616,255),0))),"")</f>
        <v/>
      </c>
      <c r="W553" s="470"/>
      <c r="X553" s="470" t="str">
        <f t="shared" si="36"/>
        <v/>
      </c>
      <c r="Y553" s="470">
        <f t="shared" si="37"/>
        <v>176</v>
      </c>
      <c r="Z553" s="470" t="str">
        <f t="shared" si="38"/>
        <v/>
      </c>
      <c r="AA553" s="470" t="b">
        <f t="shared" si="39"/>
        <v>0</v>
      </c>
      <c r="AB553" s="470" t="s">
        <v>2057</v>
      </c>
      <c r="AC553" s="470" t="str">
        <f t="array" ref="AC553">IFERROR(IF(INDEX('Disaggregation Records'!$G$95:$G$183,MATCH(LEFT(Z553,255),LEFT('Disaggregation Records'!$D$95:$D$183,255),0))=0,"",INDEX('Disaggregation Records'!$G$95:$G$183,MATCH(LEFT(Z553,255),LEFT('Disaggregation Records'!$D$95:$D$183,255),0))),"")</f>
        <v/>
      </c>
      <c r="AD553" s="470" t="s">
        <v>783</v>
      </c>
      <c r="AE553" s="219"/>
      <c r="AF553" s="136"/>
      <c r="AG553" s="136"/>
    </row>
    <row r="554" spans="1:33" ht="37.5" customHeight="1" x14ac:dyDescent="0.25">
      <c r="A554" s="345">
        <v>23</v>
      </c>
      <c r="B554" s="364" t="str">
        <f>IFERROR(VLOOKUP(A554,'Coverage Indicators - Section D'!$A$10:$Y$42,25,FALSE),"")</f>
        <v/>
      </c>
      <c r="C554" s="464" t="str">
        <f t="array" ref="C554">IFERROR(IF(INDEX('Disaggregation Records'!$E$95:$E$183,MATCH(RIGHT(Z554,255),RIGHT('Disaggregation Records'!$D$95:$D$183,255),0))=0,"",INDEX('Disaggregation Records'!$E$95:$E$183,MATCH(RIGHT(Z554,255),RIGHT('Disaggregation Records'!$D$95:$D$183,255),0))),"")</f>
        <v/>
      </c>
      <c r="D554" s="464" t="str">
        <f t="array" ref="D554">IFERROR(IF(INDEX('Disaggregation Records'!$F$95:$F$183,MATCH(RIGHT(Z554,255),RIGHT('Disaggregation Records'!$D$95:$D$183,255),0))=0,"",INDEX('Disaggregation Records'!$F$95:$F$183,MATCH(RIGHT(Z554,255),RIGHT('Disaggregation Records'!$D$95:$D$183,255),0))),"")</f>
        <v/>
      </c>
      <c r="E554" s="366" t="str">
        <f t="array" ref="E554">IFERROR(IF(INDEX('Disaggregation Data'!$K$315:$K$616,MATCH(RIGHT(X554,255),RIGHT('Disaggregation Data'!$J$315:$J$616,255),0))=0,"",INDEX('Disaggregation Data'!$K$315:$K$616,MATCH(RIGHT(X554,255),RIGHT('Disaggregation Data'!J$315:$J$616,255),0))),"")</f>
        <v/>
      </c>
      <c r="F554" s="367" t="str">
        <f t="array" ref="F554">IFERROR(IF(INDEX('Disaggregation Data'!$L$315:$L$616,MATCH(RIGHT(X554,255),RIGHT('Disaggregation Data'!$J$315:$J$616,255),0))=0,"",INDEX('Disaggregation Data'!$L$315:$L$616,MATCH(RIGHT(X554,255),RIGHT('Disaggregation Data'!J$315:$J$616,255),0))),"")</f>
        <v/>
      </c>
      <c r="G554" s="436" t="str">
        <f t="array" ref="G554">IFERROR(IF(INDEX('Disaggregation Data'!$M$315:$M$616,MATCH(RIGHT(X554,255),RIGHT('Disaggregation Data'!$J$315:$J$616,255),0))=0,(E554/F554)*100,INDEX('Disaggregation Data'!$M$315:$M$616,MATCH(RIGHT(X554,255),RIGHT('Disaggregation Data'!J$315:$J$616,255),0))),"")</f>
        <v/>
      </c>
      <c r="H554" s="370" t="str">
        <f t="array" ref="H554">IFERROR(IF(INDEX('Disaggregation Data'!$N$315:$N$616,MATCH(RIGHT(X554,255),RIGHT('Disaggregation Data'!$J$315:$J$616,255),0))=0,"",INDEX('Disaggregation Data'!$N$315:$N$616,MATCH(RIGHT(X554,255),RIGHT('Disaggregation Data'!J$315:$J$616,255),0))),"")</f>
        <v/>
      </c>
      <c r="I554" s="469"/>
      <c r="J554" s="469"/>
      <c r="K554" s="469"/>
      <c r="L554" s="469"/>
      <c r="M554" s="469"/>
      <c r="N554" s="469"/>
      <c r="O554" s="469"/>
      <c r="P554" s="469"/>
      <c r="Q554" s="469"/>
      <c r="R554" s="469"/>
      <c r="S554" s="469"/>
      <c r="T554" s="469"/>
      <c r="U554" s="370" t="str">
        <f t="array" ref="U554">IFERROR(IF(INDEX('Disaggregation Data'!$O$315:$O$616,MATCH(RIGHT(X554,255),RIGHT('Disaggregation Data'!$J$315:$J$616,255),0))=0,"",INDEX('Disaggregation Data'!$O$315:$O$616,MATCH(RIGHT(X554,255),RIGHT('Disaggregation Data'!J$315:$J$616,255),0))),"")</f>
        <v/>
      </c>
      <c r="V554" s="383" t="str">
        <f t="array" ref="V554">IFERROR(IF(INDEX('Disaggregation Data'!$P$315:$P$616,MATCH(RIGHT(X554,255),RIGHT('Disaggregation Data'!$J$315:$J$616,255),0))=0,"",INDEX('Disaggregation Data'!$P$315:$P$616,MATCH(RIGHT(X554,255),RIGHT('Disaggregation Data'!J$315:$J$616,255),0))),"")</f>
        <v/>
      </c>
      <c r="W554" s="470"/>
      <c r="X554" s="470" t="str">
        <f t="shared" si="36"/>
        <v/>
      </c>
      <c r="Y554" s="470">
        <f t="shared" si="37"/>
        <v>177</v>
      </c>
      <c r="Z554" s="470" t="str">
        <f t="shared" si="38"/>
        <v/>
      </c>
      <c r="AA554" s="470" t="b">
        <f t="shared" si="39"/>
        <v>0</v>
      </c>
      <c r="AB554" s="470" t="s">
        <v>2058</v>
      </c>
      <c r="AC554" s="470" t="str">
        <f t="array" ref="AC554">IFERROR(IF(INDEX('Disaggregation Records'!$G$95:$G$183,MATCH(LEFT(Z554,255),LEFT('Disaggregation Records'!$D$95:$D$183,255),0))=0,"",INDEX('Disaggregation Records'!$G$95:$G$183,MATCH(LEFT(Z554,255),LEFT('Disaggregation Records'!$D$95:$D$183,255),0))),"")</f>
        <v/>
      </c>
      <c r="AD554" s="470" t="s">
        <v>783</v>
      </c>
      <c r="AE554" s="219"/>
      <c r="AF554" s="136"/>
      <c r="AG554" s="136"/>
    </row>
    <row r="555" spans="1:33" ht="37.5" customHeight="1" x14ac:dyDescent="0.25">
      <c r="A555" s="345">
        <v>23</v>
      </c>
      <c r="B555" s="364" t="str">
        <f>IFERROR(VLOOKUP(A555,'Coverage Indicators - Section D'!$A$10:$Y$42,25,FALSE),"")</f>
        <v/>
      </c>
      <c r="C555" s="464" t="str">
        <f t="array" ref="C555">IFERROR(IF(INDEX('Disaggregation Records'!$E$95:$E$183,MATCH(RIGHT(Z555,255),RIGHT('Disaggregation Records'!$D$95:$D$183,255),0))=0,"",INDEX('Disaggregation Records'!$E$95:$E$183,MATCH(RIGHT(Z555,255),RIGHT('Disaggregation Records'!$D$95:$D$183,255),0))),"")</f>
        <v/>
      </c>
      <c r="D555" s="464" t="str">
        <f t="array" ref="D555">IFERROR(IF(INDEX('Disaggregation Records'!$F$95:$F$183,MATCH(RIGHT(Z555,255),RIGHT('Disaggregation Records'!$D$95:$D$183,255),0))=0,"",INDEX('Disaggregation Records'!$F$95:$F$183,MATCH(RIGHT(Z555,255),RIGHT('Disaggregation Records'!$D$95:$D$183,255),0))),"")</f>
        <v/>
      </c>
      <c r="E555" s="366" t="str">
        <f t="array" ref="E555">IFERROR(IF(INDEX('Disaggregation Data'!$K$315:$K$616,MATCH(RIGHT(X555,255),RIGHT('Disaggregation Data'!$J$315:$J$616,255),0))=0,"",INDEX('Disaggregation Data'!$K$315:$K$616,MATCH(RIGHT(X555,255),RIGHT('Disaggregation Data'!J$315:$J$616,255),0))),"")</f>
        <v/>
      </c>
      <c r="F555" s="367" t="str">
        <f t="array" ref="F555">IFERROR(IF(INDEX('Disaggregation Data'!$L$315:$L$616,MATCH(RIGHT(X555,255),RIGHT('Disaggregation Data'!$J$315:$J$616,255),0))=0,"",INDEX('Disaggregation Data'!$L$315:$L$616,MATCH(RIGHT(X555,255),RIGHT('Disaggregation Data'!J$315:$J$616,255),0))),"")</f>
        <v/>
      </c>
      <c r="G555" s="436" t="str">
        <f t="array" ref="G555">IFERROR(IF(INDEX('Disaggregation Data'!$M$315:$M$616,MATCH(RIGHT(X555,255),RIGHT('Disaggregation Data'!$J$315:$J$616,255),0))=0,(E555/F555)*100,INDEX('Disaggregation Data'!$M$315:$M$616,MATCH(RIGHT(X555,255),RIGHT('Disaggregation Data'!J$315:$J$616,255),0))),"")</f>
        <v/>
      </c>
      <c r="H555" s="370" t="str">
        <f t="array" ref="H555">IFERROR(IF(INDEX('Disaggregation Data'!$N$315:$N$616,MATCH(RIGHT(X555,255),RIGHT('Disaggregation Data'!$J$315:$J$616,255),0))=0,"",INDEX('Disaggregation Data'!$N$315:$N$616,MATCH(RIGHT(X555,255),RIGHT('Disaggregation Data'!J$315:$J$616,255),0))),"")</f>
        <v/>
      </c>
      <c r="I555" s="469"/>
      <c r="J555" s="469"/>
      <c r="K555" s="469"/>
      <c r="L555" s="469"/>
      <c r="M555" s="469"/>
      <c r="N555" s="469"/>
      <c r="O555" s="469"/>
      <c r="P555" s="469"/>
      <c r="Q555" s="469"/>
      <c r="R555" s="469"/>
      <c r="S555" s="469"/>
      <c r="T555" s="469"/>
      <c r="U555" s="370" t="str">
        <f t="array" ref="U555">IFERROR(IF(INDEX('Disaggregation Data'!$O$315:$O$616,MATCH(RIGHT(X555,255),RIGHT('Disaggregation Data'!$J$315:$J$616,255),0))=0,"",INDEX('Disaggregation Data'!$O$315:$O$616,MATCH(RIGHT(X555,255),RIGHT('Disaggregation Data'!J$315:$J$616,255),0))),"")</f>
        <v/>
      </c>
      <c r="V555" s="383" t="str">
        <f t="array" ref="V555">IFERROR(IF(INDEX('Disaggregation Data'!$P$315:$P$616,MATCH(RIGHT(X555,255),RIGHT('Disaggregation Data'!$J$315:$J$616,255),0))=0,"",INDEX('Disaggregation Data'!$P$315:$P$616,MATCH(RIGHT(X555,255),RIGHT('Disaggregation Data'!J$315:$J$616,255),0))),"")</f>
        <v/>
      </c>
      <c r="W555" s="470"/>
      <c r="X555" s="470" t="str">
        <f t="shared" si="36"/>
        <v/>
      </c>
      <c r="Y555" s="470">
        <f t="shared" si="37"/>
        <v>178</v>
      </c>
      <c r="Z555" s="470" t="str">
        <f t="shared" si="38"/>
        <v/>
      </c>
      <c r="AA555" s="470" t="b">
        <f t="shared" si="39"/>
        <v>0</v>
      </c>
      <c r="AB555" s="470" t="s">
        <v>2059</v>
      </c>
      <c r="AC555" s="470" t="str">
        <f t="array" ref="AC555">IFERROR(IF(INDEX('Disaggregation Records'!$G$95:$G$183,MATCH(LEFT(Z555,255),LEFT('Disaggregation Records'!$D$95:$D$183,255),0))=0,"",INDEX('Disaggregation Records'!$G$95:$G$183,MATCH(LEFT(Z555,255),LEFT('Disaggregation Records'!$D$95:$D$183,255),0))),"")</f>
        <v/>
      </c>
      <c r="AD555" s="470" t="s">
        <v>783</v>
      </c>
      <c r="AE555" s="219"/>
      <c r="AF555" s="136"/>
      <c r="AG555" s="136"/>
    </row>
    <row r="556" spans="1:33" ht="37.5" customHeight="1" x14ac:dyDescent="0.25">
      <c r="A556" s="345">
        <v>23</v>
      </c>
      <c r="B556" s="364" t="str">
        <f>IFERROR(VLOOKUP(A556,'Coverage Indicators - Section D'!$A$10:$Y$42,25,FALSE),"")</f>
        <v/>
      </c>
      <c r="C556" s="464" t="str">
        <f t="array" ref="C556">IFERROR(IF(INDEX('Disaggregation Records'!$E$95:$E$183,MATCH(RIGHT(Z556,255),RIGHT('Disaggregation Records'!$D$95:$D$183,255),0))=0,"",INDEX('Disaggregation Records'!$E$95:$E$183,MATCH(RIGHT(Z556,255),RIGHT('Disaggregation Records'!$D$95:$D$183,255),0))),"")</f>
        <v/>
      </c>
      <c r="D556" s="464" t="str">
        <f t="array" ref="D556">IFERROR(IF(INDEX('Disaggregation Records'!$F$95:$F$183,MATCH(RIGHT(Z556,255),RIGHT('Disaggregation Records'!$D$95:$D$183,255),0))=0,"",INDEX('Disaggregation Records'!$F$95:$F$183,MATCH(RIGHT(Z556,255),RIGHT('Disaggregation Records'!$D$95:$D$183,255),0))),"")</f>
        <v/>
      </c>
      <c r="E556" s="366" t="str">
        <f t="array" ref="E556">IFERROR(IF(INDEX('Disaggregation Data'!$K$315:$K$616,MATCH(RIGHT(X556,255),RIGHT('Disaggregation Data'!$J$315:$J$616,255),0))=0,"",INDEX('Disaggregation Data'!$K$315:$K$616,MATCH(RIGHT(X556,255),RIGHT('Disaggregation Data'!J$315:$J$616,255),0))),"")</f>
        <v/>
      </c>
      <c r="F556" s="367" t="str">
        <f t="array" ref="F556">IFERROR(IF(INDEX('Disaggregation Data'!$L$315:$L$616,MATCH(RIGHT(X556,255),RIGHT('Disaggregation Data'!$J$315:$J$616,255),0))=0,"",INDEX('Disaggregation Data'!$L$315:$L$616,MATCH(RIGHT(X556,255),RIGHT('Disaggregation Data'!J$315:$J$616,255),0))),"")</f>
        <v/>
      </c>
      <c r="G556" s="436" t="str">
        <f t="array" ref="G556">IFERROR(IF(INDEX('Disaggregation Data'!$M$315:$M$616,MATCH(RIGHT(X556,255),RIGHT('Disaggregation Data'!$J$315:$J$616,255),0))=0,(E556/F556)*100,INDEX('Disaggregation Data'!$M$315:$M$616,MATCH(RIGHT(X556,255),RIGHT('Disaggregation Data'!J$315:$J$616,255),0))),"")</f>
        <v/>
      </c>
      <c r="H556" s="370" t="str">
        <f t="array" ref="H556">IFERROR(IF(INDEX('Disaggregation Data'!$N$315:$N$616,MATCH(RIGHT(X556,255),RIGHT('Disaggregation Data'!$J$315:$J$616,255),0))=0,"",INDEX('Disaggregation Data'!$N$315:$N$616,MATCH(RIGHT(X556,255),RIGHT('Disaggregation Data'!J$315:$J$616,255),0))),"")</f>
        <v/>
      </c>
      <c r="I556" s="469"/>
      <c r="J556" s="469"/>
      <c r="K556" s="469"/>
      <c r="L556" s="469"/>
      <c r="M556" s="469"/>
      <c r="N556" s="469"/>
      <c r="O556" s="469"/>
      <c r="P556" s="469"/>
      <c r="Q556" s="469"/>
      <c r="R556" s="469"/>
      <c r="S556" s="469"/>
      <c r="T556" s="469"/>
      <c r="U556" s="370" t="str">
        <f t="array" ref="U556">IFERROR(IF(INDEX('Disaggregation Data'!$O$315:$O$616,MATCH(RIGHT(X556,255),RIGHT('Disaggregation Data'!$J$315:$J$616,255),0))=0,"",INDEX('Disaggregation Data'!$O$315:$O$616,MATCH(RIGHT(X556,255),RIGHT('Disaggregation Data'!J$315:$J$616,255),0))),"")</f>
        <v/>
      </c>
      <c r="V556" s="383" t="str">
        <f t="array" ref="V556">IFERROR(IF(INDEX('Disaggregation Data'!$P$315:$P$616,MATCH(RIGHT(X556,255),RIGHT('Disaggregation Data'!$J$315:$J$616,255),0))=0,"",INDEX('Disaggregation Data'!$P$315:$P$616,MATCH(RIGHT(X556,255),RIGHT('Disaggregation Data'!J$315:$J$616,255),0))),"")</f>
        <v/>
      </c>
      <c r="W556" s="470"/>
      <c r="X556" s="470" t="str">
        <f t="shared" si="36"/>
        <v/>
      </c>
      <c r="Y556" s="470">
        <f t="shared" si="37"/>
        <v>179</v>
      </c>
      <c r="Z556" s="470" t="str">
        <f t="shared" si="38"/>
        <v/>
      </c>
      <c r="AA556" s="470" t="b">
        <f t="shared" si="39"/>
        <v>0</v>
      </c>
      <c r="AB556" s="470" t="s">
        <v>2060</v>
      </c>
      <c r="AC556" s="470" t="str">
        <f t="array" ref="AC556">IFERROR(IF(INDEX('Disaggregation Records'!$G$95:$G$183,MATCH(LEFT(Z556,255),LEFT('Disaggregation Records'!$D$95:$D$183,255),0))=0,"",INDEX('Disaggregation Records'!$G$95:$G$183,MATCH(LEFT(Z556,255),LEFT('Disaggregation Records'!$D$95:$D$183,255),0))),"")</f>
        <v/>
      </c>
      <c r="AD556" s="470" t="s">
        <v>783</v>
      </c>
      <c r="AE556" s="219"/>
      <c r="AF556" s="136"/>
      <c r="AG556" s="136"/>
    </row>
    <row r="557" spans="1:33" ht="37.5" customHeight="1" x14ac:dyDescent="0.25">
      <c r="A557" s="345">
        <v>24</v>
      </c>
      <c r="B557" s="364" t="str">
        <f>IFERROR(VLOOKUP(A557,'Coverage Indicators - Section D'!$A$10:$Y$42,25,FALSE),"")</f>
        <v/>
      </c>
      <c r="C557" s="464" t="str">
        <f t="array" ref="C557">IFERROR(IF(INDEX('Disaggregation Records'!$E$95:$E$183,MATCH(RIGHT(Z557,255),RIGHT('Disaggregation Records'!$D$95:$D$183,255),0))=0,"",INDEX('Disaggregation Records'!$E$95:$E$183,MATCH(RIGHT(Z557,255),RIGHT('Disaggregation Records'!$D$95:$D$183,255),0))),"")</f>
        <v/>
      </c>
      <c r="D557" s="464" t="str">
        <f t="array" ref="D557">IFERROR(IF(INDEX('Disaggregation Records'!$F$95:$F$183,MATCH(RIGHT(Z557,255),RIGHT('Disaggregation Records'!$D$95:$D$183,255),0))=0,"",INDEX('Disaggregation Records'!$F$95:$F$183,MATCH(RIGHT(Z557,255),RIGHT('Disaggregation Records'!$D$95:$D$183,255),0))),"")</f>
        <v/>
      </c>
      <c r="E557" s="366" t="str">
        <f t="array" ref="E557">IFERROR(IF(INDEX('Disaggregation Data'!$K$315:$K$616,MATCH(RIGHT(X557,255),RIGHT('Disaggregation Data'!$J$315:$J$616,255),0))=0,"",INDEX('Disaggregation Data'!$K$315:$K$616,MATCH(RIGHT(X557,255),RIGHT('Disaggregation Data'!J$315:$J$616,255),0))),"")</f>
        <v/>
      </c>
      <c r="F557" s="367" t="str">
        <f t="array" ref="F557">IFERROR(IF(INDEX('Disaggregation Data'!$L$315:$L$616,MATCH(RIGHT(X557,255),RIGHT('Disaggregation Data'!$J$315:$J$616,255),0))=0,"",INDEX('Disaggregation Data'!$L$315:$L$616,MATCH(RIGHT(X557,255),RIGHT('Disaggregation Data'!J$315:$J$616,255),0))),"")</f>
        <v/>
      </c>
      <c r="G557" s="436" t="str">
        <f t="array" ref="G557">IFERROR(IF(INDEX('Disaggregation Data'!$M$315:$M$616,MATCH(RIGHT(X557,255),RIGHT('Disaggregation Data'!$J$315:$J$616,255),0))=0,(E557/F557)*100,INDEX('Disaggregation Data'!$M$315:$M$616,MATCH(RIGHT(X557,255),RIGHT('Disaggregation Data'!J$315:$J$616,255),0))),"")</f>
        <v/>
      </c>
      <c r="H557" s="370" t="str">
        <f t="array" ref="H557">IFERROR(IF(INDEX('Disaggregation Data'!$N$315:$N$616,MATCH(RIGHT(X557,255),RIGHT('Disaggregation Data'!$J$315:$J$616,255),0))=0,"",INDEX('Disaggregation Data'!$N$315:$N$616,MATCH(RIGHT(X557,255),RIGHT('Disaggregation Data'!J$315:$J$616,255),0))),"")</f>
        <v/>
      </c>
      <c r="I557" s="469"/>
      <c r="J557" s="469"/>
      <c r="K557" s="469"/>
      <c r="L557" s="469"/>
      <c r="M557" s="469"/>
      <c r="N557" s="469"/>
      <c r="O557" s="469"/>
      <c r="P557" s="469"/>
      <c r="Q557" s="469"/>
      <c r="R557" s="469"/>
      <c r="S557" s="469"/>
      <c r="T557" s="469"/>
      <c r="U557" s="370" t="str">
        <f t="array" ref="U557">IFERROR(IF(INDEX('Disaggregation Data'!$O$315:$O$616,MATCH(RIGHT(X557,255),RIGHT('Disaggregation Data'!$J$315:$J$616,255),0))=0,"",INDEX('Disaggregation Data'!$O$315:$O$616,MATCH(RIGHT(X557,255),RIGHT('Disaggregation Data'!J$315:$J$616,255),0))),"")</f>
        <v/>
      </c>
      <c r="V557" s="383" t="str">
        <f t="array" ref="V557">IFERROR(IF(INDEX('Disaggregation Data'!$P$315:$P$616,MATCH(RIGHT(X557,255),RIGHT('Disaggregation Data'!$J$315:$J$616,255),0))=0,"",INDEX('Disaggregation Data'!$P$315:$P$616,MATCH(RIGHT(X557,255),RIGHT('Disaggregation Data'!J$315:$J$616,255),0))),"")</f>
        <v/>
      </c>
      <c r="W557" s="470"/>
      <c r="X557" s="470" t="str">
        <f t="shared" si="36"/>
        <v/>
      </c>
      <c r="Y557" s="470">
        <f t="shared" si="37"/>
        <v>180</v>
      </c>
      <c r="Z557" s="470" t="str">
        <f t="shared" si="38"/>
        <v/>
      </c>
      <c r="AA557" s="470" t="b">
        <f t="shared" si="39"/>
        <v>0</v>
      </c>
      <c r="AB557" s="470" t="s">
        <v>2061</v>
      </c>
      <c r="AC557" s="470" t="str">
        <f t="array" ref="AC557">IFERROR(IF(INDEX('Disaggregation Records'!$G$95:$G$183,MATCH(LEFT(Z557,255),LEFT('Disaggregation Records'!$D$95:$D$183,255),0))=0,"",INDEX('Disaggregation Records'!$G$95:$G$183,MATCH(LEFT(Z557,255),LEFT('Disaggregation Records'!$D$95:$D$183,255),0))),"")</f>
        <v/>
      </c>
      <c r="AD557" s="470" t="s">
        <v>784</v>
      </c>
      <c r="AE557" s="219"/>
      <c r="AF557" s="136"/>
      <c r="AG557" s="136"/>
    </row>
    <row r="558" spans="1:33" ht="37.5" customHeight="1" x14ac:dyDescent="0.25">
      <c r="A558" s="345">
        <v>24</v>
      </c>
      <c r="B558" s="364" t="str">
        <f>IFERROR(VLOOKUP(A558,'Coverage Indicators - Section D'!$A$10:$Y$42,25,FALSE),"")</f>
        <v/>
      </c>
      <c r="C558" s="464" t="str">
        <f t="array" ref="C558">IFERROR(IF(INDEX('Disaggregation Records'!$E$95:$E$183,MATCH(RIGHT(Z558,255),RIGHT('Disaggregation Records'!$D$95:$D$183,255),0))=0,"",INDEX('Disaggregation Records'!$E$95:$E$183,MATCH(RIGHT(Z558,255),RIGHT('Disaggregation Records'!$D$95:$D$183,255),0))),"")</f>
        <v/>
      </c>
      <c r="D558" s="464" t="str">
        <f t="array" ref="D558">IFERROR(IF(INDEX('Disaggregation Records'!$F$95:$F$183,MATCH(RIGHT(Z558,255),RIGHT('Disaggregation Records'!$D$95:$D$183,255),0))=0,"",INDEX('Disaggregation Records'!$F$95:$F$183,MATCH(RIGHT(Z558,255),RIGHT('Disaggregation Records'!$D$95:$D$183,255),0))),"")</f>
        <v/>
      </c>
      <c r="E558" s="366" t="str">
        <f t="array" ref="E558">IFERROR(IF(INDEX('Disaggregation Data'!$K$315:$K$616,MATCH(RIGHT(X558,255),RIGHT('Disaggregation Data'!$J$315:$J$616,255),0))=0,"",INDEX('Disaggregation Data'!$K$315:$K$616,MATCH(RIGHT(X558,255),RIGHT('Disaggregation Data'!J$315:$J$616,255),0))),"")</f>
        <v/>
      </c>
      <c r="F558" s="367" t="str">
        <f t="array" ref="F558">IFERROR(IF(INDEX('Disaggregation Data'!$L$315:$L$616,MATCH(RIGHT(X558,255),RIGHT('Disaggregation Data'!$J$315:$J$616,255),0))=0,"",INDEX('Disaggregation Data'!$L$315:$L$616,MATCH(RIGHT(X558,255),RIGHT('Disaggregation Data'!J$315:$J$616,255),0))),"")</f>
        <v/>
      </c>
      <c r="G558" s="436" t="str">
        <f t="array" ref="G558">IFERROR(IF(INDEX('Disaggregation Data'!$M$315:$M$616,MATCH(RIGHT(X558,255),RIGHT('Disaggregation Data'!$J$315:$J$616,255),0))=0,(E558/F558)*100,INDEX('Disaggregation Data'!$M$315:$M$616,MATCH(RIGHT(X558,255),RIGHT('Disaggregation Data'!J$315:$J$616,255),0))),"")</f>
        <v/>
      </c>
      <c r="H558" s="370" t="str">
        <f t="array" ref="H558">IFERROR(IF(INDEX('Disaggregation Data'!$N$315:$N$616,MATCH(RIGHT(X558,255),RIGHT('Disaggregation Data'!$J$315:$J$616,255),0))=0,"",INDEX('Disaggregation Data'!$N$315:$N$616,MATCH(RIGHT(X558,255),RIGHT('Disaggregation Data'!J$315:$J$616,255),0))),"")</f>
        <v/>
      </c>
      <c r="I558" s="469"/>
      <c r="J558" s="469"/>
      <c r="K558" s="469"/>
      <c r="L558" s="469"/>
      <c r="M558" s="469"/>
      <c r="N558" s="469"/>
      <c r="O558" s="469"/>
      <c r="P558" s="469"/>
      <c r="Q558" s="469"/>
      <c r="R558" s="469"/>
      <c r="S558" s="469"/>
      <c r="T558" s="469"/>
      <c r="U558" s="370" t="str">
        <f t="array" ref="U558">IFERROR(IF(INDEX('Disaggregation Data'!$O$315:$O$616,MATCH(RIGHT(X558,255),RIGHT('Disaggregation Data'!$J$315:$J$616,255),0))=0,"",INDEX('Disaggregation Data'!$O$315:$O$616,MATCH(RIGHT(X558,255),RIGHT('Disaggregation Data'!J$315:$J$616,255),0))),"")</f>
        <v/>
      </c>
      <c r="V558" s="383" t="str">
        <f t="array" ref="V558">IFERROR(IF(INDEX('Disaggregation Data'!$P$315:$P$616,MATCH(RIGHT(X558,255),RIGHT('Disaggregation Data'!$J$315:$J$616,255),0))=0,"",INDEX('Disaggregation Data'!$P$315:$P$616,MATCH(RIGHT(X558,255),RIGHT('Disaggregation Data'!J$315:$J$616,255),0))),"")</f>
        <v/>
      </c>
      <c r="W558" s="470"/>
      <c r="X558" s="470" t="str">
        <f t="shared" si="36"/>
        <v/>
      </c>
      <c r="Y558" s="470">
        <f t="shared" si="37"/>
        <v>181</v>
      </c>
      <c r="Z558" s="470" t="str">
        <f t="shared" si="38"/>
        <v/>
      </c>
      <c r="AA558" s="470" t="b">
        <f t="shared" si="39"/>
        <v>0</v>
      </c>
      <c r="AB558" s="470" t="s">
        <v>2062</v>
      </c>
      <c r="AC558" s="470" t="str">
        <f t="array" ref="AC558">IFERROR(IF(INDEX('Disaggregation Records'!$G$95:$G$183,MATCH(LEFT(Z558,255),LEFT('Disaggregation Records'!$D$95:$D$183,255),0))=0,"",INDEX('Disaggregation Records'!$G$95:$G$183,MATCH(LEFT(Z558,255),LEFT('Disaggregation Records'!$D$95:$D$183,255),0))),"")</f>
        <v/>
      </c>
      <c r="AD558" s="470" t="s">
        <v>784</v>
      </c>
      <c r="AE558" s="219"/>
      <c r="AF558" s="136"/>
      <c r="AG558" s="136"/>
    </row>
    <row r="559" spans="1:33" ht="37.5" customHeight="1" x14ac:dyDescent="0.25">
      <c r="A559" s="345">
        <v>24</v>
      </c>
      <c r="B559" s="364" t="str">
        <f>IFERROR(VLOOKUP(A559,'Coverage Indicators - Section D'!$A$10:$Y$42,25,FALSE),"")</f>
        <v/>
      </c>
      <c r="C559" s="464" t="str">
        <f t="array" ref="C559">IFERROR(IF(INDEX('Disaggregation Records'!$E$95:$E$183,MATCH(RIGHT(Z559,255),RIGHT('Disaggregation Records'!$D$95:$D$183,255),0))=0,"",INDEX('Disaggregation Records'!$E$95:$E$183,MATCH(RIGHT(Z559,255),RIGHT('Disaggregation Records'!$D$95:$D$183,255),0))),"")</f>
        <v/>
      </c>
      <c r="D559" s="464" t="str">
        <f t="array" ref="D559">IFERROR(IF(INDEX('Disaggregation Records'!$F$95:$F$183,MATCH(RIGHT(Z559,255),RIGHT('Disaggregation Records'!$D$95:$D$183,255),0))=0,"",INDEX('Disaggregation Records'!$F$95:$F$183,MATCH(RIGHT(Z559,255),RIGHT('Disaggregation Records'!$D$95:$D$183,255),0))),"")</f>
        <v/>
      </c>
      <c r="E559" s="366" t="str">
        <f t="array" ref="E559">IFERROR(IF(INDEX('Disaggregation Data'!$K$315:$K$616,MATCH(RIGHT(X559,255),RIGHT('Disaggregation Data'!$J$315:$J$616,255),0))=0,"",INDEX('Disaggregation Data'!$K$315:$K$616,MATCH(RIGHT(X559,255),RIGHT('Disaggregation Data'!J$315:$J$616,255),0))),"")</f>
        <v/>
      </c>
      <c r="F559" s="367" t="str">
        <f t="array" ref="F559">IFERROR(IF(INDEX('Disaggregation Data'!$L$315:$L$616,MATCH(RIGHT(X559,255),RIGHT('Disaggregation Data'!$J$315:$J$616,255),0))=0,"",INDEX('Disaggregation Data'!$L$315:$L$616,MATCH(RIGHT(X559,255),RIGHT('Disaggregation Data'!J$315:$J$616,255),0))),"")</f>
        <v/>
      </c>
      <c r="G559" s="436" t="str">
        <f t="array" ref="G559">IFERROR(IF(INDEX('Disaggregation Data'!$M$315:$M$616,MATCH(RIGHT(X559,255),RIGHT('Disaggregation Data'!$J$315:$J$616,255),0))=0,(E559/F559)*100,INDEX('Disaggregation Data'!$M$315:$M$616,MATCH(RIGHT(X559,255),RIGHT('Disaggregation Data'!J$315:$J$616,255),0))),"")</f>
        <v/>
      </c>
      <c r="H559" s="370" t="str">
        <f t="array" ref="H559">IFERROR(IF(INDEX('Disaggregation Data'!$N$315:$N$616,MATCH(RIGHT(X559,255),RIGHT('Disaggregation Data'!$J$315:$J$616,255),0))=0,"",INDEX('Disaggregation Data'!$N$315:$N$616,MATCH(RIGHT(X559,255),RIGHT('Disaggregation Data'!J$315:$J$616,255),0))),"")</f>
        <v/>
      </c>
      <c r="I559" s="469"/>
      <c r="J559" s="469"/>
      <c r="K559" s="469"/>
      <c r="L559" s="469"/>
      <c r="M559" s="469"/>
      <c r="N559" s="469"/>
      <c r="O559" s="469"/>
      <c r="P559" s="469"/>
      <c r="Q559" s="469"/>
      <c r="R559" s="469"/>
      <c r="S559" s="469"/>
      <c r="T559" s="469"/>
      <c r="U559" s="370" t="str">
        <f t="array" ref="U559">IFERROR(IF(INDEX('Disaggregation Data'!$O$315:$O$616,MATCH(RIGHT(X559,255),RIGHT('Disaggregation Data'!$J$315:$J$616,255),0))=0,"",INDEX('Disaggregation Data'!$O$315:$O$616,MATCH(RIGHT(X559,255),RIGHT('Disaggregation Data'!J$315:$J$616,255),0))),"")</f>
        <v/>
      </c>
      <c r="V559" s="383" t="str">
        <f t="array" ref="V559">IFERROR(IF(INDEX('Disaggregation Data'!$P$315:$P$616,MATCH(RIGHT(X559,255),RIGHT('Disaggregation Data'!$J$315:$J$616,255),0))=0,"",INDEX('Disaggregation Data'!$P$315:$P$616,MATCH(RIGHT(X559,255),RIGHT('Disaggregation Data'!J$315:$J$616,255),0))),"")</f>
        <v/>
      </c>
      <c r="W559" s="470"/>
      <c r="X559" s="470" t="str">
        <f t="shared" si="36"/>
        <v/>
      </c>
      <c r="Y559" s="470">
        <f t="shared" si="37"/>
        <v>182</v>
      </c>
      <c r="Z559" s="470" t="str">
        <f t="shared" si="38"/>
        <v/>
      </c>
      <c r="AA559" s="470" t="b">
        <f t="shared" si="39"/>
        <v>0</v>
      </c>
      <c r="AB559" s="470" t="s">
        <v>2063</v>
      </c>
      <c r="AC559" s="470" t="str">
        <f t="array" ref="AC559">IFERROR(IF(INDEX('Disaggregation Records'!$G$95:$G$183,MATCH(LEFT(Z559,255),LEFT('Disaggregation Records'!$D$95:$D$183,255),0))=0,"",INDEX('Disaggregation Records'!$G$95:$G$183,MATCH(LEFT(Z559,255),LEFT('Disaggregation Records'!$D$95:$D$183,255),0))),"")</f>
        <v/>
      </c>
      <c r="AD559" s="470" t="s">
        <v>784</v>
      </c>
      <c r="AE559" s="219"/>
      <c r="AF559" s="136"/>
      <c r="AG559" s="136"/>
    </row>
    <row r="560" spans="1:33" ht="37.5" customHeight="1" x14ac:dyDescent="0.25">
      <c r="A560" s="345">
        <v>24</v>
      </c>
      <c r="B560" s="364" t="str">
        <f>IFERROR(VLOOKUP(A560,'Coverage Indicators - Section D'!$A$10:$Y$42,25,FALSE),"")</f>
        <v/>
      </c>
      <c r="C560" s="464" t="str">
        <f t="array" ref="C560">IFERROR(IF(INDEX('Disaggregation Records'!$E$95:$E$183,MATCH(RIGHT(Z560,255),RIGHT('Disaggregation Records'!$D$95:$D$183,255),0))=0,"",INDEX('Disaggregation Records'!$E$95:$E$183,MATCH(RIGHT(Z560,255),RIGHT('Disaggregation Records'!$D$95:$D$183,255),0))),"")</f>
        <v/>
      </c>
      <c r="D560" s="464" t="str">
        <f t="array" ref="D560">IFERROR(IF(INDEX('Disaggregation Records'!$F$95:$F$183,MATCH(RIGHT(Z560,255),RIGHT('Disaggregation Records'!$D$95:$D$183,255),0))=0,"",INDEX('Disaggregation Records'!$F$95:$F$183,MATCH(RIGHT(Z560,255),RIGHT('Disaggregation Records'!$D$95:$D$183,255),0))),"")</f>
        <v/>
      </c>
      <c r="E560" s="366" t="str">
        <f t="array" ref="E560">IFERROR(IF(INDEX('Disaggregation Data'!$K$315:$K$616,MATCH(RIGHT(X560,255),RIGHT('Disaggregation Data'!$J$315:$J$616,255),0))=0,"",INDEX('Disaggregation Data'!$K$315:$K$616,MATCH(RIGHT(X560,255),RIGHT('Disaggregation Data'!J$315:$J$616,255),0))),"")</f>
        <v/>
      </c>
      <c r="F560" s="367" t="str">
        <f t="array" ref="F560">IFERROR(IF(INDEX('Disaggregation Data'!$L$315:$L$616,MATCH(RIGHT(X560,255),RIGHT('Disaggregation Data'!$J$315:$J$616,255),0))=0,"",INDEX('Disaggregation Data'!$L$315:$L$616,MATCH(RIGHT(X560,255),RIGHT('Disaggregation Data'!J$315:$J$616,255),0))),"")</f>
        <v/>
      </c>
      <c r="G560" s="436" t="str">
        <f t="array" ref="G560">IFERROR(IF(INDEX('Disaggregation Data'!$M$315:$M$616,MATCH(RIGHT(X560,255),RIGHT('Disaggregation Data'!$J$315:$J$616,255),0))=0,(E560/F560)*100,INDEX('Disaggregation Data'!$M$315:$M$616,MATCH(RIGHT(X560,255),RIGHT('Disaggregation Data'!J$315:$J$616,255),0))),"")</f>
        <v/>
      </c>
      <c r="H560" s="370" t="str">
        <f t="array" ref="H560">IFERROR(IF(INDEX('Disaggregation Data'!$N$315:$N$616,MATCH(RIGHT(X560,255),RIGHT('Disaggregation Data'!$J$315:$J$616,255),0))=0,"",INDEX('Disaggregation Data'!$N$315:$N$616,MATCH(RIGHT(X560,255),RIGHT('Disaggregation Data'!J$315:$J$616,255),0))),"")</f>
        <v/>
      </c>
      <c r="I560" s="469"/>
      <c r="J560" s="469"/>
      <c r="K560" s="469"/>
      <c r="L560" s="469"/>
      <c r="M560" s="469"/>
      <c r="N560" s="469"/>
      <c r="O560" s="469"/>
      <c r="P560" s="469"/>
      <c r="Q560" s="469"/>
      <c r="R560" s="469"/>
      <c r="S560" s="469"/>
      <c r="T560" s="469"/>
      <c r="U560" s="370" t="str">
        <f t="array" ref="U560">IFERROR(IF(INDEX('Disaggregation Data'!$O$315:$O$616,MATCH(RIGHT(X560,255),RIGHT('Disaggregation Data'!$J$315:$J$616,255),0))=0,"",INDEX('Disaggregation Data'!$O$315:$O$616,MATCH(RIGHT(X560,255),RIGHT('Disaggregation Data'!J$315:$J$616,255),0))),"")</f>
        <v/>
      </c>
      <c r="V560" s="383" t="str">
        <f t="array" ref="V560">IFERROR(IF(INDEX('Disaggregation Data'!$P$315:$P$616,MATCH(RIGHT(X560,255),RIGHT('Disaggregation Data'!$J$315:$J$616,255),0))=0,"",INDEX('Disaggregation Data'!$P$315:$P$616,MATCH(RIGHT(X560,255),RIGHT('Disaggregation Data'!J$315:$J$616,255),0))),"")</f>
        <v/>
      </c>
      <c r="W560" s="470"/>
      <c r="X560" s="470" t="str">
        <f t="shared" si="36"/>
        <v/>
      </c>
      <c r="Y560" s="470">
        <f t="shared" si="37"/>
        <v>183</v>
      </c>
      <c r="Z560" s="470" t="str">
        <f t="shared" si="38"/>
        <v/>
      </c>
      <c r="AA560" s="470" t="b">
        <f t="shared" si="39"/>
        <v>0</v>
      </c>
      <c r="AB560" s="470" t="s">
        <v>2064</v>
      </c>
      <c r="AC560" s="470" t="str">
        <f t="array" ref="AC560">IFERROR(IF(INDEX('Disaggregation Records'!$G$95:$G$183,MATCH(LEFT(Z560,255),LEFT('Disaggregation Records'!$D$95:$D$183,255),0))=0,"",INDEX('Disaggregation Records'!$G$95:$G$183,MATCH(LEFT(Z560,255),LEFT('Disaggregation Records'!$D$95:$D$183,255),0))),"")</f>
        <v/>
      </c>
      <c r="AD560" s="470" t="s">
        <v>784</v>
      </c>
      <c r="AE560" s="219"/>
      <c r="AF560" s="136"/>
      <c r="AG560" s="136"/>
    </row>
    <row r="561" spans="1:33" ht="37.5" customHeight="1" x14ac:dyDescent="0.25">
      <c r="A561" s="345">
        <v>24</v>
      </c>
      <c r="B561" s="364" t="str">
        <f>IFERROR(VLOOKUP(A561,'Coverage Indicators - Section D'!$A$10:$Y$42,25,FALSE),"")</f>
        <v/>
      </c>
      <c r="C561" s="464" t="str">
        <f t="array" ref="C561">IFERROR(IF(INDEX('Disaggregation Records'!$E$95:$E$183,MATCH(RIGHT(Z561,255),RIGHT('Disaggregation Records'!$D$95:$D$183,255),0))=0,"",INDEX('Disaggregation Records'!$E$95:$E$183,MATCH(RIGHT(Z561,255),RIGHT('Disaggregation Records'!$D$95:$D$183,255),0))),"")</f>
        <v/>
      </c>
      <c r="D561" s="464" t="str">
        <f t="array" ref="D561">IFERROR(IF(INDEX('Disaggregation Records'!$F$95:$F$183,MATCH(RIGHT(Z561,255),RIGHT('Disaggregation Records'!$D$95:$D$183,255),0))=0,"",INDEX('Disaggregation Records'!$F$95:$F$183,MATCH(RIGHT(Z561,255),RIGHT('Disaggregation Records'!$D$95:$D$183,255),0))),"")</f>
        <v/>
      </c>
      <c r="E561" s="366" t="str">
        <f t="array" ref="E561">IFERROR(IF(INDEX('Disaggregation Data'!$K$315:$K$616,MATCH(RIGHT(X561,255),RIGHT('Disaggregation Data'!$J$315:$J$616,255),0))=0,"",INDEX('Disaggregation Data'!$K$315:$K$616,MATCH(RIGHT(X561,255),RIGHT('Disaggregation Data'!J$315:$J$616,255),0))),"")</f>
        <v/>
      </c>
      <c r="F561" s="367" t="str">
        <f t="array" ref="F561">IFERROR(IF(INDEX('Disaggregation Data'!$L$315:$L$616,MATCH(RIGHT(X561,255),RIGHT('Disaggregation Data'!$J$315:$J$616,255),0))=0,"",INDEX('Disaggregation Data'!$L$315:$L$616,MATCH(RIGHT(X561,255),RIGHT('Disaggregation Data'!J$315:$J$616,255),0))),"")</f>
        <v/>
      </c>
      <c r="G561" s="436" t="str">
        <f t="array" ref="G561">IFERROR(IF(INDEX('Disaggregation Data'!$M$315:$M$616,MATCH(RIGHT(X561,255),RIGHT('Disaggregation Data'!$J$315:$J$616,255),0))=0,(E561/F561)*100,INDEX('Disaggregation Data'!$M$315:$M$616,MATCH(RIGHT(X561,255),RIGHT('Disaggregation Data'!J$315:$J$616,255),0))),"")</f>
        <v/>
      </c>
      <c r="H561" s="370" t="str">
        <f t="array" ref="H561">IFERROR(IF(INDEX('Disaggregation Data'!$N$315:$N$616,MATCH(RIGHT(X561,255),RIGHT('Disaggregation Data'!$J$315:$J$616,255),0))=0,"",INDEX('Disaggregation Data'!$N$315:$N$616,MATCH(RIGHT(X561,255),RIGHT('Disaggregation Data'!J$315:$J$616,255),0))),"")</f>
        <v/>
      </c>
      <c r="I561" s="469"/>
      <c r="J561" s="469"/>
      <c r="K561" s="469"/>
      <c r="L561" s="469"/>
      <c r="M561" s="469"/>
      <c r="N561" s="469"/>
      <c r="O561" s="469"/>
      <c r="P561" s="469"/>
      <c r="Q561" s="469"/>
      <c r="R561" s="469"/>
      <c r="S561" s="469"/>
      <c r="T561" s="469"/>
      <c r="U561" s="370" t="str">
        <f t="array" ref="U561">IFERROR(IF(INDEX('Disaggregation Data'!$O$315:$O$616,MATCH(RIGHT(X561,255),RIGHT('Disaggregation Data'!$J$315:$J$616,255),0))=0,"",INDEX('Disaggregation Data'!$O$315:$O$616,MATCH(RIGHT(X561,255),RIGHT('Disaggregation Data'!J$315:$J$616,255),0))),"")</f>
        <v/>
      </c>
      <c r="V561" s="383" t="str">
        <f t="array" ref="V561">IFERROR(IF(INDEX('Disaggregation Data'!$P$315:$P$616,MATCH(RIGHT(X561,255),RIGHT('Disaggregation Data'!$J$315:$J$616,255),0))=0,"",INDEX('Disaggregation Data'!$P$315:$P$616,MATCH(RIGHT(X561,255),RIGHT('Disaggregation Data'!J$315:$J$616,255),0))),"")</f>
        <v/>
      </c>
      <c r="W561" s="470"/>
      <c r="X561" s="470" t="str">
        <f t="shared" si="36"/>
        <v/>
      </c>
      <c r="Y561" s="470">
        <f t="shared" si="37"/>
        <v>184</v>
      </c>
      <c r="Z561" s="470" t="str">
        <f t="shared" si="38"/>
        <v/>
      </c>
      <c r="AA561" s="470" t="b">
        <f t="shared" si="39"/>
        <v>0</v>
      </c>
      <c r="AB561" s="470" t="s">
        <v>2065</v>
      </c>
      <c r="AC561" s="470" t="str">
        <f t="array" ref="AC561">IFERROR(IF(INDEX('Disaggregation Records'!$G$95:$G$183,MATCH(LEFT(Z561,255),LEFT('Disaggregation Records'!$D$95:$D$183,255),0))=0,"",INDEX('Disaggregation Records'!$G$95:$G$183,MATCH(LEFT(Z561,255),LEFT('Disaggregation Records'!$D$95:$D$183,255),0))),"")</f>
        <v/>
      </c>
      <c r="AD561" s="470" t="s">
        <v>784</v>
      </c>
      <c r="AE561" s="219"/>
      <c r="AF561" s="136"/>
      <c r="AG561" s="136"/>
    </row>
    <row r="562" spans="1:33" ht="37.5" customHeight="1" x14ac:dyDescent="0.25">
      <c r="A562" s="345">
        <v>24</v>
      </c>
      <c r="B562" s="364" t="str">
        <f>IFERROR(VLOOKUP(A562,'Coverage Indicators - Section D'!$A$10:$Y$42,25,FALSE),"")</f>
        <v/>
      </c>
      <c r="C562" s="464" t="str">
        <f t="array" ref="C562">IFERROR(IF(INDEX('Disaggregation Records'!$E$95:$E$183,MATCH(RIGHT(Z562,255),RIGHT('Disaggregation Records'!$D$95:$D$183,255),0))=0,"",INDEX('Disaggregation Records'!$E$95:$E$183,MATCH(RIGHT(Z562,255),RIGHT('Disaggregation Records'!$D$95:$D$183,255),0))),"")</f>
        <v/>
      </c>
      <c r="D562" s="464" t="str">
        <f t="array" ref="D562">IFERROR(IF(INDEX('Disaggregation Records'!$F$95:$F$183,MATCH(RIGHT(Z562,255),RIGHT('Disaggregation Records'!$D$95:$D$183,255),0))=0,"",INDEX('Disaggregation Records'!$F$95:$F$183,MATCH(RIGHT(Z562,255),RIGHT('Disaggregation Records'!$D$95:$D$183,255),0))),"")</f>
        <v/>
      </c>
      <c r="E562" s="366" t="str">
        <f t="array" ref="E562">IFERROR(IF(INDEX('Disaggregation Data'!$K$315:$K$616,MATCH(RIGHT(X562,255),RIGHT('Disaggregation Data'!$J$315:$J$616,255),0))=0,"",INDEX('Disaggregation Data'!$K$315:$K$616,MATCH(RIGHT(X562,255),RIGHT('Disaggregation Data'!J$315:$J$616,255),0))),"")</f>
        <v/>
      </c>
      <c r="F562" s="367" t="str">
        <f t="array" ref="F562">IFERROR(IF(INDEX('Disaggregation Data'!$L$315:$L$616,MATCH(RIGHT(X562,255),RIGHT('Disaggregation Data'!$J$315:$J$616,255),0))=0,"",INDEX('Disaggregation Data'!$L$315:$L$616,MATCH(RIGHT(X562,255),RIGHT('Disaggregation Data'!J$315:$J$616,255),0))),"")</f>
        <v/>
      </c>
      <c r="G562" s="436" t="str">
        <f t="array" ref="G562">IFERROR(IF(INDEX('Disaggregation Data'!$M$315:$M$616,MATCH(RIGHT(X562,255),RIGHT('Disaggregation Data'!$J$315:$J$616,255),0))=0,(E562/F562)*100,INDEX('Disaggregation Data'!$M$315:$M$616,MATCH(RIGHT(X562,255),RIGHT('Disaggregation Data'!J$315:$J$616,255),0))),"")</f>
        <v/>
      </c>
      <c r="H562" s="370" t="str">
        <f t="array" ref="H562">IFERROR(IF(INDEX('Disaggregation Data'!$N$315:$N$616,MATCH(RIGHT(X562,255),RIGHT('Disaggregation Data'!$J$315:$J$616,255),0))=0,"",INDEX('Disaggregation Data'!$N$315:$N$616,MATCH(RIGHT(X562,255),RIGHT('Disaggregation Data'!J$315:$J$616,255),0))),"")</f>
        <v/>
      </c>
      <c r="I562" s="469"/>
      <c r="J562" s="469"/>
      <c r="K562" s="469"/>
      <c r="L562" s="469"/>
      <c r="M562" s="469"/>
      <c r="N562" s="469"/>
      <c r="O562" s="469"/>
      <c r="P562" s="469"/>
      <c r="Q562" s="469"/>
      <c r="R562" s="469"/>
      <c r="S562" s="469"/>
      <c r="T562" s="469"/>
      <c r="U562" s="370" t="str">
        <f t="array" ref="U562">IFERROR(IF(INDEX('Disaggregation Data'!$O$315:$O$616,MATCH(RIGHT(X562,255),RIGHT('Disaggregation Data'!$J$315:$J$616,255),0))=0,"",INDEX('Disaggregation Data'!$O$315:$O$616,MATCH(RIGHT(X562,255),RIGHT('Disaggregation Data'!J$315:$J$616,255),0))),"")</f>
        <v/>
      </c>
      <c r="V562" s="383" t="str">
        <f t="array" ref="V562">IFERROR(IF(INDEX('Disaggregation Data'!$P$315:$P$616,MATCH(RIGHT(X562,255),RIGHT('Disaggregation Data'!$J$315:$J$616,255),0))=0,"",INDEX('Disaggregation Data'!$P$315:$P$616,MATCH(RIGHT(X562,255),RIGHT('Disaggregation Data'!J$315:$J$616,255),0))),"")</f>
        <v/>
      </c>
      <c r="W562" s="470"/>
      <c r="X562" s="470" t="str">
        <f t="shared" si="36"/>
        <v/>
      </c>
      <c r="Y562" s="470">
        <f t="shared" si="37"/>
        <v>185</v>
      </c>
      <c r="Z562" s="470" t="str">
        <f t="shared" si="38"/>
        <v/>
      </c>
      <c r="AA562" s="470" t="b">
        <f t="shared" si="39"/>
        <v>0</v>
      </c>
      <c r="AB562" s="470" t="s">
        <v>2066</v>
      </c>
      <c r="AC562" s="470" t="str">
        <f t="array" ref="AC562">IFERROR(IF(INDEX('Disaggregation Records'!$G$95:$G$183,MATCH(LEFT(Z562,255),LEFT('Disaggregation Records'!$D$95:$D$183,255),0))=0,"",INDEX('Disaggregation Records'!$G$95:$G$183,MATCH(LEFT(Z562,255),LEFT('Disaggregation Records'!$D$95:$D$183,255),0))),"")</f>
        <v/>
      </c>
      <c r="AD562" s="470" t="s">
        <v>784</v>
      </c>
      <c r="AE562" s="219"/>
      <c r="AF562" s="136"/>
      <c r="AG562" s="136"/>
    </row>
    <row r="563" spans="1:33" ht="37.5" customHeight="1" x14ac:dyDescent="0.25">
      <c r="A563" s="345">
        <v>24</v>
      </c>
      <c r="B563" s="364" t="str">
        <f>IFERROR(VLOOKUP(A563,'Coverage Indicators - Section D'!$A$10:$Y$42,25,FALSE),"")</f>
        <v/>
      </c>
      <c r="C563" s="464" t="str">
        <f t="array" ref="C563">IFERROR(IF(INDEX('Disaggregation Records'!$E$95:$E$183,MATCH(RIGHT(Z563,255),RIGHT('Disaggregation Records'!$D$95:$D$183,255),0))=0,"",INDEX('Disaggregation Records'!$E$95:$E$183,MATCH(RIGHT(Z563,255),RIGHT('Disaggregation Records'!$D$95:$D$183,255),0))),"")</f>
        <v/>
      </c>
      <c r="D563" s="464" t="str">
        <f t="array" ref="D563">IFERROR(IF(INDEX('Disaggregation Records'!$F$95:$F$183,MATCH(RIGHT(Z563,255),RIGHT('Disaggregation Records'!$D$95:$D$183,255),0))=0,"",INDEX('Disaggregation Records'!$F$95:$F$183,MATCH(RIGHT(Z563,255),RIGHT('Disaggregation Records'!$D$95:$D$183,255),0))),"")</f>
        <v/>
      </c>
      <c r="E563" s="366" t="str">
        <f t="array" ref="E563">IFERROR(IF(INDEX('Disaggregation Data'!$K$315:$K$616,MATCH(RIGHT(X563,255),RIGHT('Disaggregation Data'!$J$315:$J$616,255),0))=0,"",INDEX('Disaggregation Data'!$K$315:$K$616,MATCH(RIGHT(X563,255),RIGHT('Disaggregation Data'!J$315:$J$616,255),0))),"")</f>
        <v/>
      </c>
      <c r="F563" s="367" t="str">
        <f t="array" ref="F563">IFERROR(IF(INDEX('Disaggregation Data'!$L$315:$L$616,MATCH(RIGHT(X563,255),RIGHT('Disaggregation Data'!$J$315:$J$616,255),0))=0,"",INDEX('Disaggregation Data'!$L$315:$L$616,MATCH(RIGHT(X563,255),RIGHT('Disaggregation Data'!J$315:$J$616,255),0))),"")</f>
        <v/>
      </c>
      <c r="G563" s="436" t="str">
        <f t="array" ref="G563">IFERROR(IF(INDEX('Disaggregation Data'!$M$315:$M$616,MATCH(RIGHT(X563,255),RIGHT('Disaggregation Data'!$J$315:$J$616,255),0))=0,(E563/F563)*100,INDEX('Disaggregation Data'!$M$315:$M$616,MATCH(RIGHT(X563,255),RIGHT('Disaggregation Data'!J$315:$J$616,255),0))),"")</f>
        <v/>
      </c>
      <c r="H563" s="370" t="str">
        <f t="array" ref="H563">IFERROR(IF(INDEX('Disaggregation Data'!$N$315:$N$616,MATCH(RIGHT(X563,255),RIGHT('Disaggregation Data'!$J$315:$J$616,255),0))=0,"",INDEX('Disaggregation Data'!$N$315:$N$616,MATCH(RIGHT(X563,255),RIGHT('Disaggregation Data'!J$315:$J$616,255),0))),"")</f>
        <v/>
      </c>
      <c r="I563" s="469"/>
      <c r="J563" s="469"/>
      <c r="K563" s="469"/>
      <c r="L563" s="469"/>
      <c r="M563" s="469"/>
      <c r="N563" s="469"/>
      <c r="O563" s="469"/>
      <c r="P563" s="469"/>
      <c r="Q563" s="469"/>
      <c r="R563" s="469"/>
      <c r="S563" s="469"/>
      <c r="T563" s="469"/>
      <c r="U563" s="370" t="str">
        <f t="array" ref="U563">IFERROR(IF(INDEX('Disaggregation Data'!$O$315:$O$616,MATCH(RIGHT(X563,255),RIGHT('Disaggregation Data'!$J$315:$J$616,255),0))=0,"",INDEX('Disaggregation Data'!$O$315:$O$616,MATCH(RIGHT(X563,255),RIGHT('Disaggregation Data'!J$315:$J$616,255),0))),"")</f>
        <v/>
      </c>
      <c r="V563" s="383" t="str">
        <f t="array" ref="V563">IFERROR(IF(INDEX('Disaggregation Data'!$P$315:$P$616,MATCH(RIGHT(X563,255),RIGHT('Disaggregation Data'!$J$315:$J$616,255),0))=0,"",INDEX('Disaggregation Data'!$P$315:$P$616,MATCH(RIGHT(X563,255),RIGHT('Disaggregation Data'!J$315:$J$616,255),0))),"")</f>
        <v/>
      </c>
      <c r="W563" s="470"/>
      <c r="X563" s="470" t="str">
        <f t="shared" si="36"/>
        <v/>
      </c>
      <c r="Y563" s="470">
        <f t="shared" si="37"/>
        <v>186</v>
      </c>
      <c r="Z563" s="470" t="str">
        <f t="shared" si="38"/>
        <v/>
      </c>
      <c r="AA563" s="470" t="b">
        <f t="shared" si="39"/>
        <v>0</v>
      </c>
      <c r="AB563" s="470" t="s">
        <v>2067</v>
      </c>
      <c r="AC563" s="470" t="str">
        <f t="array" ref="AC563">IFERROR(IF(INDEX('Disaggregation Records'!$G$95:$G$183,MATCH(LEFT(Z563,255),LEFT('Disaggregation Records'!$D$95:$D$183,255),0))=0,"",INDEX('Disaggregation Records'!$G$95:$G$183,MATCH(LEFT(Z563,255),LEFT('Disaggregation Records'!$D$95:$D$183,255),0))),"")</f>
        <v/>
      </c>
      <c r="AD563" s="470" t="s">
        <v>784</v>
      </c>
      <c r="AE563" s="219"/>
      <c r="AF563" s="136"/>
      <c r="AG563" s="136"/>
    </row>
    <row r="564" spans="1:33" ht="37.5" customHeight="1" x14ac:dyDescent="0.25">
      <c r="A564" s="345">
        <v>24</v>
      </c>
      <c r="B564" s="364" t="str">
        <f>IFERROR(VLOOKUP(A564,'Coverage Indicators - Section D'!$A$10:$Y$42,25,FALSE),"")</f>
        <v/>
      </c>
      <c r="C564" s="464" t="str">
        <f t="array" ref="C564">IFERROR(IF(INDEX('Disaggregation Records'!$E$95:$E$183,MATCH(RIGHT(Z564,255),RIGHT('Disaggregation Records'!$D$95:$D$183,255),0))=0,"",INDEX('Disaggregation Records'!$E$95:$E$183,MATCH(RIGHT(Z564,255),RIGHT('Disaggregation Records'!$D$95:$D$183,255),0))),"")</f>
        <v/>
      </c>
      <c r="D564" s="464" t="str">
        <f t="array" ref="D564">IFERROR(IF(INDEX('Disaggregation Records'!$F$95:$F$183,MATCH(RIGHT(Z564,255),RIGHT('Disaggregation Records'!$D$95:$D$183,255),0))=0,"",INDEX('Disaggregation Records'!$F$95:$F$183,MATCH(RIGHT(Z564,255),RIGHT('Disaggregation Records'!$D$95:$D$183,255),0))),"")</f>
        <v/>
      </c>
      <c r="E564" s="366" t="str">
        <f t="array" ref="E564">IFERROR(IF(INDEX('Disaggregation Data'!$K$315:$K$616,MATCH(RIGHT(X564,255),RIGHT('Disaggregation Data'!$J$315:$J$616,255),0))=0,"",INDEX('Disaggregation Data'!$K$315:$K$616,MATCH(RIGHT(X564,255),RIGHT('Disaggregation Data'!J$315:$J$616,255),0))),"")</f>
        <v/>
      </c>
      <c r="F564" s="367" t="str">
        <f t="array" ref="F564">IFERROR(IF(INDEX('Disaggregation Data'!$L$315:$L$616,MATCH(RIGHT(X564,255),RIGHT('Disaggregation Data'!$J$315:$J$616,255),0))=0,"",INDEX('Disaggregation Data'!$L$315:$L$616,MATCH(RIGHT(X564,255),RIGHT('Disaggregation Data'!J$315:$J$616,255),0))),"")</f>
        <v/>
      </c>
      <c r="G564" s="436" t="str">
        <f t="array" ref="G564">IFERROR(IF(INDEX('Disaggregation Data'!$M$315:$M$616,MATCH(RIGHT(X564,255),RIGHT('Disaggregation Data'!$J$315:$J$616,255),0))=0,(E564/F564)*100,INDEX('Disaggregation Data'!$M$315:$M$616,MATCH(RIGHT(X564,255),RIGHT('Disaggregation Data'!J$315:$J$616,255),0))),"")</f>
        <v/>
      </c>
      <c r="H564" s="370" t="str">
        <f t="array" ref="H564">IFERROR(IF(INDEX('Disaggregation Data'!$N$315:$N$616,MATCH(RIGHT(X564,255),RIGHT('Disaggregation Data'!$J$315:$J$616,255),0))=0,"",INDEX('Disaggregation Data'!$N$315:$N$616,MATCH(RIGHT(X564,255),RIGHT('Disaggregation Data'!J$315:$J$616,255),0))),"")</f>
        <v/>
      </c>
      <c r="I564" s="469"/>
      <c r="J564" s="469"/>
      <c r="K564" s="469"/>
      <c r="L564" s="469"/>
      <c r="M564" s="469"/>
      <c r="N564" s="469"/>
      <c r="O564" s="469"/>
      <c r="P564" s="469"/>
      <c r="Q564" s="469"/>
      <c r="R564" s="469"/>
      <c r="S564" s="469"/>
      <c r="T564" s="469"/>
      <c r="U564" s="370" t="str">
        <f t="array" ref="U564">IFERROR(IF(INDEX('Disaggregation Data'!$O$315:$O$616,MATCH(RIGHT(X564,255),RIGHT('Disaggregation Data'!$J$315:$J$616,255),0))=0,"",INDEX('Disaggregation Data'!$O$315:$O$616,MATCH(RIGHT(X564,255),RIGHT('Disaggregation Data'!J$315:$J$616,255),0))),"")</f>
        <v/>
      </c>
      <c r="V564" s="383" t="str">
        <f t="array" ref="V564">IFERROR(IF(INDEX('Disaggregation Data'!$P$315:$P$616,MATCH(RIGHT(X564,255),RIGHT('Disaggregation Data'!$J$315:$J$616,255),0))=0,"",INDEX('Disaggregation Data'!$P$315:$P$616,MATCH(RIGHT(X564,255),RIGHT('Disaggregation Data'!J$315:$J$616,255),0))),"")</f>
        <v/>
      </c>
      <c r="W564" s="470"/>
      <c r="X564" s="470" t="str">
        <f t="shared" si="36"/>
        <v/>
      </c>
      <c r="Y564" s="470">
        <f t="shared" si="37"/>
        <v>187</v>
      </c>
      <c r="Z564" s="470" t="str">
        <f t="shared" si="38"/>
        <v/>
      </c>
      <c r="AA564" s="470" t="b">
        <f t="shared" si="39"/>
        <v>0</v>
      </c>
      <c r="AB564" s="470" t="s">
        <v>2068</v>
      </c>
      <c r="AC564" s="470" t="str">
        <f t="array" ref="AC564">IFERROR(IF(INDEX('Disaggregation Records'!$G$95:$G$183,MATCH(LEFT(Z564,255),LEFT('Disaggregation Records'!$D$95:$D$183,255),0))=0,"",INDEX('Disaggregation Records'!$G$95:$G$183,MATCH(LEFT(Z564,255),LEFT('Disaggregation Records'!$D$95:$D$183,255),0))),"")</f>
        <v/>
      </c>
      <c r="AD564" s="470" t="s">
        <v>784</v>
      </c>
      <c r="AE564" s="219"/>
      <c r="AF564" s="136"/>
      <c r="AG564" s="136"/>
    </row>
    <row r="565" spans="1:33" ht="37.5" customHeight="1" x14ac:dyDescent="0.25">
      <c r="A565" s="345">
        <v>24</v>
      </c>
      <c r="B565" s="364" t="str">
        <f>IFERROR(VLOOKUP(A565,'Coverage Indicators - Section D'!$A$10:$Y$42,25,FALSE),"")</f>
        <v/>
      </c>
      <c r="C565" s="464" t="str">
        <f t="array" ref="C565">IFERROR(IF(INDEX('Disaggregation Records'!$E$95:$E$183,MATCH(RIGHT(Z565,255),RIGHT('Disaggregation Records'!$D$95:$D$183,255),0))=0,"",INDEX('Disaggregation Records'!$E$95:$E$183,MATCH(RIGHT(Z565,255),RIGHT('Disaggregation Records'!$D$95:$D$183,255),0))),"")</f>
        <v/>
      </c>
      <c r="D565" s="464" t="str">
        <f t="array" ref="D565">IFERROR(IF(INDEX('Disaggregation Records'!$F$95:$F$183,MATCH(RIGHT(Z565,255),RIGHT('Disaggregation Records'!$D$95:$D$183,255),0))=0,"",INDEX('Disaggregation Records'!$F$95:$F$183,MATCH(RIGHT(Z565,255),RIGHT('Disaggregation Records'!$D$95:$D$183,255),0))),"")</f>
        <v/>
      </c>
      <c r="E565" s="366" t="str">
        <f t="array" ref="E565">IFERROR(IF(INDEX('Disaggregation Data'!$K$315:$K$616,MATCH(RIGHT(X565,255),RIGHT('Disaggregation Data'!$J$315:$J$616,255),0))=0,"",INDEX('Disaggregation Data'!$K$315:$K$616,MATCH(RIGHT(X565,255),RIGHT('Disaggregation Data'!J$315:$J$616,255),0))),"")</f>
        <v/>
      </c>
      <c r="F565" s="367" t="str">
        <f t="array" ref="F565">IFERROR(IF(INDEX('Disaggregation Data'!$L$315:$L$616,MATCH(RIGHT(X565,255),RIGHT('Disaggregation Data'!$J$315:$J$616,255),0))=0,"",INDEX('Disaggregation Data'!$L$315:$L$616,MATCH(RIGHT(X565,255),RIGHT('Disaggregation Data'!J$315:$J$616,255),0))),"")</f>
        <v/>
      </c>
      <c r="G565" s="436" t="str">
        <f t="array" ref="G565">IFERROR(IF(INDEX('Disaggregation Data'!$M$315:$M$616,MATCH(RIGHT(X565,255),RIGHT('Disaggregation Data'!$J$315:$J$616,255),0))=0,(E565/F565)*100,INDEX('Disaggregation Data'!$M$315:$M$616,MATCH(RIGHT(X565,255),RIGHT('Disaggregation Data'!J$315:$J$616,255),0))),"")</f>
        <v/>
      </c>
      <c r="H565" s="370" t="str">
        <f t="array" ref="H565">IFERROR(IF(INDEX('Disaggregation Data'!$N$315:$N$616,MATCH(RIGHT(X565,255),RIGHT('Disaggregation Data'!$J$315:$J$616,255),0))=0,"",INDEX('Disaggregation Data'!$N$315:$N$616,MATCH(RIGHT(X565,255),RIGHT('Disaggregation Data'!J$315:$J$616,255),0))),"")</f>
        <v/>
      </c>
      <c r="I565" s="469"/>
      <c r="J565" s="469"/>
      <c r="K565" s="469"/>
      <c r="L565" s="469"/>
      <c r="M565" s="469"/>
      <c r="N565" s="469"/>
      <c r="O565" s="469"/>
      <c r="P565" s="469"/>
      <c r="Q565" s="469"/>
      <c r="R565" s="469"/>
      <c r="S565" s="469"/>
      <c r="T565" s="469"/>
      <c r="U565" s="370" t="str">
        <f t="array" ref="U565">IFERROR(IF(INDEX('Disaggregation Data'!$O$315:$O$616,MATCH(RIGHT(X565,255),RIGHT('Disaggregation Data'!$J$315:$J$616,255),0))=0,"",INDEX('Disaggregation Data'!$O$315:$O$616,MATCH(RIGHT(X565,255),RIGHT('Disaggregation Data'!J$315:$J$616,255),0))),"")</f>
        <v/>
      </c>
      <c r="V565" s="383" t="str">
        <f t="array" ref="V565">IFERROR(IF(INDEX('Disaggregation Data'!$P$315:$P$616,MATCH(RIGHT(X565,255),RIGHT('Disaggregation Data'!$J$315:$J$616,255),0))=0,"",INDEX('Disaggregation Data'!$P$315:$P$616,MATCH(RIGHT(X565,255),RIGHT('Disaggregation Data'!J$315:$J$616,255),0))),"")</f>
        <v/>
      </c>
      <c r="W565" s="470"/>
      <c r="X565" s="470" t="str">
        <f t="shared" si="36"/>
        <v/>
      </c>
      <c r="Y565" s="470">
        <f t="shared" si="37"/>
        <v>188</v>
      </c>
      <c r="Z565" s="470" t="str">
        <f t="shared" si="38"/>
        <v/>
      </c>
      <c r="AA565" s="470" t="b">
        <f t="shared" si="39"/>
        <v>0</v>
      </c>
      <c r="AB565" s="470" t="s">
        <v>2069</v>
      </c>
      <c r="AC565" s="470" t="str">
        <f t="array" ref="AC565">IFERROR(IF(INDEX('Disaggregation Records'!$G$95:$G$183,MATCH(LEFT(Z565,255),LEFT('Disaggregation Records'!$D$95:$D$183,255),0))=0,"",INDEX('Disaggregation Records'!$G$95:$G$183,MATCH(LEFT(Z565,255),LEFT('Disaggregation Records'!$D$95:$D$183,255),0))),"")</f>
        <v/>
      </c>
      <c r="AD565" s="470" t="s">
        <v>784</v>
      </c>
      <c r="AE565" s="219"/>
      <c r="AF565" s="136"/>
      <c r="AG565" s="136"/>
    </row>
    <row r="566" spans="1:33" ht="37.5" customHeight="1" x14ac:dyDescent="0.25">
      <c r="A566" s="345">
        <v>24</v>
      </c>
      <c r="B566" s="364" t="str">
        <f>IFERROR(VLOOKUP(A566,'Coverage Indicators - Section D'!$A$10:$Y$42,25,FALSE),"")</f>
        <v/>
      </c>
      <c r="C566" s="464" t="str">
        <f t="array" ref="C566">IFERROR(IF(INDEX('Disaggregation Records'!$E$95:$E$183,MATCH(RIGHT(Z566,255),RIGHT('Disaggregation Records'!$D$95:$D$183,255),0))=0,"",INDEX('Disaggregation Records'!$E$95:$E$183,MATCH(RIGHT(Z566,255),RIGHT('Disaggregation Records'!$D$95:$D$183,255),0))),"")</f>
        <v/>
      </c>
      <c r="D566" s="464" t="str">
        <f t="array" ref="D566">IFERROR(IF(INDEX('Disaggregation Records'!$F$95:$F$183,MATCH(RIGHT(Z566,255),RIGHT('Disaggregation Records'!$D$95:$D$183,255),0))=0,"",INDEX('Disaggregation Records'!$F$95:$F$183,MATCH(RIGHT(Z566,255),RIGHT('Disaggregation Records'!$D$95:$D$183,255),0))),"")</f>
        <v/>
      </c>
      <c r="E566" s="366" t="str">
        <f t="array" ref="E566">IFERROR(IF(INDEX('Disaggregation Data'!$K$315:$K$616,MATCH(RIGHT(X566,255),RIGHT('Disaggregation Data'!$J$315:$J$616,255),0))=0,"",INDEX('Disaggregation Data'!$K$315:$K$616,MATCH(RIGHT(X566,255),RIGHT('Disaggregation Data'!J$315:$J$616,255),0))),"")</f>
        <v/>
      </c>
      <c r="F566" s="367" t="str">
        <f t="array" ref="F566">IFERROR(IF(INDEX('Disaggregation Data'!$L$315:$L$616,MATCH(RIGHT(X566,255),RIGHT('Disaggregation Data'!$J$315:$J$616,255),0))=0,"",INDEX('Disaggregation Data'!$L$315:$L$616,MATCH(RIGHT(X566,255),RIGHT('Disaggregation Data'!J$315:$J$616,255),0))),"")</f>
        <v/>
      </c>
      <c r="G566" s="436" t="str">
        <f t="array" ref="G566">IFERROR(IF(INDEX('Disaggregation Data'!$M$315:$M$616,MATCH(RIGHT(X566,255),RIGHT('Disaggregation Data'!$J$315:$J$616,255),0))=0,(E566/F566)*100,INDEX('Disaggregation Data'!$M$315:$M$616,MATCH(RIGHT(X566,255),RIGHT('Disaggregation Data'!J$315:$J$616,255),0))),"")</f>
        <v/>
      </c>
      <c r="H566" s="370" t="str">
        <f t="array" ref="H566">IFERROR(IF(INDEX('Disaggregation Data'!$N$315:$N$616,MATCH(RIGHT(X566,255),RIGHT('Disaggregation Data'!$J$315:$J$616,255),0))=0,"",INDEX('Disaggregation Data'!$N$315:$N$616,MATCH(RIGHT(X566,255),RIGHT('Disaggregation Data'!J$315:$J$616,255),0))),"")</f>
        <v/>
      </c>
      <c r="I566" s="469"/>
      <c r="J566" s="469"/>
      <c r="K566" s="469"/>
      <c r="L566" s="469"/>
      <c r="M566" s="469"/>
      <c r="N566" s="469"/>
      <c r="O566" s="469"/>
      <c r="P566" s="469"/>
      <c r="Q566" s="469"/>
      <c r="R566" s="469"/>
      <c r="S566" s="469"/>
      <c r="T566" s="469"/>
      <c r="U566" s="370" t="str">
        <f t="array" ref="U566">IFERROR(IF(INDEX('Disaggregation Data'!$O$315:$O$616,MATCH(RIGHT(X566,255),RIGHT('Disaggregation Data'!$J$315:$J$616,255),0))=0,"",INDEX('Disaggregation Data'!$O$315:$O$616,MATCH(RIGHT(X566,255),RIGHT('Disaggregation Data'!J$315:$J$616,255),0))),"")</f>
        <v/>
      </c>
      <c r="V566" s="383" t="str">
        <f t="array" ref="V566">IFERROR(IF(INDEX('Disaggregation Data'!$P$315:$P$616,MATCH(RIGHT(X566,255),RIGHT('Disaggregation Data'!$J$315:$J$616,255),0))=0,"",INDEX('Disaggregation Data'!$P$315:$P$616,MATCH(RIGHT(X566,255),RIGHT('Disaggregation Data'!J$315:$J$616,255),0))),"")</f>
        <v/>
      </c>
      <c r="W566" s="470"/>
      <c r="X566" s="470" t="str">
        <f t="shared" si="36"/>
        <v/>
      </c>
      <c r="Y566" s="470">
        <f t="shared" si="37"/>
        <v>189</v>
      </c>
      <c r="Z566" s="470" t="str">
        <f t="shared" si="38"/>
        <v/>
      </c>
      <c r="AA566" s="470" t="b">
        <f t="shared" si="39"/>
        <v>0</v>
      </c>
      <c r="AB566" s="470" t="s">
        <v>2070</v>
      </c>
      <c r="AC566" s="470" t="str">
        <f t="array" ref="AC566">IFERROR(IF(INDEX('Disaggregation Records'!$G$95:$G$183,MATCH(LEFT(Z566,255),LEFT('Disaggregation Records'!$D$95:$D$183,255),0))=0,"",INDEX('Disaggregation Records'!$G$95:$G$183,MATCH(LEFT(Z566,255),LEFT('Disaggregation Records'!$D$95:$D$183,255),0))),"")</f>
        <v/>
      </c>
      <c r="AD566" s="470" t="s">
        <v>784</v>
      </c>
      <c r="AE566" s="219"/>
      <c r="AF566" s="136"/>
      <c r="AG566" s="136"/>
    </row>
    <row r="567" spans="1:33" ht="37.5" customHeight="1" x14ac:dyDescent="0.25">
      <c r="A567" s="345">
        <v>25</v>
      </c>
      <c r="B567" s="364" t="str">
        <f>IFERROR(VLOOKUP(A567,'Coverage Indicators - Section D'!$A$10:$Y$42,25,FALSE),"")</f>
        <v/>
      </c>
      <c r="C567" s="464" t="str">
        <f t="array" ref="C567">IFERROR(IF(INDEX('Disaggregation Records'!$E$95:$E$183,MATCH(RIGHT(Z567,255),RIGHT('Disaggregation Records'!$D$95:$D$183,255),0))=0,"",INDEX('Disaggregation Records'!$E$95:$E$183,MATCH(RIGHT(Z567,255),RIGHT('Disaggregation Records'!$D$95:$D$183,255),0))),"")</f>
        <v/>
      </c>
      <c r="D567" s="464" t="str">
        <f t="array" ref="D567">IFERROR(IF(INDEX('Disaggregation Records'!$F$95:$F$183,MATCH(RIGHT(Z567,255),RIGHT('Disaggregation Records'!$D$95:$D$183,255),0))=0,"",INDEX('Disaggregation Records'!$F$95:$F$183,MATCH(RIGHT(Z567,255),RIGHT('Disaggregation Records'!$D$95:$D$183,255),0))),"")</f>
        <v/>
      </c>
      <c r="E567" s="366" t="str">
        <f t="array" ref="E567">IFERROR(IF(INDEX('Disaggregation Data'!$K$315:$K$616,MATCH(RIGHT(X567,255),RIGHT('Disaggregation Data'!$J$315:$J$616,255),0))=0,"",INDEX('Disaggregation Data'!$K$315:$K$616,MATCH(RIGHT(X567,255),RIGHT('Disaggregation Data'!J$315:$J$616,255),0))),"")</f>
        <v/>
      </c>
      <c r="F567" s="367" t="str">
        <f t="array" ref="F567">IFERROR(IF(INDEX('Disaggregation Data'!$L$315:$L$616,MATCH(RIGHT(X567,255),RIGHT('Disaggregation Data'!$J$315:$J$616,255),0))=0,"",INDEX('Disaggregation Data'!$L$315:$L$616,MATCH(RIGHT(X567,255),RIGHT('Disaggregation Data'!J$315:$J$616,255),0))),"")</f>
        <v/>
      </c>
      <c r="G567" s="436" t="str">
        <f t="array" ref="G567">IFERROR(IF(INDEX('Disaggregation Data'!$M$315:$M$616,MATCH(RIGHT(X567,255),RIGHT('Disaggregation Data'!$J$315:$J$616,255),0))=0,(E567/F567)*100,INDEX('Disaggregation Data'!$M$315:$M$616,MATCH(RIGHT(X567,255),RIGHT('Disaggregation Data'!J$315:$J$616,255),0))),"")</f>
        <v/>
      </c>
      <c r="H567" s="370" t="str">
        <f t="array" ref="H567">IFERROR(IF(INDEX('Disaggregation Data'!$N$315:$N$616,MATCH(RIGHT(X567,255),RIGHT('Disaggregation Data'!$J$315:$J$616,255),0))=0,"",INDEX('Disaggregation Data'!$N$315:$N$616,MATCH(RIGHT(X567,255),RIGHT('Disaggregation Data'!J$315:$J$616,255),0))),"")</f>
        <v/>
      </c>
      <c r="I567" s="469"/>
      <c r="J567" s="469"/>
      <c r="K567" s="469"/>
      <c r="L567" s="469"/>
      <c r="M567" s="469"/>
      <c r="N567" s="469"/>
      <c r="O567" s="469"/>
      <c r="P567" s="469"/>
      <c r="Q567" s="469"/>
      <c r="R567" s="469"/>
      <c r="S567" s="469"/>
      <c r="T567" s="469"/>
      <c r="U567" s="370" t="str">
        <f t="array" ref="U567">IFERROR(IF(INDEX('Disaggregation Data'!$O$315:$O$616,MATCH(RIGHT(X567,255),RIGHT('Disaggregation Data'!$J$315:$J$616,255),0))=0,"",INDEX('Disaggregation Data'!$O$315:$O$616,MATCH(RIGHT(X567,255),RIGHT('Disaggregation Data'!J$315:$J$616,255),0))),"")</f>
        <v/>
      </c>
      <c r="V567" s="383" t="str">
        <f t="array" ref="V567">IFERROR(IF(INDEX('Disaggregation Data'!$P$315:$P$616,MATCH(RIGHT(X567,255),RIGHT('Disaggregation Data'!$J$315:$J$616,255),0))=0,"",INDEX('Disaggregation Data'!$P$315:$P$616,MATCH(RIGHT(X567,255),RIGHT('Disaggregation Data'!J$315:$J$616,255),0))),"")</f>
        <v/>
      </c>
      <c r="W567" s="470"/>
      <c r="X567" s="470" t="str">
        <f t="shared" si="36"/>
        <v/>
      </c>
      <c r="Y567" s="470">
        <f t="shared" si="37"/>
        <v>190</v>
      </c>
      <c r="Z567" s="470" t="str">
        <f t="shared" si="38"/>
        <v/>
      </c>
      <c r="AA567" s="470" t="b">
        <f t="shared" si="39"/>
        <v>0</v>
      </c>
      <c r="AB567" s="470" t="s">
        <v>2071</v>
      </c>
      <c r="AC567" s="470" t="str">
        <f t="array" ref="AC567">IFERROR(IF(INDEX('Disaggregation Records'!$G$95:$G$183,MATCH(LEFT(Z567,255),LEFT('Disaggregation Records'!$D$95:$D$183,255),0))=0,"",INDEX('Disaggregation Records'!$G$95:$G$183,MATCH(LEFT(Z567,255),LEFT('Disaggregation Records'!$D$95:$D$183,255),0))),"")</f>
        <v/>
      </c>
      <c r="AD567" s="470" t="s">
        <v>785</v>
      </c>
      <c r="AE567" s="219"/>
      <c r="AF567" s="136"/>
      <c r="AG567" s="136"/>
    </row>
    <row r="568" spans="1:33" ht="37.5" customHeight="1" x14ac:dyDescent="0.25">
      <c r="A568" s="345">
        <v>25</v>
      </c>
      <c r="B568" s="364" t="str">
        <f>IFERROR(VLOOKUP(A568,'Coverage Indicators - Section D'!$A$10:$Y$42,25,FALSE),"")</f>
        <v/>
      </c>
      <c r="C568" s="464" t="str">
        <f t="array" ref="C568">IFERROR(IF(INDEX('Disaggregation Records'!$E$95:$E$183,MATCH(RIGHT(Z568,255),RIGHT('Disaggregation Records'!$D$95:$D$183,255),0))=0,"",INDEX('Disaggregation Records'!$E$95:$E$183,MATCH(RIGHT(Z568,255),RIGHT('Disaggregation Records'!$D$95:$D$183,255),0))),"")</f>
        <v/>
      </c>
      <c r="D568" s="464" t="str">
        <f t="array" ref="D568">IFERROR(IF(INDEX('Disaggregation Records'!$F$95:$F$183,MATCH(RIGHT(Z568,255),RIGHT('Disaggregation Records'!$D$95:$D$183,255),0))=0,"",INDEX('Disaggregation Records'!$F$95:$F$183,MATCH(RIGHT(Z568,255),RIGHT('Disaggregation Records'!$D$95:$D$183,255),0))),"")</f>
        <v/>
      </c>
      <c r="E568" s="366" t="str">
        <f t="array" ref="E568">IFERROR(IF(INDEX('Disaggregation Data'!$K$315:$K$616,MATCH(RIGHT(X568,255),RIGHT('Disaggregation Data'!$J$315:$J$616,255),0))=0,"",INDEX('Disaggregation Data'!$K$315:$K$616,MATCH(RIGHT(X568,255),RIGHT('Disaggregation Data'!J$315:$J$616,255),0))),"")</f>
        <v/>
      </c>
      <c r="F568" s="367" t="str">
        <f t="array" ref="F568">IFERROR(IF(INDEX('Disaggregation Data'!$L$315:$L$616,MATCH(RIGHT(X568,255),RIGHT('Disaggregation Data'!$J$315:$J$616,255),0))=0,"",INDEX('Disaggregation Data'!$L$315:$L$616,MATCH(RIGHT(X568,255),RIGHT('Disaggregation Data'!J$315:$J$616,255),0))),"")</f>
        <v/>
      </c>
      <c r="G568" s="436" t="str">
        <f t="array" ref="G568">IFERROR(IF(INDEX('Disaggregation Data'!$M$315:$M$616,MATCH(RIGHT(X568,255),RIGHT('Disaggregation Data'!$J$315:$J$616,255),0))=0,(E568/F568)*100,INDEX('Disaggregation Data'!$M$315:$M$616,MATCH(RIGHT(X568,255),RIGHT('Disaggregation Data'!J$315:$J$616,255),0))),"")</f>
        <v/>
      </c>
      <c r="H568" s="370" t="str">
        <f t="array" ref="H568">IFERROR(IF(INDEX('Disaggregation Data'!$N$315:$N$616,MATCH(RIGHT(X568,255),RIGHT('Disaggregation Data'!$J$315:$J$616,255),0))=0,"",INDEX('Disaggregation Data'!$N$315:$N$616,MATCH(RIGHT(X568,255),RIGHT('Disaggregation Data'!J$315:$J$616,255),0))),"")</f>
        <v/>
      </c>
      <c r="I568" s="469"/>
      <c r="J568" s="469"/>
      <c r="K568" s="469"/>
      <c r="L568" s="469"/>
      <c r="M568" s="469"/>
      <c r="N568" s="469"/>
      <c r="O568" s="469"/>
      <c r="P568" s="469"/>
      <c r="Q568" s="469"/>
      <c r="R568" s="469"/>
      <c r="S568" s="469"/>
      <c r="T568" s="469"/>
      <c r="U568" s="370" t="str">
        <f t="array" ref="U568">IFERROR(IF(INDEX('Disaggregation Data'!$O$315:$O$616,MATCH(RIGHT(X568,255),RIGHT('Disaggregation Data'!$J$315:$J$616,255),0))=0,"",INDEX('Disaggregation Data'!$O$315:$O$616,MATCH(RIGHT(X568,255),RIGHT('Disaggregation Data'!J$315:$J$616,255),0))),"")</f>
        <v/>
      </c>
      <c r="V568" s="383" t="str">
        <f t="array" ref="V568">IFERROR(IF(INDEX('Disaggregation Data'!$P$315:$P$616,MATCH(RIGHT(X568,255),RIGHT('Disaggregation Data'!$J$315:$J$616,255),0))=0,"",INDEX('Disaggregation Data'!$P$315:$P$616,MATCH(RIGHT(X568,255),RIGHT('Disaggregation Data'!J$315:$J$616,255),0))),"")</f>
        <v/>
      </c>
      <c r="W568" s="470"/>
      <c r="X568" s="470" t="str">
        <f t="shared" si="36"/>
        <v/>
      </c>
      <c r="Y568" s="470">
        <f t="shared" si="37"/>
        <v>191</v>
      </c>
      <c r="Z568" s="470" t="str">
        <f t="shared" si="38"/>
        <v/>
      </c>
      <c r="AA568" s="470" t="b">
        <f t="shared" si="39"/>
        <v>0</v>
      </c>
      <c r="AB568" s="470" t="s">
        <v>2072</v>
      </c>
      <c r="AC568" s="470" t="str">
        <f t="array" ref="AC568">IFERROR(IF(INDEX('Disaggregation Records'!$G$95:$G$183,MATCH(LEFT(Z568,255),LEFT('Disaggregation Records'!$D$95:$D$183,255),0))=0,"",INDEX('Disaggregation Records'!$G$95:$G$183,MATCH(LEFT(Z568,255),LEFT('Disaggregation Records'!$D$95:$D$183,255),0))),"")</f>
        <v/>
      </c>
      <c r="AD568" s="470" t="s">
        <v>785</v>
      </c>
      <c r="AE568" s="219"/>
      <c r="AF568" s="136"/>
      <c r="AG568" s="136"/>
    </row>
    <row r="569" spans="1:33" ht="37.5" customHeight="1" x14ac:dyDescent="0.25">
      <c r="A569" s="345">
        <v>25</v>
      </c>
      <c r="B569" s="364" t="str">
        <f>IFERROR(VLOOKUP(A569,'Coverage Indicators - Section D'!$A$10:$Y$42,25,FALSE),"")</f>
        <v/>
      </c>
      <c r="C569" s="464" t="str">
        <f t="array" ref="C569">IFERROR(IF(INDEX('Disaggregation Records'!$E$95:$E$183,MATCH(RIGHT(Z569,255),RIGHT('Disaggregation Records'!$D$95:$D$183,255),0))=0,"",INDEX('Disaggregation Records'!$E$95:$E$183,MATCH(RIGHT(Z569,255),RIGHT('Disaggregation Records'!$D$95:$D$183,255),0))),"")</f>
        <v/>
      </c>
      <c r="D569" s="464" t="str">
        <f t="array" ref="D569">IFERROR(IF(INDEX('Disaggregation Records'!$F$95:$F$183,MATCH(RIGHT(Z569,255),RIGHT('Disaggregation Records'!$D$95:$D$183,255),0))=0,"",INDEX('Disaggregation Records'!$F$95:$F$183,MATCH(RIGHT(Z569,255),RIGHT('Disaggregation Records'!$D$95:$D$183,255),0))),"")</f>
        <v/>
      </c>
      <c r="E569" s="366" t="str">
        <f t="array" ref="E569">IFERROR(IF(INDEX('Disaggregation Data'!$K$315:$K$616,MATCH(RIGHT(X569,255),RIGHT('Disaggregation Data'!$J$315:$J$616,255),0))=0,"",INDEX('Disaggregation Data'!$K$315:$K$616,MATCH(RIGHT(X569,255),RIGHT('Disaggregation Data'!J$315:$J$616,255),0))),"")</f>
        <v/>
      </c>
      <c r="F569" s="367" t="str">
        <f t="array" ref="F569">IFERROR(IF(INDEX('Disaggregation Data'!$L$315:$L$616,MATCH(RIGHT(X569,255),RIGHT('Disaggregation Data'!$J$315:$J$616,255),0))=0,"",INDEX('Disaggregation Data'!$L$315:$L$616,MATCH(RIGHT(X569,255),RIGHT('Disaggregation Data'!J$315:$J$616,255),0))),"")</f>
        <v/>
      </c>
      <c r="G569" s="436" t="str">
        <f t="array" ref="G569">IFERROR(IF(INDEX('Disaggregation Data'!$M$315:$M$616,MATCH(RIGHT(X569,255),RIGHT('Disaggregation Data'!$J$315:$J$616,255),0))=0,(E569/F569)*100,INDEX('Disaggregation Data'!$M$315:$M$616,MATCH(RIGHT(X569,255),RIGHT('Disaggregation Data'!J$315:$J$616,255),0))),"")</f>
        <v/>
      </c>
      <c r="H569" s="370" t="str">
        <f t="array" ref="H569">IFERROR(IF(INDEX('Disaggregation Data'!$N$315:$N$616,MATCH(RIGHT(X569,255),RIGHT('Disaggregation Data'!$J$315:$J$616,255),0))=0,"",INDEX('Disaggregation Data'!$N$315:$N$616,MATCH(RIGHT(X569,255),RIGHT('Disaggregation Data'!J$315:$J$616,255),0))),"")</f>
        <v/>
      </c>
      <c r="I569" s="469"/>
      <c r="J569" s="469"/>
      <c r="K569" s="469"/>
      <c r="L569" s="469"/>
      <c r="M569" s="469"/>
      <c r="N569" s="469"/>
      <c r="O569" s="469"/>
      <c r="P569" s="469"/>
      <c r="Q569" s="469"/>
      <c r="R569" s="469"/>
      <c r="S569" s="469"/>
      <c r="T569" s="469"/>
      <c r="U569" s="370" t="str">
        <f t="array" ref="U569">IFERROR(IF(INDEX('Disaggregation Data'!$O$315:$O$616,MATCH(RIGHT(X569,255),RIGHT('Disaggregation Data'!$J$315:$J$616,255),0))=0,"",INDEX('Disaggregation Data'!$O$315:$O$616,MATCH(RIGHT(X569,255),RIGHT('Disaggregation Data'!J$315:$J$616,255),0))),"")</f>
        <v/>
      </c>
      <c r="V569" s="383" t="str">
        <f t="array" ref="V569">IFERROR(IF(INDEX('Disaggregation Data'!$P$315:$P$616,MATCH(RIGHT(X569,255),RIGHT('Disaggregation Data'!$J$315:$J$616,255),0))=0,"",INDEX('Disaggregation Data'!$P$315:$P$616,MATCH(RIGHT(X569,255),RIGHT('Disaggregation Data'!J$315:$J$616,255),0))),"")</f>
        <v/>
      </c>
      <c r="W569" s="470"/>
      <c r="X569" s="470" t="str">
        <f t="shared" si="36"/>
        <v/>
      </c>
      <c r="Y569" s="470">
        <f t="shared" si="37"/>
        <v>192</v>
      </c>
      <c r="Z569" s="470" t="str">
        <f t="shared" si="38"/>
        <v/>
      </c>
      <c r="AA569" s="470" t="b">
        <f t="shared" si="39"/>
        <v>0</v>
      </c>
      <c r="AB569" s="470" t="s">
        <v>2073</v>
      </c>
      <c r="AC569" s="470" t="str">
        <f t="array" ref="AC569">IFERROR(IF(INDEX('Disaggregation Records'!$G$95:$G$183,MATCH(LEFT(Z569,255),LEFT('Disaggregation Records'!$D$95:$D$183,255),0))=0,"",INDEX('Disaggregation Records'!$G$95:$G$183,MATCH(LEFT(Z569,255),LEFT('Disaggregation Records'!$D$95:$D$183,255),0))),"")</f>
        <v/>
      </c>
      <c r="AD569" s="470" t="s">
        <v>785</v>
      </c>
      <c r="AE569" s="219"/>
      <c r="AF569" s="136"/>
      <c r="AG569" s="136"/>
    </row>
    <row r="570" spans="1:33" ht="37.5" customHeight="1" x14ac:dyDescent="0.25">
      <c r="A570" s="345">
        <v>25</v>
      </c>
      <c r="B570" s="364" t="str">
        <f>IFERROR(VLOOKUP(A570,'Coverage Indicators - Section D'!$A$10:$Y$42,25,FALSE),"")</f>
        <v/>
      </c>
      <c r="C570" s="464" t="str">
        <f t="array" ref="C570">IFERROR(IF(INDEX('Disaggregation Records'!$E$95:$E$183,MATCH(RIGHT(Z570,255),RIGHT('Disaggregation Records'!$D$95:$D$183,255),0))=0,"",INDEX('Disaggregation Records'!$E$95:$E$183,MATCH(RIGHT(Z570,255),RIGHT('Disaggregation Records'!$D$95:$D$183,255),0))),"")</f>
        <v/>
      </c>
      <c r="D570" s="464" t="str">
        <f t="array" ref="D570">IFERROR(IF(INDEX('Disaggregation Records'!$F$95:$F$183,MATCH(RIGHT(Z570,255),RIGHT('Disaggregation Records'!$D$95:$D$183,255),0))=0,"",INDEX('Disaggregation Records'!$F$95:$F$183,MATCH(RIGHT(Z570,255),RIGHT('Disaggregation Records'!$D$95:$D$183,255),0))),"")</f>
        <v/>
      </c>
      <c r="E570" s="366" t="str">
        <f t="array" ref="E570">IFERROR(IF(INDEX('Disaggregation Data'!$K$315:$K$616,MATCH(RIGHT(X570,255),RIGHT('Disaggregation Data'!$J$315:$J$616,255),0))=0,"",INDEX('Disaggregation Data'!$K$315:$K$616,MATCH(RIGHT(X570,255),RIGHT('Disaggregation Data'!J$315:$J$616,255),0))),"")</f>
        <v/>
      </c>
      <c r="F570" s="367" t="str">
        <f t="array" ref="F570">IFERROR(IF(INDEX('Disaggregation Data'!$L$315:$L$616,MATCH(RIGHT(X570,255),RIGHT('Disaggregation Data'!$J$315:$J$616,255),0))=0,"",INDEX('Disaggregation Data'!$L$315:$L$616,MATCH(RIGHT(X570,255),RIGHT('Disaggregation Data'!J$315:$J$616,255),0))),"")</f>
        <v/>
      </c>
      <c r="G570" s="436" t="str">
        <f t="array" ref="G570">IFERROR(IF(INDEX('Disaggregation Data'!$M$315:$M$616,MATCH(RIGHT(X570,255),RIGHT('Disaggregation Data'!$J$315:$J$616,255),0))=0,(E570/F570)*100,INDEX('Disaggregation Data'!$M$315:$M$616,MATCH(RIGHT(X570,255),RIGHT('Disaggregation Data'!J$315:$J$616,255),0))),"")</f>
        <v/>
      </c>
      <c r="H570" s="370" t="str">
        <f t="array" ref="H570">IFERROR(IF(INDEX('Disaggregation Data'!$N$315:$N$616,MATCH(RIGHT(X570,255),RIGHT('Disaggregation Data'!$J$315:$J$616,255),0))=0,"",INDEX('Disaggregation Data'!$N$315:$N$616,MATCH(RIGHT(X570,255),RIGHT('Disaggregation Data'!J$315:$J$616,255),0))),"")</f>
        <v/>
      </c>
      <c r="I570" s="469"/>
      <c r="J570" s="469"/>
      <c r="K570" s="469"/>
      <c r="L570" s="469"/>
      <c r="M570" s="469"/>
      <c r="N570" s="469"/>
      <c r="O570" s="469"/>
      <c r="P570" s="469"/>
      <c r="Q570" s="469"/>
      <c r="R570" s="469"/>
      <c r="S570" s="469"/>
      <c r="T570" s="469"/>
      <c r="U570" s="370" t="str">
        <f t="array" ref="U570">IFERROR(IF(INDEX('Disaggregation Data'!$O$315:$O$616,MATCH(RIGHT(X570,255),RIGHT('Disaggregation Data'!$J$315:$J$616,255),0))=0,"",INDEX('Disaggregation Data'!$O$315:$O$616,MATCH(RIGHT(X570,255),RIGHT('Disaggregation Data'!J$315:$J$616,255),0))),"")</f>
        <v/>
      </c>
      <c r="V570" s="383" t="str">
        <f t="array" ref="V570">IFERROR(IF(INDEX('Disaggregation Data'!$P$315:$P$616,MATCH(RIGHT(X570,255),RIGHT('Disaggregation Data'!$J$315:$J$616,255),0))=0,"",INDEX('Disaggregation Data'!$P$315:$P$616,MATCH(RIGHT(X570,255),RIGHT('Disaggregation Data'!J$315:$J$616,255),0))),"")</f>
        <v/>
      </c>
      <c r="W570" s="470"/>
      <c r="X570" s="470" t="str">
        <f t="shared" si="36"/>
        <v/>
      </c>
      <c r="Y570" s="470">
        <f t="shared" si="37"/>
        <v>193</v>
      </c>
      <c r="Z570" s="470" t="str">
        <f t="shared" si="38"/>
        <v/>
      </c>
      <c r="AA570" s="470" t="b">
        <f t="shared" si="39"/>
        <v>0</v>
      </c>
      <c r="AB570" s="470" t="s">
        <v>2074</v>
      </c>
      <c r="AC570" s="470" t="str">
        <f t="array" ref="AC570">IFERROR(IF(INDEX('Disaggregation Records'!$G$95:$G$183,MATCH(LEFT(Z570,255),LEFT('Disaggregation Records'!$D$95:$D$183,255),0))=0,"",INDEX('Disaggregation Records'!$G$95:$G$183,MATCH(LEFT(Z570,255),LEFT('Disaggregation Records'!$D$95:$D$183,255),0))),"")</f>
        <v/>
      </c>
      <c r="AD570" s="470" t="s">
        <v>785</v>
      </c>
      <c r="AE570" s="219"/>
      <c r="AF570" s="136"/>
      <c r="AG570" s="136"/>
    </row>
    <row r="571" spans="1:33" ht="37.5" customHeight="1" x14ac:dyDescent="0.25">
      <c r="A571" s="345">
        <v>25</v>
      </c>
      <c r="B571" s="364" t="str">
        <f>IFERROR(VLOOKUP(A571,'Coverage Indicators - Section D'!$A$10:$Y$42,25,FALSE),"")</f>
        <v/>
      </c>
      <c r="C571" s="464" t="str">
        <f t="array" ref="C571">IFERROR(IF(INDEX('Disaggregation Records'!$E$95:$E$183,MATCH(RIGHT(Z571,255),RIGHT('Disaggregation Records'!$D$95:$D$183,255),0))=0,"",INDEX('Disaggregation Records'!$E$95:$E$183,MATCH(RIGHT(Z571,255),RIGHT('Disaggregation Records'!$D$95:$D$183,255),0))),"")</f>
        <v/>
      </c>
      <c r="D571" s="464" t="str">
        <f t="array" ref="D571">IFERROR(IF(INDEX('Disaggregation Records'!$F$95:$F$183,MATCH(RIGHT(Z571,255),RIGHT('Disaggregation Records'!$D$95:$D$183,255),0))=0,"",INDEX('Disaggregation Records'!$F$95:$F$183,MATCH(RIGHT(Z571,255),RIGHT('Disaggregation Records'!$D$95:$D$183,255),0))),"")</f>
        <v/>
      </c>
      <c r="E571" s="366" t="str">
        <f t="array" ref="E571">IFERROR(IF(INDEX('Disaggregation Data'!$K$315:$K$616,MATCH(RIGHT(X571,255),RIGHT('Disaggregation Data'!$J$315:$J$616,255),0))=0,"",INDEX('Disaggregation Data'!$K$315:$K$616,MATCH(RIGHT(X571,255),RIGHT('Disaggregation Data'!J$315:$J$616,255),0))),"")</f>
        <v/>
      </c>
      <c r="F571" s="367" t="str">
        <f t="array" ref="F571">IFERROR(IF(INDEX('Disaggregation Data'!$L$315:$L$616,MATCH(RIGHT(X571,255),RIGHT('Disaggregation Data'!$J$315:$J$616,255),0))=0,"",INDEX('Disaggregation Data'!$L$315:$L$616,MATCH(RIGHT(X571,255),RIGHT('Disaggregation Data'!J$315:$J$616,255),0))),"")</f>
        <v/>
      </c>
      <c r="G571" s="436" t="str">
        <f t="array" ref="G571">IFERROR(IF(INDEX('Disaggregation Data'!$M$315:$M$616,MATCH(RIGHT(X571,255),RIGHT('Disaggregation Data'!$J$315:$J$616,255),0))=0,(E571/F571)*100,INDEX('Disaggregation Data'!$M$315:$M$616,MATCH(RIGHT(X571,255),RIGHT('Disaggregation Data'!J$315:$J$616,255),0))),"")</f>
        <v/>
      </c>
      <c r="H571" s="370" t="str">
        <f t="array" ref="H571">IFERROR(IF(INDEX('Disaggregation Data'!$N$315:$N$616,MATCH(RIGHT(X571,255),RIGHT('Disaggregation Data'!$J$315:$J$616,255),0))=0,"",INDEX('Disaggregation Data'!$N$315:$N$616,MATCH(RIGHT(X571,255),RIGHT('Disaggregation Data'!J$315:$J$616,255),0))),"")</f>
        <v/>
      </c>
      <c r="I571" s="469"/>
      <c r="J571" s="469"/>
      <c r="K571" s="469"/>
      <c r="L571" s="469"/>
      <c r="M571" s="469"/>
      <c r="N571" s="469"/>
      <c r="O571" s="469"/>
      <c r="P571" s="469"/>
      <c r="Q571" s="469"/>
      <c r="R571" s="469"/>
      <c r="S571" s="469"/>
      <c r="T571" s="469"/>
      <c r="U571" s="370" t="str">
        <f t="array" ref="U571">IFERROR(IF(INDEX('Disaggregation Data'!$O$315:$O$616,MATCH(RIGHT(X571,255),RIGHT('Disaggregation Data'!$J$315:$J$616,255),0))=0,"",INDEX('Disaggregation Data'!$O$315:$O$616,MATCH(RIGHT(X571,255),RIGHT('Disaggregation Data'!J$315:$J$616,255),0))),"")</f>
        <v/>
      </c>
      <c r="V571" s="383" t="str">
        <f t="array" ref="V571">IFERROR(IF(INDEX('Disaggregation Data'!$P$315:$P$616,MATCH(RIGHT(X571,255),RIGHT('Disaggregation Data'!$J$315:$J$616,255),0))=0,"",INDEX('Disaggregation Data'!$P$315:$P$616,MATCH(RIGHT(X571,255),RIGHT('Disaggregation Data'!J$315:$J$616,255),0))),"")</f>
        <v/>
      </c>
      <c r="W571" s="470"/>
      <c r="X571" s="470" t="str">
        <f t="shared" si="36"/>
        <v/>
      </c>
      <c r="Y571" s="470">
        <f t="shared" si="37"/>
        <v>194</v>
      </c>
      <c r="Z571" s="470" t="str">
        <f t="shared" si="38"/>
        <v/>
      </c>
      <c r="AA571" s="470" t="b">
        <f t="shared" si="39"/>
        <v>0</v>
      </c>
      <c r="AB571" s="470" t="s">
        <v>2075</v>
      </c>
      <c r="AC571" s="470" t="str">
        <f t="array" ref="AC571">IFERROR(IF(INDEX('Disaggregation Records'!$G$95:$G$183,MATCH(LEFT(Z571,255),LEFT('Disaggregation Records'!$D$95:$D$183,255),0))=0,"",INDEX('Disaggregation Records'!$G$95:$G$183,MATCH(LEFT(Z571,255),LEFT('Disaggregation Records'!$D$95:$D$183,255),0))),"")</f>
        <v/>
      </c>
      <c r="AD571" s="470" t="s">
        <v>785</v>
      </c>
      <c r="AE571" s="219"/>
      <c r="AF571" s="136"/>
      <c r="AG571" s="136"/>
    </row>
    <row r="572" spans="1:33" ht="37.5" customHeight="1" x14ac:dyDescent="0.25">
      <c r="A572" s="345">
        <v>25</v>
      </c>
      <c r="B572" s="364" t="str">
        <f>IFERROR(VLOOKUP(A572,'Coverage Indicators - Section D'!$A$10:$Y$42,25,FALSE),"")</f>
        <v/>
      </c>
      <c r="C572" s="464" t="str">
        <f t="array" ref="C572">IFERROR(IF(INDEX('Disaggregation Records'!$E$95:$E$183,MATCH(RIGHT(Z572,255),RIGHT('Disaggregation Records'!$D$95:$D$183,255),0))=0,"",INDEX('Disaggregation Records'!$E$95:$E$183,MATCH(RIGHT(Z572,255),RIGHT('Disaggregation Records'!$D$95:$D$183,255),0))),"")</f>
        <v/>
      </c>
      <c r="D572" s="464" t="str">
        <f t="array" ref="D572">IFERROR(IF(INDEX('Disaggregation Records'!$F$95:$F$183,MATCH(RIGHT(Z572,255),RIGHT('Disaggregation Records'!$D$95:$D$183,255),0))=0,"",INDEX('Disaggregation Records'!$F$95:$F$183,MATCH(RIGHT(Z572,255),RIGHT('Disaggregation Records'!$D$95:$D$183,255),0))),"")</f>
        <v/>
      </c>
      <c r="E572" s="366" t="str">
        <f t="array" ref="E572">IFERROR(IF(INDEX('Disaggregation Data'!$K$315:$K$616,MATCH(RIGHT(X572,255),RIGHT('Disaggregation Data'!$J$315:$J$616,255),0))=0,"",INDEX('Disaggregation Data'!$K$315:$K$616,MATCH(RIGHT(X572,255),RIGHT('Disaggregation Data'!J$315:$J$616,255),0))),"")</f>
        <v/>
      </c>
      <c r="F572" s="367" t="str">
        <f t="array" ref="F572">IFERROR(IF(INDEX('Disaggregation Data'!$L$315:$L$616,MATCH(RIGHT(X572,255),RIGHT('Disaggregation Data'!$J$315:$J$616,255),0))=0,"",INDEX('Disaggregation Data'!$L$315:$L$616,MATCH(RIGHT(X572,255),RIGHT('Disaggregation Data'!J$315:$J$616,255),0))),"")</f>
        <v/>
      </c>
      <c r="G572" s="436" t="str">
        <f t="array" ref="G572">IFERROR(IF(INDEX('Disaggregation Data'!$M$315:$M$616,MATCH(RIGHT(X572,255),RIGHT('Disaggregation Data'!$J$315:$J$616,255),0))=0,(E572/F572)*100,INDEX('Disaggregation Data'!$M$315:$M$616,MATCH(RIGHT(X572,255),RIGHT('Disaggregation Data'!J$315:$J$616,255),0))),"")</f>
        <v/>
      </c>
      <c r="H572" s="370" t="str">
        <f t="array" ref="H572">IFERROR(IF(INDEX('Disaggregation Data'!$N$315:$N$616,MATCH(RIGHT(X572,255),RIGHT('Disaggregation Data'!$J$315:$J$616,255),0))=0,"",INDEX('Disaggregation Data'!$N$315:$N$616,MATCH(RIGHT(X572,255),RIGHT('Disaggregation Data'!J$315:$J$616,255),0))),"")</f>
        <v/>
      </c>
      <c r="I572" s="469"/>
      <c r="J572" s="469"/>
      <c r="K572" s="469"/>
      <c r="L572" s="469"/>
      <c r="M572" s="469"/>
      <c r="N572" s="469"/>
      <c r="O572" s="469"/>
      <c r="P572" s="469"/>
      <c r="Q572" s="469"/>
      <c r="R572" s="469"/>
      <c r="S572" s="469"/>
      <c r="T572" s="469"/>
      <c r="U572" s="370" t="str">
        <f t="array" ref="U572">IFERROR(IF(INDEX('Disaggregation Data'!$O$315:$O$616,MATCH(RIGHT(X572,255),RIGHT('Disaggregation Data'!$J$315:$J$616,255),0))=0,"",INDEX('Disaggregation Data'!$O$315:$O$616,MATCH(RIGHT(X572,255),RIGHT('Disaggregation Data'!J$315:$J$616,255),0))),"")</f>
        <v/>
      </c>
      <c r="V572" s="383" t="str">
        <f t="array" ref="V572">IFERROR(IF(INDEX('Disaggregation Data'!$P$315:$P$616,MATCH(RIGHT(X572,255),RIGHT('Disaggregation Data'!$J$315:$J$616,255),0))=0,"",INDEX('Disaggregation Data'!$P$315:$P$616,MATCH(RIGHT(X572,255),RIGHT('Disaggregation Data'!J$315:$J$616,255),0))),"")</f>
        <v/>
      </c>
      <c r="W572" s="470"/>
      <c r="X572" s="470" t="str">
        <f t="shared" si="36"/>
        <v/>
      </c>
      <c r="Y572" s="470">
        <f t="shared" si="37"/>
        <v>195</v>
      </c>
      <c r="Z572" s="470" t="str">
        <f t="shared" si="38"/>
        <v/>
      </c>
      <c r="AA572" s="470" t="b">
        <f t="shared" si="39"/>
        <v>0</v>
      </c>
      <c r="AB572" s="470" t="s">
        <v>2076</v>
      </c>
      <c r="AC572" s="470" t="str">
        <f t="array" ref="AC572">IFERROR(IF(INDEX('Disaggregation Records'!$G$95:$G$183,MATCH(LEFT(Z572,255),LEFT('Disaggregation Records'!$D$95:$D$183,255),0))=0,"",INDEX('Disaggregation Records'!$G$95:$G$183,MATCH(LEFT(Z572,255),LEFT('Disaggregation Records'!$D$95:$D$183,255),0))),"")</f>
        <v/>
      </c>
      <c r="AD572" s="470" t="s">
        <v>785</v>
      </c>
      <c r="AE572" s="219"/>
      <c r="AF572" s="136"/>
      <c r="AG572" s="136"/>
    </row>
    <row r="573" spans="1:33" ht="37.5" customHeight="1" x14ac:dyDescent="0.25">
      <c r="A573" s="345">
        <v>25</v>
      </c>
      <c r="B573" s="364" t="str">
        <f>IFERROR(VLOOKUP(A573,'Coverage Indicators - Section D'!$A$10:$Y$42,25,FALSE),"")</f>
        <v/>
      </c>
      <c r="C573" s="464" t="str">
        <f t="array" ref="C573">IFERROR(IF(INDEX('Disaggregation Records'!$E$95:$E$183,MATCH(RIGHT(Z573,255),RIGHT('Disaggregation Records'!$D$95:$D$183,255),0))=0,"",INDEX('Disaggregation Records'!$E$95:$E$183,MATCH(RIGHT(Z573,255),RIGHT('Disaggregation Records'!$D$95:$D$183,255),0))),"")</f>
        <v/>
      </c>
      <c r="D573" s="464" t="str">
        <f t="array" ref="D573">IFERROR(IF(INDEX('Disaggregation Records'!$F$95:$F$183,MATCH(RIGHT(Z573,255),RIGHT('Disaggregation Records'!$D$95:$D$183,255),0))=0,"",INDEX('Disaggregation Records'!$F$95:$F$183,MATCH(RIGHT(Z573,255),RIGHT('Disaggregation Records'!$D$95:$D$183,255),0))),"")</f>
        <v/>
      </c>
      <c r="E573" s="366" t="str">
        <f t="array" ref="E573">IFERROR(IF(INDEX('Disaggregation Data'!$K$315:$K$616,MATCH(RIGHT(X573,255),RIGHT('Disaggregation Data'!$J$315:$J$616,255),0))=0,"",INDEX('Disaggregation Data'!$K$315:$K$616,MATCH(RIGHT(X573,255),RIGHT('Disaggregation Data'!J$315:$J$616,255),0))),"")</f>
        <v/>
      </c>
      <c r="F573" s="367" t="str">
        <f t="array" ref="F573">IFERROR(IF(INDEX('Disaggregation Data'!$L$315:$L$616,MATCH(RIGHT(X573,255),RIGHT('Disaggregation Data'!$J$315:$J$616,255),0))=0,"",INDEX('Disaggregation Data'!$L$315:$L$616,MATCH(RIGHT(X573,255),RIGHT('Disaggregation Data'!J$315:$J$616,255),0))),"")</f>
        <v/>
      </c>
      <c r="G573" s="436" t="str">
        <f t="array" ref="G573">IFERROR(IF(INDEX('Disaggregation Data'!$M$315:$M$616,MATCH(RIGHT(X573,255),RIGHT('Disaggregation Data'!$J$315:$J$616,255),0))=0,(E573/F573)*100,INDEX('Disaggregation Data'!$M$315:$M$616,MATCH(RIGHT(X573,255),RIGHT('Disaggregation Data'!J$315:$J$616,255),0))),"")</f>
        <v/>
      </c>
      <c r="H573" s="370" t="str">
        <f t="array" ref="H573">IFERROR(IF(INDEX('Disaggregation Data'!$N$315:$N$616,MATCH(RIGHT(X573,255),RIGHT('Disaggregation Data'!$J$315:$J$616,255),0))=0,"",INDEX('Disaggregation Data'!$N$315:$N$616,MATCH(RIGHT(X573,255),RIGHT('Disaggregation Data'!J$315:$J$616,255),0))),"")</f>
        <v/>
      </c>
      <c r="I573" s="469"/>
      <c r="J573" s="469"/>
      <c r="K573" s="469"/>
      <c r="L573" s="469"/>
      <c r="M573" s="469"/>
      <c r="N573" s="469"/>
      <c r="O573" s="469"/>
      <c r="P573" s="469"/>
      <c r="Q573" s="469"/>
      <c r="R573" s="469"/>
      <c r="S573" s="469"/>
      <c r="T573" s="469"/>
      <c r="U573" s="370" t="str">
        <f t="array" ref="U573">IFERROR(IF(INDEX('Disaggregation Data'!$O$315:$O$616,MATCH(RIGHT(X573,255),RIGHT('Disaggregation Data'!$J$315:$J$616,255),0))=0,"",INDEX('Disaggregation Data'!$O$315:$O$616,MATCH(RIGHT(X573,255),RIGHT('Disaggregation Data'!J$315:$J$616,255),0))),"")</f>
        <v/>
      </c>
      <c r="V573" s="383" t="str">
        <f t="array" ref="V573">IFERROR(IF(INDEX('Disaggregation Data'!$P$315:$P$616,MATCH(RIGHT(X573,255),RIGHT('Disaggregation Data'!$J$315:$J$616,255),0))=0,"",INDEX('Disaggregation Data'!$P$315:$P$616,MATCH(RIGHT(X573,255),RIGHT('Disaggregation Data'!J$315:$J$616,255),0))),"")</f>
        <v/>
      </c>
      <c r="W573" s="470"/>
      <c r="X573" s="470" t="str">
        <f t="shared" si="36"/>
        <v/>
      </c>
      <c r="Y573" s="470">
        <f t="shared" si="37"/>
        <v>196</v>
      </c>
      <c r="Z573" s="470" t="str">
        <f t="shared" si="38"/>
        <v/>
      </c>
      <c r="AA573" s="470" t="b">
        <f t="shared" si="39"/>
        <v>0</v>
      </c>
      <c r="AB573" s="470" t="s">
        <v>2077</v>
      </c>
      <c r="AC573" s="470" t="str">
        <f t="array" ref="AC573">IFERROR(IF(INDEX('Disaggregation Records'!$G$95:$G$183,MATCH(LEFT(Z573,255),LEFT('Disaggregation Records'!$D$95:$D$183,255),0))=0,"",INDEX('Disaggregation Records'!$G$95:$G$183,MATCH(LEFT(Z573,255),LEFT('Disaggregation Records'!$D$95:$D$183,255),0))),"")</f>
        <v/>
      </c>
      <c r="AD573" s="470" t="s">
        <v>785</v>
      </c>
      <c r="AE573" s="219"/>
      <c r="AF573" s="136"/>
      <c r="AG573" s="136"/>
    </row>
    <row r="574" spans="1:33" ht="37.5" customHeight="1" x14ac:dyDescent="0.25">
      <c r="A574" s="345">
        <v>25</v>
      </c>
      <c r="B574" s="364" t="str">
        <f>IFERROR(VLOOKUP(A574,'Coverage Indicators - Section D'!$A$10:$Y$42,25,FALSE),"")</f>
        <v/>
      </c>
      <c r="C574" s="464" t="str">
        <f t="array" ref="C574">IFERROR(IF(INDEX('Disaggregation Records'!$E$95:$E$183,MATCH(RIGHT(Z574,255),RIGHT('Disaggregation Records'!$D$95:$D$183,255),0))=0,"",INDEX('Disaggregation Records'!$E$95:$E$183,MATCH(RIGHT(Z574,255),RIGHT('Disaggregation Records'!$D$95:$D$183,255),0))),"")</f>
        <v/>
      </c>
      <c r="D574" s="464" t="str">
        <f t="array" ref="D574">IFERROR(IF(INDEX('Disaggregation Records'!$F$95:$F$183,MATCH(RIGHT(Z574,255),RIGHT('Disaggregation Records'!$D$95:$D$183,255),0))=0,"",INDEX('Disaggregation Records'!$F$95:$F$183,MATCH(RIGHT(Z574,255),RIGHT('Disaggregation Records'!$D$95:$D$183,255),0))),"")</f>
        <v/>
      </c>
      <c r="E574" s="366" t="str">
        <f t="array" ref="E574">IFERROR(IF(INDEX('Disaggregation Data'!$K$315:$K$616,MATCH(RIGHT(X574,255),RIGHT('Disaggregation Data'!$J$315:$J$616,255),0))=0,"",INDEX('Disaggregation Data'!$K$315:$K$616,MATCH(RIGHT(X574,255),RIGHT('Disaggregation Data'!J$315:$J$616,255),0))),"")</f>
        <v/>
      </c>
      <c r="F574" s="367" t="str">
        <f t="array" ref="F574">IFERROR(IF(INDEX('Disaggregation Data'!$L$315:$L$616,MATCH(RIGHT(X574,255),RIGHT('Disaggregation Data'!$J$315:$J$616,255),0))=0,"",INDEX('Disaggregation Data'!$L$315:$L$616,MATCH(RIGHT(X574,255),RIGHT('Disaggregation Data'!J$315:$J$616,255),0))),"")</f>
        <v/>
      </c>
      <c r="G574" s="436" t="str">
        <f t="array" ref="G574">IFERROR(IF(INDEX('Disaggregation Data'!$M$315:$M$616,MATCH(RIGHT(X574,255),RIGHT('Disaggregation Data'!$J$315:$J$616,255),0))=0,(E574/F574)*100,INDEX('Disaggregation Data'!$M$315:$M$616,MATCH(RIGHT(X574,255),RIGHT('Disaggregation Data'!J$315:$J$616,255),0))),"")</f>
        <v/>
      </c>
      <c r="H574" s="370" t="str">
        <f t="array" ref="H574">IFERROR(IF(INDEX('Disaggregation Data'!$N$315:$N$616,MATCH(RIGHT(X574,255),RIGHT('Disaggregation Data'!$J$315:$J$616,255),0))=0,"",INDEX('Disaggregation Data'!$N$315:$N$616,MATCH(RIGHT(X574,255),RIGHT('Disaggregation Data'!J$315:$J$616,255),0))),"")</f>
        <v/>
      </c>
      <c r="I574" s="469"/>
      <c r="J574" s="469"/>
      <c r="K574" s="469"/>
      <c r="L574" s="469"/>
      <c r="M574" s="469"/>
      <c r="N574" s="469"/>
      <c r="O574" s="469"/>
      <c r="P574" s="469"/>
      <c r="Q574" s="469"/>
      <c r="R574" s="469"/>
      <c r="S574" s="469"/>
      <c r="T574" s="469"/>
      <c r="U574" s="370" t="str">
        <f t="array" ref="U574">IFERROR(IF(INDEX('Disaggregation Data'!$O$315:$O$616,MATCH(RIGHT(X574,255),RIGHT('Disaggregation Data'!$J$315:$J$616,255),0))=0,"",INDEX('Disaggregation Data'!$O$315:$O$616,MATCH(RIGHT(X574,255),RIGHT('Disaggregation Data'!J$315:$J$616,255),0))),"")</f>
        <v/>
      </c>
      <c r="V574" s="383" t="str">
        <f t="array" ref="V574">IFERROR(IF(INDEX('Disaggregation Data'!$P$315:$P$616,MATCH(RIGHT(X574,255),RIGHT('Disaggregation Data'!$J$315:$J$616,255),0))=0,"",INDEX('Disaggregation Data'!$P$315:$P$616,MATCH(RIGHT(X574,255),RIGHT('Disaggregation Data'!J$315:$J$616,255),0))),"")</f>
        <v/>
      </c>
      <c r="W574" s="470"/>
      <c r="X574" s="470" t="str">
        <f t="shared" si="36"/>
        <v/>
      </c>
      <c r="Y574" s="470">
        <f t="shared" si="37"/>
        <v>197</v>
      </c>
      <c r="Z574" s="470" t="str">
        <f t="shared" si="38"/>
        <v/>
      </c>
      <c r="AA574" s="470" t="b">
        <f t="shared" si="39"/>
        <v>0</v>
      </c>
      <c r="AB574" s="470" t="s">
        <v>2078</v>
      </c>
      <c r="AC574" s="470" t="str">
        <f t="array" ref="AC574">IFERROR(IF(INDEX('Disaggregation Records'!$G$95:$G$183,MATCH(LEFT(Z574,255),LEFT('Disaggregation Records'!$D$95:$D$183,255),0))=0,"",INDEX('Disaggregation Records'!$G$95:$G$183,MATCH(LEFT(Z574,255),LEFT('Disaggregation Records'!$D$95:$D$183,255),0))),"")</f>
        <v/>
      </c>
      <c r="AD574" s="470" t="s">
        <v>785</v>
      </c>
      <c r="AE574" s="219"/>
      <c r="AF574" s="136"/>
      <c r="AG574" s="136"/>
    </row>
    <row r="575" spans="1:33" ht="37.5" customHeight="1" x14ac:dyDescent="0.25">
      <c r="A575" s="345">
        <v>25</v>
      </c>
      <c r="B575" s="364" t="str">
        <f>IFERROR(VLOOKUP(A575,'Coverage Indicators - Section D'!$A$10:$Y$42,25,FALSE),"")</f>
        <v/>
      </c>
      <c r="C575" s="464" t="str">
        <f t="array" ref="C575">IFERROR(IF(INDEX('Disaggregation Records'!$E$95:$E$183,MATCH(RIGHT(Z575,255),RIGHT('Disaggregation Records'!$D$95:$D$183,255),0))=0,"",INDEX('Disaggregation Records'!$E$95:$E$183,MATCH(RIGHT(Z575,255),RIGHT('Disaggregation Records'!$D$95:$D$183,255),0))),"")</f>
        <v/>
      </c>
      <c r="D575" s="464" t="str">
        <f t="array" ref="D575">IFERROR(IF(INDEX('Disaggregation Records'!$F$95:$F$183,MATCH(RIGHT(Z575,255),RIGHT('Disaggregation Records'!$D$95:$D$183,255),0))=0,"",INDEX('Disaggregation Records'!$F$95:$F$183,MATCH(RIGHT(Z575,255),RIGHT('Disaggregation Records'!$D$95:$D$183,255),0))),"")</f>
        <v/>
      </c>
      <c r="E575" s="366" t="str">
        <f t="array" ref="E575">IFERROR(IF(INDEX('Disaggregation Data'!$K$315:$K$616,MATCH(RIGHT(X575,255),RIGHT('Disaggregation Data'!$J$315:$J$616,255),0))=0,"",INDEX('Disaggregation Data'!$K$315:$K$616,MATCH(RIGHT(X575,255),RIGHT('Disaggregation Data'!J$315:$J$616,255),0))),"")</f>
        <v/>
      </c>
      <c r="F575" s="367" t="str">
        <f t="array" ref="F575">IFERROR(IF(INDEX('Disaggregation Data'!$L$315:$L$616,MATCH(RIGHT(X575,255),RIGHT('Disaggregation Data'!$J$315:$J$616,255),0))=0,"",INDEX('Disaggregation Data'!$L$315:$L$616,MATCH(RIGHT(X575,255),RIGHT('Disaggregation Data'!J$315:$J$616,255),0))),"")</f>
        <v/>
      </c>
      <c r="G575" s="436" t="str">
        <f t="array" ref="G575">IFERROR(IF(INDEX('Disaggregation Data'!$M$315:$M$616,MATCH(RIGHT(X575,255),RIGHT('Disaggregation Data'!$J$315:$J$616,255),0))=0,(E575/F575)*100,INDEX('Disaggregation Data'!$M$315:$M$616,MATCH(RIGHT(X575,255),RIGHT('Disaggregation Data'!J$315:$J$616,255),0))),"")</f>
        <v/>
      </c>
      <c r="H575" s="370" t="str">
        <f t="array" ref="H575">IFERROR(IF(INDEX('Disaggregation Data'!$N$315:$N$616,MATCH(RIGHT(X575,255),RIGHT('Disaggregation Data'!$J$315:$J$616,255),0))=0,"",INDEX('Disaggregation Data'!$N$315:$N$616,MATCH(RIGHT(X575,255),RIGHT('Disaggregation Data'!J$315:$J$616,255),0))),"")</f>
        <v/>
      </c>
      <c r="I575" s="469"/>
      <c r="J575" s="469"/>
      <c r="K575" s="469"/>
      <c r="L575" s="469"/>
      <c r="M575" s="469"/>
      <c r="N575" s="469"/>
      <c r="O575" s="469"/>
      <c r="P575" s="469"/>
      <c r="Q575" s="469"/>
      <c r="R575" s="469"/>
      <c r="S575" s="469"/>
      <c r="T575" s="469"/>
      <c r="U575" s="370" t="str">
        <f t="array" ref="U575">IFERROR(IF(INDEX('Disaggregation Data'!$O$315:$O$616,MATCH(RIGHT(X575,255),RIGHT('Disaggregation Data'!$J$315:$J$616,255),0))=0,"",INDEX('Disaggregation Data'!$O$315:$O$616,MATCH(RIGHT(X575,255),RIGHT('Disaggregation Data'!J$315:$J$616,255),0))),"")</f>
        <v/>
      </c>
      <c r="V575" s="383" t="str">
        <f t="array" ref="V575">IFERROR(IF(INDEX('Disaggregation Data'!$P$315:$P$616,MATCH(RIGHT(X575,255),RIGHT('Disaggregation Data'!$J$315:$J$616,255),0))=0,"",INDEX('Disaggregation Data'!$P$315:$P$616,MATCH(RIGHT(X575,255),RIGHT('Disaggregation Data'!J$315:$J$616,255),0))),"")</f>
        <v/>
      </c>
      <c r="W575" s="470"/>
      <c r="X575" s="470" t="str">
        <f t="shared" si="36"/>
        <v/>
      </c>
      <c r="Y575" s="470">
        <f t="shared" si="37"/>
        <v>198</v>
      </c>
      <c r="Z575" s="470" t="str">
        <f t="shared" si="38"/>
        <v/>
      </c>
      <c r="AA575" s="470" t="b">
        <f t="shared" si="39"/>
        <v>0</v>
      </c>
      <c r="AB575" s="470" t="s">
        <v>2079</v>
      </c>
      <c r="AC575" s="470" t="str">
        <f t="array" ref="AC575">IFERROR(IF(INDEX('Disaggregation Records'!$G$95:$G$183,MATCH(LEFT(Z575,255),LEFT('Disaggregation Records'!$D$95:$D$183,255),0))=0,"",INDEX('Disaggregation Records'!$G$95:$G$183,MATCH(LEFT(Z575,255),LEFT('Disaggregation Records'!$D$95:$D$183,255),0))),"")</f>
        <v/>
      </c>
      <c r="AD575" s="470" t="s">
        <v>785</v>
      </c>
      <c r="AE575" s="219"/>
      <c r="AF575" s="136"/>
      <c r="AG575" s="136"/>
    </row>
    <row r="576" spans="1:33" ht="37.5" customHeight="1" x14ac:dyDescent="0.25">
      <c r="A576" s="345">
        <v>25</v>
      </c>
      <c r="B576" s="364" t="str">
        <f>IFERROR(VLOOKUP(A576,'Coverage Indicators - Section D'!$A$10:$Y$42,25,FALSE),"")</f>
        <v/>
      </c>
      <c r="C576" s="464" t="str">
        <f t="array" ref="C576">IFERROR(IF(INDEX('Disaggregation Records'!$E$95:$E$183,MATCH(RIGHT(Z576,255),RIGHT('Disaggregation Records'!$D$95:$D$183,255),0))=0,"",INDEX('Disaggregation Records'!$E$95:$E$183,MATCH(RIGHT(Z576,255),RIGHT('Disaggregation Records'!$D$95:$D$183,255),0))),"")</f>
        <v/>
      </c>
      <c r="D576" s="464" t="str">
        <f t="array" ref="D576">IFERROR(IF(INDEX('Disaggregation Records'!$F$95:$F$183,MATCH(RIGHT(Z576,255),RIGHT('Disaggregation Records'!$D$95:$D$183,255),0))=0,"",INDEX('Disaggregation Records'!$F$95:$F$183,MATCH(RIGHT(Z576,255),RIGHT('Disaggregation Records'!$D$95:$D$183,255),0))),"")</f>
        <v/>
      </c>
      <c r="E576" s="366" t="str">
        <f t="array" ref="E576">IFERROR(IF(INDEX('Disaggregation Data'!$K$315:$K$616,MATCH(RIGHT(X576,255),RIGHT('Disaggregation Data'!$J$315:$J$616,255),0))=0,"",INDEX('Disaggregation Data'!$K$315:$K$616,MATCH(RIGHT(X576,255),RIGHT('Disaggregation Data'!J$315:$J$616,255),0))),"")</f>
        <v/>
      </c>
      <c r="F576" s="367" t="str">
        <f t="array" ref="F576">IFERROR(IF(INDEX('Disaggregation Data'!$L$315:$L$616,MATCH(RIGHT(X576,255),RIGHT('Disaggregation Data'!$J$315:$J$616,255),0))=0,"",INDEX('Disaggregation Data'!$L$315:$L$616,MATCH(RIGHT(X576,255),RIGHT('Disaggregation Data'!J$315:$J$616,255),0))),"")</f>
        <v/>
      </c>
      <c r="G576" s="436" t="str">
        <f t="array" ref="G576">IFERROR(IF(INDEX('Disaggregation Data'!$M$315:$M$616,MATCH(RIGHT(X576,255),RIGHT('Disaggregation Data'!$J$315:$J$616,255),0))=0,(E576/F576)*100,INDEX('Disaggregation Data'!$M$315:$M$616,MATCH(RIGHT(X576,255),RIGHT('Disaggregation Data'!J$315:$J$616,255),0))),"")</f>
        <v/>
      </c>
      <c r="H576" s="370" t="str">
        <f t="array" ref="H576">IFERROR(IF(INDEX('Disaggregation Data'!$N$315:$N$616,MATCH(RIGHT(X576,255),RIGHT('Disaggregation Data'!$J$315:$J$616,255),0))=0,"",INDEX('Disaggregation Data'!$N$315:$N$616,MATCH(RIGHT(X576,255),RIGHT('Disaggregation Data'!J$315:$J$616,255),0))),"")</f>
        <v/>
      </c>
      <c r="I576" s="469"/>
      <c r="J576" s="469"/>
      <c r="K576" s="469"/>
      <c r="L576" s="469"/>
      <c r="M576" s="469"/>
      <c r="N576" s="469"/>
      <c r="O576" s="469"/>
      <c r="P576" s="469"/>
      <c r="Q576" s="469"/>
      <c r="R576" s="469"/>
      <c r="S576" s="469"/>
      <c r="T576" s="469"/>
      <c r="U576" s="370" t="str">
        <f t="array" ref="U576">IFERROR(IF(INDEX('Disaggregation Data'!$O$315:$O$616,MATCH(RIGHT(X576,255),RIGHT('Disaggregation Data'!$J$315:$J$616,255),0))=0,"",INDEX('Disaggregation Data'!$O$315:$O$616,MATCH(RIGHT(X576,255),RIGHT('Disaggregation Data'!J$315:$J$616,255),0))),"")</f>
        <v/>
      </c>
      <c r="V576" s="383" t="str">
        <f t="array" ref="V576">IFERROR(IF(INDEX('Disaggregation Data'!$P$315:$P$616,MATCH(RIGHT(X576,255),RIGHT('Disaggregation Data'!$J$315:$J$616,255),0))=0,"",INDEX('Disaggregation Data'!$P$315:$P$616,MATCH(RIGHT(X576,255),RIGHT('Disaggregation Data'!J$315:$J$616,255),0))),"")</f>
        <v/>
      </c>
      <c r="W576" s="470"/>
      <c r="X576" s="470" t="str">
        <f t="shared" si="36"/>
        <v/>
      </c>
      <c r="Y576" s="470">
        <f t="shared" si="37"/>
        <v>199</v>
      </c>
      <c r="Z576" s="470" t="str">
        <f t="shared" si="38"/>
        <v/>
      </c>
      <c r="AA576" s="470" t="b">
        <f t="shared" si="39"/>
        <v>0</v>
      </c>
      <c r="AB576" s="470" t="s">
        <v>2080</v>
      </c>
      <c r="AC576" s="470" t="str">
        <f t="array" ref="AC576">IFERROR(IF(INDEX('Disaggregation Records'!$G$95:$G$183,MATCH(LEFT(Z576,255),LEFT('Disaggregation Records'!$D$95:$D$183,255),0))=0,"",INDEX('Disaggregation Records'!$G$95:$G$183,MATCH(LEFT(Z576,255),LEFT('Disaggregation Records'!$D$95:$D$183,255),0))),"")</f>
        <v/>
      </c>
      <c r="AD576" s="470" t="s">
        <v>785</v>
      </c>
      <c r="AE576" s="219"/>
      <c r="AF576" s="136"/>
      <c r="AG576" s="136"/>
    </row>
    <row r="577" spans="1:33" ht="37.5" customHeight="1" x14ac:dyDescent="0.25">
      <c r="A577" s="345">
        <v>26</v>
      </c>
      <c r="B577" s="364" t="str">
        <f>IFERROR(VLOOKUP(A577,'Coverage Indicators - Section D'!$A$10:$Y$42,25,FALSE),"")</f>
        <v/>
      </c>
      <c r="C577" s="464" t="str">
        <f t="array" ref="C577">IFERROR(IF(INDEX('Disaggregation Records'!$E$95:$E$183,MATCH(RIGHT(Z577,255),RIGHT('Disaggregation Records'!$D$95:$D$183,255),0))=0,"",INDEX('Disaggregation Records'!$E$95:$E$183,MATCH(RIGHT(Z577,255),RIGHT('Disaggregation Records'!$D$95:$D$183,255),0))),"")</f>
        <v/>
      </c>
      <c r="D577" s="464" t="str">
        <f t="array" ref="D577">IFERROR(IF(INDEX('Disaggregation Records'!$F$95:$F$183,MATCH(RIGHT(Z577,255),RIGHT('Disaggregation Records'!$D$95:$D$183,255),0))=0,"",INDEX('Disaggregation Records'!$F$95:$F$183,MATCH(RIGHT(Z577,255),RIGHT('Disaggregation Records'!$D$95:$D$183,255),0))),"")</f>
        <v/>
      </c>
      <c r="E577" s="366" t="str">
        <f t="array" ref="E577">IFERROR(IF(INDEX('Disaggregation Data'!$K$315:$K$616,MATCH(RIGHT(X577,255),RIGHT('Disaggregation Data'!$J$315:$J$616,255),0))=0,"",INDEX('Disaggregation Data'!$K$315:$K$616,MATCH(RIGHT(X577,255),RIGHT('Disaggregation Data'!J$315:$J$616,255),0))),"")</f>
        <v/>
      </c>
      <c r="F577" s="367" t="str">
        <f t="array" ref="F577">IFERROR(IF(INDEX('Disaggregation Data'!$L$315:$L$616,MATCH(RIGHT(X577,255),RIGHT('Disaggregation Data'!$J$315:$J$616,255),0))=0,"",INDEX('Disaggregation Data'!$L$315:$L$616,MATCH(RIGHT(X577,255),RIGHT('Disaggregation Data'!J$315:$J$616,255),0))),"")</f>
        <v/>
      </c>
      <c r="G577" s="436" t="str">
        <f t="array" ref="G577">IFERROR(IF(INDEX('Disaggregation Data'!$M$315:$M$616,MATCH(RIGHT(X577,255),RIGHT('Disaggregation Data'!$J$315:$J$616,255),0))=0,(E577/F577)*100,INDEX('Disaggregation Data'!$M$315:$M$616,MATCH(RIGHT(X577,255),RIGHT('Disaggregation Data'!J$315:$J$616,255),0))),"")</f>
        <v/>
      </c>
      <c r="H577" s="370" t="str">
        <f t="array" ref="H577">IFERROR(IF(INDEX('Disaggregation Data'!$N$315:$N$616,MATCH(RIGHT(X577,255),RIGHT('Disaggregation Data'!$J$315:$J$616,255),0))=0,"",INDEX('Disaggregation Data'!$N$315:$N$616,MATCH(RIGHT(X577,255),RIGHT('Disaggregation Data'!J$315:$J$616,255),0))),"")</f>
        <v/>
      </c>
      <c r="I577" s="469"/>
      <c r="J577" s="469"/>
      <c r="K577" s="469"/>
      <c r="L577" s="469"/>
      <c r="M577" s="469"/>
      <c r="N577" s="469"/>
      <c r="O577" s="469"/>
      <c r="P577" s="469"/>
      <c r="Q577" s="469"/>
      <c r="R577" s="469"/>
      <c r="S577" s="469"/>
      <c r="T577" s="469"/>
      <c r="U577" s="370" t="str">
        <f t="array" ref="U577">IFERROR(IF(INDEX('Disaggregation Data'!$O$315:$O$616,MATCH(RIGHT(X577,255),RIGHT('Disaggregation Data'!$J$315:$J$616,255),0))=0,"",INDEX('Disaggregation Data'!$O$315:$O$616,MATCH(RIGHT(X577,255),RIGHT('Disaggregation Data'!J$315:$J$616,255),0))),"")</f>
        <v/>
      </c>
      <c r="V577" s="383" t="str">
        <f t="array" ref="V577">IFERROR(IF(INDEX('Disaggregation Data'!$P$315:$P$616,MATCH(RIGHT(X577,255),RIGHT('Disaggregation Data'!$J$315:$J$616,255),0))=0,"",INDEX('Disaggregation Data'!$P$315:$P$616,MATCH(RIGHT(X577,255),RIGHT('Disaggregation Data'!J$315:$J$616,255),0))),"")</f>
        <v/>
      </c>
      <c r="W577" s="470"/>
      <c r="X577" s="470" t="str">
        <f t="shared" si="36"/>
        <v/>
      </c>
      <c r="Y577" s="470">
        <f t="shared" si="37"/>
        <v>200</v>
      </c>
      <c r="Z577" s="470" t="str">
        <f t="shared" si="38"/>
        <v/>
      </c>
      <c r="AA577" s="470" t="b">
        <f t="shared" si="39"/>
        <v>0</v>
      </c>
      <c r="AB577" s="470" t="s">
        <v>2081</v>
      </c>
      <c r="AC577" s="470" t="str">
        <f t="array" ref="AC577">IFERROR(IF(INDEX('Disaggregation Records'!$G$95:$G$183,MATCH(LEFT(Z577,255),LEFT('Disaggregation Records'!$D$95:$D$183,255),0))=0,"",INDEX('Disaggregation Records'!$G$95:$G$183,MATCH(LEFT(Z577,255),LEFT('Disaggregation Records'!$D$95:$D$183,255),0))),"")</f>
        <v/>
      </c>
      <c r="AD577" s="470" t="s">
        <v>786</v>
      </c>
      <c r="AE577" s="219"/>
      <c r="AF577" s="136"/>
      <c r="AG577" s="136"/>
    </row>
    <row r="578" spans="1:33" ht="37.5" customHeight="1" x14ac:dyDescent="0.25">
      <c r="A578" s="345">
        <v>26</v>
      </c>
      <c r="B578" s="364" t="str">
        <f>IFERROR(VLOOKUP(A578,'Coverage Indicators - Section D'!$A$10:$Y$42,25,FALSE),"")</f>
        <v/>
      </c>
      <c r="C578" s="464" t="str">
        <f t="array" ref="C578">IFERROR(IF(INDEX('Disaggregation Records'!$E$95:$E$183,MATCH(RIGHT(Z578,255),RIGHT('Disaggregation Records'!$D$95:$D$183,255),0))=0,"",INDEX('Disaggregation Records'!$E$95:$E$183,MATCH(RIGHT(Z578,255),RIGHT('Disaggregation Records'!$D$95:$D$183,255),0))),"")</f>
        <v/>
      </c>
      <c r="D578" s="464" t="str">
        <f t="array" ref="D578">IFERROR(IF(INDEX('Disaggregation Records'!$F$95:$F$183,MATCH(RIGHT(Z578,255),RIGHT('Disaggregation Records'!$D$95:$D$183,255),0))=0,"",INDEX('Disaggregation Records'!$F$95:$F$183,MATCH(RIGHT(Z578,255),RIGHT('Disaggregation Records'!$D$95:$D$183,255),0))),"")</f>
        <v/>
      </c>
      <c r="E578" s="366" t="str">
        <f t="array" ref="E578">IFERROR(IF(INDEX('Disaggregation Data'!$K$315:$K$616,MATCH(RIGHT(X578,255),RIGHT('Disaggregation Data'!$J$315:$J$616,255),0))=0,"",INDEX('Disaggregation Data'!$K$315:$K$616,MATCH(RIGHT(X578,255),RIGHT('Disaggregation Data'!J$315:$J$616,255),0))),"")</f>
        <v/>
      </c>
      <c r="F578" s="367" t="str">
        <f t="array" ref="F578">IFERROR(IF(INDEX('Disaggregation Data'!$L$315:$L$616,MATCH(RIGHT(X578,255),RIGHT('Disaggregation Data'!$J$315:$J$616,255),0))=0,"",INDEX('Disaggregation Data'!$L$315:$L$616,MATCH(RIGHT(X578,255),RIGHT('Disaggregation Data'!J$315:$J$616,255),0))),"")</f>
        <v/>
      </c>
      <c r="G578" s="436" t="str">
        <f t="array" ref="G578">IFERROR(IF(INDEX('Disaggregation Data'!$M$315:$M$616,MATCH(RIGHT(X578,255),RIGHT('Disaggregation Data'!$J$315:$J$616,255),0))=0,(E578/F578)*100,INDEX('Disaggregation Data'!$M$315:$M$616,MATCH(RIGHT(X578,255),RIGHT('Disaggregation Data'!J$315:$J$616,255),0))),"")</f>
        <v/>
      </c>
      <c r="H578" s="370" t="str">
        <f t="array" ref="H578">IFERROR(IF(INDEX('Disaggregation Data'!$N$315:$N$616,MATCH(RIGHT(X578,255),RIGHT('Disaggregation Data'!$J$315:$J$616,255),0))=0,"",INDEX('Disaggregation Data'!$N$315:$N$616,MATCH(RIGHT(X578,255),RIGHT('Disaggregation Data'!J$315:$J$616,255),0))),"")</f>
        <v/>
      </c>
      <c r="I578" s="469"/>
      <c r="J578" s="469"/>
      <c r="K578" s="469"/>
      <c r="L578" s="469"/>
      <c r="M578" s="469"/>
      <c r="N578" s="469"/>
      <c r="O578" s="469"/>
      <c r="P578" s="469"/>
      <c r="Q578" s="469"/>
      <c r="R578" s="469"/>
      <c r="S578" s="469"/>
      <c r="T578" s="469"/>
      <c r="U578" s="370" t="str">
        <f t="array" ref="U578">IFERROR(IF(INDEX('Disaggregation Data'!$O$315:$O$616,MATCH(RIGHT(X578,255),RIGHT('Disaggregation Data'!$J$315:$J$616,255),0))=0,"",INDEX('Disaggregation Data'!$O$315:$O$616,MATCH(RIGHT(X578,255),RIGHT('Disaggregation Data'!J$315:$J$616,255),0))),"")</f>
        <v/>
      </c>
      <c r="V578" s="383" t="str">
        <f t="array" ref="V578">IFERROR(IF(INDEX('Disaggregation Data'!$P$315:$P$616,MATCH(RIGHT(X578,255),RIGHT('Disaggregation Data'!$J$315:$J$616,255),0))=0,"",INDEX('Disaggregation Data'!$P$315:$P$616,MATCH(RIGHT(X578,255),RIGHT('Disaggregation Data'!J$315:$J$616,255),0))),"")</f>
        <v/>
      </c>
      <c r="W578" s="470"/>
      <c r="X578" s="470" t="str">
        <f t="shared" si="36"/>
        <v/>
      </c>
      <c r="Y578" s="470">
        <f t="shared" si="37"/>
        <v>201</v>
      </c>
      <c r="Z578" s="470" t="str">
        <f t="shared" si="38"/>
        <v/>
      </c>
      <c r="AA578" s="470" t="b">
        <f t="shared" si="39"/>
        <v>0</v>
      </c>
      <c r="AB578" s="470" t="s">
        <v>2082</v>
      </c>
      <c r="AC578" s="470" t="str">
        <f t="array" ref="AC578">IFERROR(IF(INDEX('Disaggregation Records'!$G$95:$G$183,MATCH(LEFT(Z578,255),LEFT('Disaggregation Records'!$D$95:$D$183,255),0))=0,"",INDEX('Disaggregation Records'!$G$95:$G$183,MATCH(LEFT(Z578,255),LEFT('Disaggregation Records'!$D$95:$D$183,255),0))),"")</f>
        <v/>
      </c>
      <c r="AD578" s="470" t="s">
        <v>786</v>
      </c>
      <c r="AE578" s="219"/>
      <c r="AF578" s="136"/>
      <c r="AG578" s="136"/>
    </row>
    <row r="579" spans="1:33" ht="37.5" customHeight="1" x14ac:dyDescent="0.25">
      <c r="A579" s="345">
        <v>26</v>
      </c>
      <c r="B579" s="364" t="str">
        <f>IFERROR(VLOOKUP(A579,'Coverage Indicators - Section D'!$A$10:$Y$42,25,FALSE),"")</f>
        <v/>
      </c>
      <c r="C579" s="464" t="str">
        <f t="array" ref="C579">IFERROR(IF(INDEX('Disaggregation Records'!$E$95:$E$183,MATCH(RIGHT(Z579,255),RIGHT('Disaggregation Records'!$D$95:$D$183,255),0))=0,"",INDEX('Disaggregation Records'!$E$95:$E$183,MATCH(RIGHT(Z579,255),RIGHT('Disaggregation Records'!$D$95:$D$183,255),0))),"")</f>
        <v/>
      </c>
      <c r="D579" s="464" t="str">
        <f t="array" ref="D579">IFERROR(IF(INDEX('Disaggregation Records'!$F$95:$F$183,MATCH(RIGHT(Z579,255),RIGHT('Disaggregation Records'!$D$95:$D$183,255),0))=0,"",INDEX('Disaggregation Records'!$F$95:$F$183,MATCH(RIGHT(Z579,255),RIGHT('Disaggregation Records'!$D$95:$D$183,255),0))),"")</f>
        <v/>
      </c>
      <c r="E579" s="366" t="str">
        <f t="array" ref="E579">IFERROR(IF(INDEX('Disaggregation Data'!$K$315:$K$616,MATCH(RIGHT(X579,255),RIGHT('Disaggregation Data'!$J$315:$J$616,255),0))=0,"",INDEX('Disaggregation Data'!$K$315:$K$616,MATCH(RIGHT(X579,255),RIGHT('Disaggregation Data'!J$315:$J$616,255),0))),"")</f>
        <v/>
      </c>
      <c r="F579" s="367" t="str">
        <f t="array" ref="F579">IFERROR(IF(INDEX('Disaggregation Data'!$L$315:$L$616,MATCH(RIGHT(X579,255),RIGHT('Disaggregation Data'!$J$315:$J$616,255),0))=0,"",INDEX('Disaggregation Data'!$L$315:$L$616,MATCH(RIGHT(X579,255),RIGHT('Disaggregation Data'!J$315:$J$616,255),0))),"")</f>
        <v/>
      </c>
      <c r="G579" s="436" t="str">
        <f t="array" ref="G579">IFERROR(IF(INDEX('Disaggregation Data'!$M$315:$M$616,MATCH(RIGHT(X579,255),RIGHT('Disaggregation Data'!$J$315:$J$616,255),0))=0,(E579/F579)*100,INDEX('Disaggregation Data'!$M$315:$M$616,MATCH(RIGHT(X579,255),RIGHT('Disaggregation Data'!J$315:$J$616,255),0))),"")</f>
        <v/>
      </c>
      <c r="H579" s="370" t="str">
        <f t="array" ref="H579">IFERROR(IF(INDEX('Disaggregation Data'!$N$315:$N$616,MATCH(RIGHT(X579,255),RIGHT('Disaggregation Data'!$J$315:$J$616,255),0))=0,"",INDEX('Disaggregation Data'!$N$315:$N$616,MATCH(RIGHT(X579,255),RIGHT('Disaggregation Data'!J$315:$J$616,255),0))),"")</f>
        <v/>
      </c>
      <c r="I579" s="469"/>
      <c r="J579" s="469"/>
      <c r="K579" s="469"/>
      <c r="L579" s="469"/>
      <c r="M579" s="469"/>
      <c r="N579" s="469"/>
      <c r="O579" s="469"/>
      <c r="P579" s="469"/>
      <c r="Q579" s="469"/>
      <c r="R579" s="469"/>
      <c r="S579" s="469"/>
      <c r="T579" s="469"/>
      <c r="U579" s="370" t="str">
        <f t="array" ref="U579">IFERROR(IF(INDEX('Disaggregation Data'!$O$315:$O$616,MATCH(RIGHT(X579,255),RIGHT('Disaggregation Data'!$J$315:$J$616,255),0))=0,"",INDEX('Disaggregation Data'!$O$315:$O$616,MATCH(RIGHT(X579,255),RIGHT('Disaggregation Data'!J$315:$J$616,255),0))),"")</f>
        <v/>
      </c>
      <c r="V579" s="383" t="str">
        <f t="array" ref="V579">IFERROR(IF(INDEX('Disaggregation Data'!$P$315:$P$616,MATCH(RIGHT(X579,255),RIGHT('Disaggregation Data'!$J$315:$J$616,255),0))=0,"",INDEX('Disaggregation Data'!$P$315:$P$616,MATCH(RIGHT(X579,255),RIGHT('Disaggregation Data'!J$315:$J$616,255),0))),"")</f>
        <v/>
      </c>
      <c r="W579" s="470"/>
      <c r="X579" s="470" t="str">
        <f t="shared" si="36"/>
        <v/>
      </c>
      <c r="Y579" s="470">
        <f t="shared" si="37"/>
        <v>202</v>
      </c>
      <c r="Z579" s="470" t="str">
        <f t="shared" si="38"/>
        <v/>
      </c>
      <c r="AA579" s="470" t="b">
        <f t="shared" si="39"/>
        <v>0</v>
      </c>
      <c r="AB579" s="470" t="s">
        <v>2083</v>
      </c>
      <c r="AC579" s="470" t="str">
        <f t="array" ref="AC579">IFERROR(IF(INDEX('Disaggregation Records'!$G$95:$G$183,MATCH(LEFT(Z579,255),LEFT('Disaggregation Records'!$D$95:$D$183,255),0))=0,"",INDEX('Disaggregation Records'!$G$95:$G$183,MATCH(LEFT(Z579,255),LEFT('Disaggregation Records'!$D$95:$D$183,255),0))),"")</f>
        <v/>
      </c>
      <c r="AD579" s="470" t="s">
        <v>786</v>
      </c>
      <c r="AE579" s="219"/>
      <c r="AF579" s="136"/>
      <c r="AG579" s="136"/>
    </row>
    <row r="580" spans="1:33" ht="37.5" customHeight="1" x14ac:dyDescent="0.25">
      <c r="A580" s="345">
        <v>26</v>
      </c>
      <c r="B580" s="364" t="str">
        <f>IFERROR(VLOOKUP(A580,'Coverage Indicators - Section D'!$A$10:$Y$42,25,FALSE),"")</f>
        <v/>
      </c>
      <c r="C580" s="464" t="str">
        <f t="array" ref="C580">IFERROR(IF(INDEX('Disaggregation Records'!$E$95:$E$183,MATCH(RIGHT(Z580,255),RIGHT('Disaggregation Records'!$D$95:$D$183,255),0))=0,"",INDEX('Disaggregation Records'!$E$95:$E$183,MATCH(RIGHT(Z580,255),RIGHT('Disaggregation Records'!$D$95:$D$183,255),0))),"")</f>
        <v/>
      </c>
      <c r="D580" s="464" t="str">
        <f t="array" ref="D580">IFERROR(IF(INDEX('Disaggregation Records'!$F$95:$F$183,MATCH(RIGHT(Z580,255),RIGHT('Disaggregation Records'!$D$95:$D$183,255),0))=0,"",INDEX('Disaggregation Records'!$F$95:$F$183,MATCH(RIGHT(Z580,255),RIGHT('Disaggregation Records'!$D$95:$D$183,255),0))),"")</f>
        <v/>
      </c>
      <c r="E580" s="366" t="str">
        <f t="array" ref="E580">IFERROR(IF(INDEX('Disaggregation Data'!$K$315:$K$616,MATCH(RIGHT(X580,255),RIGHT('Disaggregation Data'!$J$315:$J$616,255),0))=0,"",INDEX('Disaggregation Data'!$K$315:$K$616,MATCH(RIGHT(X580,255),RIGHT('Disaggregation Data'!J$315:$J$616,255),0))),"")</f>
        <v/>
      </c>
      <c r="F580" s="367" t="str">
        <f t="array" ref="F580">IFERROR(IF(INDEX('Disaggregation Data'!$L$315:$L$616,MATCH(RIGHT(X580,255),RIGHT('Disaggregation Data'!$J$315:$J$616,255),0))=0,"",INDEX('Disaggregation Data'!$L$315:$L$616,MATCH(RIGHT(X580,255),RIGHT('Disaggregation Data'!J$315:$J$616,255),0))),"")</f>
        <v/>
      </c>
      <c r="G580" s="436" t="str">
        <f t="array" ref="G580">IFERROR(IF(INDEX('Disaggregation Data'!$M$315:$M$616,MATCH(RIGHT(X580,255),RIGHT('Disaggregation Data'!$J$315:$J$616,255),0))=0,(E580/F580)*100,INDEX('Disaggregation Data'!$M$315:$M$616,MATCH(RIGHT(X580,255),RIGHT('Disaggregation Data'!J$315:$J$616,255),0))),"")</f>
        <v/>
      </c>
      <c r="H580" s="370" t="str">
        <f t="array" ref="H580">IFERROR(IF(INDEX('Disaggregation Data'!$N$315:$N$616,MATCH(RIGHT(X580,255),RIGHT('Disaggregation Data'!$J$315:$J$616,255),0))=0,"",INDEX('Disaggregation Data'!$N$315:$N$616,MATCH(RIGHT(X580,255),RIGHT('Disaggregation Data'!J$315:$J$616,255),0))),"")</f>
        <v/>
      </c>
      <c r="I580" s="469"/>
      <c r="J580" s="469"/>
      <c r="K580" s="469"/>
      <c r="L580" s="469"/>
      <c r="M580" s="469"/>
      <c r="N580" s="469"/>
      <c r="O580" s="469"/>
      <c r="P580" s="469"/>
      <c r="Q580" s="469"/>
      <c r="R580" s="469"/>
      <c r="S580" s="469"/>
      <c r="T580" s="469"/>
      <c r="U580" s="370" t="str">
        <f t="array" ref="U580">IFERROR(IF(INDEX('Disaggregation Data'!$O$315:$O$616,MATCH(RIGHT(X580,255),RIGHT('Disaggregation Data'!$J$315:$J$616,255),0))=0,"",INDEX('Disaggregation Data'!$O$315:$O$616,MATCH(RIGHT(X580,255),RIGHT('Disaggregation Data'!J$315:$J$616,255),0))),"")</f>
        <v/>
      </c>
      <c r="V580" s="383" t="str">
        <f t="array" ref="V580">IFERROR(IF(INDEX('Disaggregation Data'!$P$315:$P$616,MATCH(RIGHT(X580,255),RIGHT('Disaggregation Data'!$J$315:$J$616,255),0))=0,"",INDEX('Disaggregation Data'!$P$315:$P$616,MATCH(RIGHT(X580,255),RIGHT('Disaggregation Data'!J$315:$J$616,255),0))),"")</f>
        <v/>
      </c>
      <c r="W580" s="470"/>
      <c r="X580" s="470" t="str">
        <f t="shared" si="36"/>
        <v/>
      </c>
      <c r="Y580" s="470">
        <f t="shared" si="37"/>
        <v>203</v>
      </c>
      <c r="Z580" s="470" t="str">
        <f t="shared" si="38"/>
        <v/>
      </c>
      <c r="AA580" s="470" t="b">
        <f t="shared" si="39"/>
        <v>0</v>
      </c>
      <c r="AB580" s="470" t="s">
        <v>2084</v>
      </c>
      <c r="AC580" s="470" t="str">
        <f t="array" ref="AC580">IFERROR(IF(INDEX('Disaggregation Records'!$G$95:$G$183,MATCH(LEFT(Z580,255),LEFT('Disaggregation Records'!$D$95:$D$183,255),0))=0,"",INDEX('Disaggregation Records'!$G$95:$G$183,MATCH(LEFT(Z580,255),LEFT('Disaggregation Records'!$D$95:$D$183,255),0))),"")</f>
        <v/>
      </c>
      <c r="AD580" s="470" t="s">
        <v>786</v>
      </c>
      <c r="AE580" s="219"/>
      <c r="AF580" s="136"/>
      <c r="AG580" s="136"/>
    </row>
    <row r="581" spans="1:33" ht="37.5" customHeight="1" x14ac:dyDescent="0.25">
      <c r="A581" s="345">
        <v>26</v>
      </c>
      <c r="B581" s="364" t="str">
        <f>IFERROR(VLOOKUP(A581,'Coverage Indicators - Section D'!$A$10:$Y$42,25,FALSE),"")</f>
        <v/>
      </c>
      <c r="C581" s="464" t="str">
        <f t="array" ref="C581">IFERROR(IF(INDEX('Disaggregation Records'!$E$95:$E$183,MATCH(RIGHT(Z581,255),RIGHT('Disaggregation Records'!$D$95:$D$183,255),0))=0,"",INDEX('Disaggregation Records'!$E$95:$E$183,MATCH(RIGHT(Z581,255),RIGHT('Disaggregation Records'!$D$95:$D$183,255),0))),"")</f>
        <v/>
      </c>
      <c r="D581" s="464" t="str">
        <f t="array" ref="D581">IFERROR(IF(INDEX('Disaggregation Records'!$F$95:$F$183,MATCH(RIGHT(Z581,255),RIGHT('Disaggregation Records'!$D$95:$D$183,255),0))=0,"",INDEX('Disaggregation Records'!$F$95:$F$183,MATCH(RIGHT(Z581,255),RIGHT('Disaggregation Records'!$D$95:$D$183,255),0))),"")</f>
        <v/>
      </c>
      <c r="E581" s="366" t="str">
        <f t="array" ref="E581">IFERROR(IF(INDEX('Disaggregation Data'!$K$315:$K$616,MATCH(RIGHT(X581,255),RIGHT('Disaggregation Data'!$J$315:$J$616,255),0))=0,"",INDEX('Disaggregation Data'!$K$315:$K$616,MATCH(RIGHT(X581,255),RIGHT('Disaggregation Data'!J$315:$J$616,255),0))),"")</f>
        <v/>
      </c>
      <c r="F581" s="367" t="str">
        <f t="array" ref="F581">IFERROR(IF(INDEX('Disaggregation Data'!$L$315:$L$616,MATCH(RIGHT(X581,255),RIGHT('Disaggregation Data'!$J$315:$J$616,255),0))=0,"",INDEX('Disaggregation Data'!$L$315:$L$616,MATCH(RIGHT(X581,255),RIGHT('Disaggregation Data'!J$315:$J$616,255),0))),"")</f>
        <v/>
      </c>
      <c r="G581" s="436" t="str">
        <f t="array" ref="G581">IFERROR(IF(INDEX('Disaggregation Data'!$M$315:$M$616,MATCH(RIGHT(X581,255),RIGHT('Disaggregation Data'!$J$315:$J$616,255),0))=0,(E581/F581)*100,INDEX('Disaggregation Data'!$M$315:$M$616,MATCH(RIGHT(X581,255),RIGHT('Disaggregation Data'!J$315:$J$616,255),0))),"")</f>
        <v/>
      </c>
      <c r="H581" s="370" t="str">
        <f t="array" ref="H581">IFERROR(IF(INDEX('Disaggregation Data'!$N$315:$N$616,MATCH(RIGHT(X581,255),RIGHT('Disaggregation Data'!$J$315:$J$616,255),0))=0,"",INDEX('Disaggregation Data'!$N$315:$N$616,MATCH(RIGHT(X581,255),RIGHT('Disaggregation Data'!J$315:$J$616,255),0))),"")</f>
        <v/>
      </c>
      <c r="I581" s="469"/>
      <c r="J581" s="469"/>
      <c r="K581" s="469"/>
      <c r="L581" s="469"/>
      <c r="M581" s="469"/>
      <c r="N581" s="469"/>
      <c r="O581" s="469"/>
      <c r="P581" s="469"/>
      <c r="Q581" s="469"/>
      <c r="R581" s="469"/>
      <c r="S581" s="469"/>
      <c r="T581" s="469"/>
      <c r="U581" s="370" t="str">
        <f t="array" ref="U581">IFERROR(IF(INDEX('Disaggregation Data'!$O$315:$O$616,MATCH(RIGHT(X581,255),RIGHT('Disaggregation Data'!$J$315:$J$616,255),0))=0,"",INDEX('Disaggregation Data'!$O$315:$O$616,MATCH(RIGHT(X581,255),RIGHT('Disaggregation Data'!J$315:$J$616,255),0))),"")</f>
        <v/>
      </c>
      <c r="V581" s="383" t="str">
        <f t="array" ref="V581">IFERROR(IF(INDEX('Disaggregation Data'!$P$315:$P$616,MATCH(RIGHT(X581,255),RIGHT('Disaggregation Data'!$J$315:$J$616,255),0))=0,"",INDEX('Disaggregation Data'!$P$315:$P$616,MATCH(RIGHT(X581,255),RIGHT('Disaggregation Data'!J$315:$J$616,255),0))),"")</f>
        <v/>
      </c>
      <c r="W581" s="470"/>
      <c r="X581" s="470" t="str">
        <f t="shared" si="36"/>
        <v/>
      </c>
      <c r="Y581" s="470">
        <f t="shared" si="37"/>
        <v>204</v>
      </c>
      <c r="Z581" s="470" t="str">
        <f t="shared" si="38"/>
        <v/>
      </c>
      <c r="AA581" s="470" t="b">
        <f t="shared" si="39"/>
        <v>0</v>
      </c>
      <c r="AB581" s="470" t="s">
        <v>2085</v>
      </c>
      <c r="AC581" s="470" t="str">
        <f t="array" ref="AC581">IFERROR(IF(INDEX('Disaggregation Records'!$G$95:$G$183,MATCH(LEFT(Z581,255),LEFT('Disaggregation Records'!$D$95:$D$183,255),0))=0,"",INDEX('Disaggregation Records'!$G$95:$G$183,MATCH(LEFT(Z581,255),LEFT('Disaggregation Records'!$D$95:$D$183,255),0))),"")</f>
        <v/>
      </c>
      <c r="AD581" s="470" t="s">
        <v>786</v>
      </c>
      <c r="AE581" s="219"/>
      <c r="AF581" s="136"/>
      <c r="AG581" s="136"/>
    </row>
    <row r="582" spans="1:33" ht="37.5" customHeight="1" x14ac:dyDescent="0.25">
      <c r="A582" s="345">
        <v>26</v>
      </c>
      <c r="B582" s="364" t="str">
        <f>IFERROR(VLOOKUP(A582,'Coverage Indicators - Section D'!$A$10:$Y$42,25,FALSE),"")</f>
        <v/>
      </c>
      <c r="C582" s="464" t="str">
        <f t="array" ref="C582">IFERROR(IF(INDEX('Disaggregation Records'!$E$95:$E$183,MATCH(RIGHT(Z582,255),RIGHT('Disaggregation Records'!$D$95:$D$183,255),0))=0,"",INDEX('Disaggregation Records'!$E$95:$E$183,MATCH(RIGHT(Z582,255),RIGHT('Disaggregation Records'!$D$95:$D$183,255),0))),"")</f>
        <v/>
      </c>
      <c r="D582" s="464" t="str">
        <f t="array" ref="D582">IFERROR(IF(INDEX('Disaggregation Records'!$F$95:$F$183,MATCH(RIGHT(Z582,255),RIGHT('Disaggregation Records'!$D$95:$D$183,255),0))=0,"",INDEX('Disaggregation Records'!$F$95:$F$183,MATCH(RIGHT(Z582,255),RIGHT('Disaggregation Records'!$D$95:$D$183,255),0))),"")</f>
        <v/>
      </c>
      <c r="E582" s="366" t="str">
        <f t="array" ref="E582">IFERROR(IF(INDEX('Disaggregation Data'!$K$315:$K$616,MATCH(RIGHT(X582,255),RIGHT('Disaggregation Data'!$J$315:$J$616,255),0))=0,"",INDEX('Disaggregation Data'!$K$315:$K$616,MATCH(RIGHT(X582,255),RIGHT('Disaggregation Data'!J$315:$J$616,255),0))),"")</f>
        <v/>
      </c>
      <c r="F582" s="367" t="str">
        <f t="array" ref="F582">IFERROR(IF(INDEX('Disaggregation Data'!$L$315:$L$616,MATCH(RIGHT(X582,255),RIGHT('Disaggregation Data'!$J$315:$J$616,255),0))=0,"",INDEX('Disaggregation Data'!$L$315:$L$616,MATCH(RIGHT(X582,255),RIGHT('Disaggregation Data'!J$315:$J$616,255),0))),"")</f>
        <v/>
      </c>
      <c r="G582" s="436" t="str">
        <f t="array" ref="G582">IFERROR(IF(INDEX('Disaggregation Data'!$M$315:$M$616,MATCH(RIGHT(X582,255),RIGHT('Disaggregation Data'!$J$315:$J$616,255),0))=0,(E582/F582)*100,INDEX('Disaggregation Data'!$M$315:$M$616,MATCH(RIGHT(X582,255),RIGHT('Disaggregation Data'!J$315:$J$616,255),0))),"")</f>
        <v/>
      </c>
      <c r="H582" s="370" t="str">
        <f t="array" ref="H582">IFERROR(IF(INDEX('Disaggregation Data'!$N$315:$N$616,MATCH(RIGHT(X582,255),RIGHT('Disaggregation Data'!$J$315:$J$616,255),0))=0,"",INDEX('Disaggregation Data'!$N$315:$N$616,MATCH(RIGHT(X582,255),RIGHT('Disaggregation Data'!J$315:$J$616,255),0))),"")</f>
        <v/>
      </c>
      <c r="I582" s="469"/>
      <c r="J582" s="469"/>
      <c r="K582" s="469"/>
      <c r="L582" s="469"/>
      <c r="M582" s="469"/>
      <c r="N582" s="469"/>
      <c r="O582" s="469"/>
      <c r="P582" s="469"/>
      <c r="Q582" s="469"/>
      <c r="R582" s="469"/>
      <c r="S582" s="469"/>
      <c r="T582" s="469"/>
      <c r="U582" s="370" t="str">
        <f t="array" ref="U582">IFERROR(IF(INDEX('Disaggregation Data'!$O$315:$O$616,MATCH(RIGHT(X582,255),RIGHT('Disaggregation Data'!$J$315:$J$616,255),0))=0,"",INDEX('Disaggregation Data'!$O$315:$O$616,MATCH(RIGHT(X582,255),RIGHT('Disaggregation Data'!J$315:$J$616,255),0))),"")</f>
        <v/>
      </c>
      <c r="V582" s="383" t="str">
        <f t="array" ref="V582">IFERROR(IF(INDEX('Disaggregation Data'!$P$315:$P$616,MATCH(RIGHT(X582,255),RIGHT('Disaggregation Data'!$J$315:$J$616,255),0))=0,"",INDEX('Disaggregation Data'!$P$315:$P$616,MATCH(RIGHT(X582,255),RIGHT('Disaggregation Data'!J$315:$J$616,255),0))),"")</f>
        <v/>
      </c>
      <c r="W582" s="470"/>
      <c r="X582" s="470" t="str">
        <f t="shared" si="36"/>
        <v/>
      </c>
      <c r="Y582" s="470">
        <f t="shared" si="37"/>
        <v>205</v>
      </c>
      <c r="Z582" s="470" t="str">
        <f t="shared" si="38"/>
        <v/>
      </c>
      <c r="AA582" s="470" t="b">
        <f t="shared" si="39"/>
        <v>0</v>
      </c>
      <c r="AB582" s="470" t="s">
        <v>2086</v>
      </c>
      <c r="AC582" s="470" t="str">
        <f t="array" ref="AC582">IFERROR(IF(INDEX('Disaggregation Records'!$G$95:$G$183,MATCH(LEFT(Z582,255),LEFT('Disaggregation Records'!$D$95:$D$183,255),0))=0,"",INDEX('Disaggregation Records'!$G$95:$G$183,MATCH(LEFT(Z582,255),LEFT('Disaggregation Records'!$D$95:$D$183,255),0))),"")</f>
        <v/>
      </c>
      <c r="AD582" s="470" t="s">
        <v>786</v>
      </c>
      <c r="AE582" s="219"/>
      <c r="AF582" s="136"/>
      <c r="AG582" s="136"/>
    </row>
    <row r="583" spans="1:33" ht="37.5" customHeight="1" x14ac:dyDescent="0.25">
      <c r="A583" s="345">
        <v>26</v>
      </c>
      <c r="B583" s="364" t="str">
        <f>IFERROR(VLOOKUP(A583,'Coverage Indicators - Section D'!$A$10:$Y$42,25,FALSE),"")</f>
        <v/>
      </c>
      <c r="C583" s="464" t="str">
        <f t="array" ref="C583">IFERROR(IF(INDEX('Disaggregation Records'!$E$95:$E$183,MATCH(RIGHT(Z583,255),RIGHT('Disaggregation Records'!$D$95:$D$183,255),0))=0,"",INDEX('Disaggregation Records'!$E$95:$E$183,MATCH(RIGHT(Z583,255),RIGHT('Disaggregation Records'!$D$95:$D$183,255),0))),"")</f>
        <v/>
      </c>
      <c r="D583" s="464" t="str">
        <f t="array" ref="D583">IFERROR(IF(INDEX('Disaggregation Records'!$F$95:$F$183,MATCH(RIGHT(Z583,255),RIGHT('Disaggregation Records'!$D$95:$D$183,255),0))=0,"",INDEX('Disaggregation Records'!$F$95:$F$183,MATCH(RIGHT(Z583,255),RIGHT('Disaggregation Records'!$D$95:$D$183,255),0))),"")</f>
        <v/>
      </c>
      <c r="E583" s="366" t="str">
        <f t="array" ref="E583">IFERROR(IF(INDEX('Disaggregation Data'!$K$315:$K$616,MATCH(RIGHT(X583,255),RIGHT('Disaggregation Data'!$J$315:$J$616,255),0))=0,"",INDEX('Disaggregation Data'!$K$315:$K$616,MATCH(RIGHT(X583,255),RIGHT('Disaggregation Data'!J$315:$J$616,255),0))),"")</f>
        <v/>
      </c>
      <c r="F583" s="367" t="str">
        <f t="array" ref="F583">IFERROR(IF(INDEX('Disaggregation Data'!$L$315:$L$616,MATCH(RIGHT(X583,255),RIGHT('Disaggregation Data'!$J$315:$J$616,255),0))=0,"",INDEX('Disaggregation Data'!$L$315:$L$616,MATCH(RIGHT(X583,255),RIGHT('Disaggregation Data'!J$315:$J$616,255),0))),"")</f>
        <v/>
      </c>
      <c r="G583" s="436" t="str">
        <f t="array" ref="G583">IFERROR(IF(INDEX('Disaggregation Data'!$M$315:$M$616,MATCH(RIGHT(X583,255),RIGHT('Disaggregation Data'!$J$315:$J$616,255),0))=0,(E583/F583)*100,INDEX('Disaggregation Data'!$M$315:$M$616,MATCH(RIGHT(X583,255),RIGHT('Disaggregation Data'!J$315:$J$616,255),0))),"")</f>
        <v/>
      </c>
      <c r="H583" s="370" t="str">
        <f t="array" ref="H583">IFERROR(IF(INDEX('Disaggregation Data'!$N$315:$N$616,MATCH(RIGHT(X583,255),RIGHT('Disaggregation Data'!$J$315:$J$616,255),0))=0,"",INDEX('Disaggregation Data'!$N$315:$N$616,MATCH(RIGHT(X583,255),RIGHT('Disaggregation Data'!J$315:$J$616,255),0))),"")</f>
        <v/>
      </c>
      <c r="I583" s="469"/>
      <c r="J583" s="469"/>
      <c r="K583" s="469"/>
      <c r="L583" s="469"/>
      <c r="M583" s="469"/>
      <c r="N583" s="469"/>
      <c r="O583" s="469"/>
      <c r="P583" s="469"/>
      <c r="Q583" s="469"/>
      <c r="R583" s="469"/>
      <c r="S583" s="469"/>
      <c r="T583" s="469"/>
      <c r="U583" s="370" t="str">
        <f t="array" ref="U583">IFERROR(IF(INDEX('Disaggregation Data'!$O$315:$O$616,MATCH(RIGHT(X583,255),RIGHT('Disaggregation Data'!$J$315:$J$616,255),0))=0,"",INDEX('Disaggregation Data'!$O$315:$O$616,MATCH(RIGHT(X583,255),RIGHT('Disaggregation Data'!J$315:$J$616,255),0))),"")</f>
        <v/>
      </c>
      <c r="V583" s="383" t="str">
        <f t="array" ref="V583">IFERROR(IF(INDEX('Disaggregation Data'!$P$315:$P$616,MATCH(RIGHT(X583,255),RIGHT('Disaggregation Data'!$J$315:$J$616,255),0))=0,"",INDEX('Disaggregation Data'!$P$315:$P$616,MATCH(RIGHT(X583,255),RIGHT('Disaggregation Data'!J$315:$J$616,255),0))),"")</f>
        <v/>
      </c>
      <c r="W583" s="470"/>
      <c r="X583" s="470" t="str">
        <f t="shared" ref="X583:X626" si="40">IF(B583&lt;&gt;"",B583&amp;C583&amp;D583,"")</f>
        <v/>
      </c>
      <c r="Y583" s="470">
        <f t="shared" ref="Y583:Y626" si="41">IF(B583=B582,Y582+1,0)</f>
        <v>206</v>
      </c>
      <c r="Z583" s="470" t="str">
        <f t="shared" ref="Z583:Z626" si="42">IF(B583&lt;&gt;"",B583&amp;"-"&amp;Y583,"")</f>
        <v/>
      </c>
      <c r="AA583" s="470" t="b">
        <f t="shared" ref="AA583:AA626" si="43">IFERROR(IF(B583&lt;&gt;"",TRUE,FALSE),"")</f>
        <v>0</v>
      </c>
      <c r="AB583" s="470" t="s">
        <v>2087</v>
      </c>
      <c r="AC583" s="470" t="str">
        <f t="array" ref="AC583">IFERROR(IF(INDEX('Disaggregation Records'!$G$95:$G$183,MATCH(LEFT(Z583,255),LEFT('Disaggregation Records'!$D$95:$D$183,255),0))=0,"",INDEX('Disaggregation Records'!$G$95:$G$183,MATCH(LEFT(Z583,255),LEFT('Disaggregation Records'!$D$95:$D$183,255),0))),"")</f>
        <v/>
      </c>
      <c r="AD583" s="470" t="s">
        <v>786</v>
      </c>
      <c r="AE583" s="219"/>
      <c r="AF583" s="136"/>
      <c r="AG583" s="136"/>
    </row>
    <row r="584" spans="1:33" ht="37.5" customHeight="1" x14ac:dyDescent="0.25">
      <c r="A584" s="345">
        <v>26</v>
      </c>
      <c r="B584" s="364" t="str">
        <f>IFERROR(VLOOKUP(A584,'Coverage Indicators - Section D'!$A$10:$Y$42,25,FALSE),"")</f>
        <v/>
      </c>
      <c r="C584" s="464" t="str">
        <f t="array" ref="C584">IFERROR(IF(INDEX('Disaggregation Records'!$E$95:$E$183,MATCH(RIGHT(Z584,255),RIGHT('Disaggregation Records'!$D$95:$D$183,255),0))=0,"",INDEX('Disaggregation Records'!$E$95:$E$183,MATCH(RIGHT(Z584,255),RIGHT('Disaggregation Records'!$D$95:$D$183,255),0))),"")</f>
        <v/>
      </c>
      <c r="D584" s="464" t="str">
        <f t="array" ref="D584">IFERROR(IF(INDEX('Disaggregation Records'!$F$95:$F$183,MATCH(RIGHT(Z584,255),RIGHT('Disaggregation Records'!$D$95:$D$183,255),0))=0,"",INDEX('Disaggregation Records'!$F$95:$F$183,MATCH(RIGHT(Z584,255),RIGHT('Disaggregation Records'!$D$95:$D$183,255),0))),"")</f>
        <v/>
      </c>
      <c r="E584" s="366" t="str">
        <f t="array" ref="E584">IFERROR(IF(INDEX('Disaggregation Data'!$K$315:$K$616,MATCH(RIGHT(X584,255),RIGHT('Disaggregation Data'!$J$315:$J$616,255),0))=0,"",INDEX('Disaggregation Data'!$K$315:$K$616,MATCH(RIGHT(X584,255),RIGHT('Disaggregation Data'!J$315:$J$616,255),0))),"")</f>
        <v/>
      </c>
      <c r="F584" s="367" t="str">
        <f t="array" ref="F584">IFERROR(IF(INDEX('Disaggregation Data'!$L$315:$L$616,MATCH(RIGHT(X584,255),RIGHT('Disaggregation Data'!$J$315:$J$616,255),0))=0,"",INDEX('Disaggregation Data'!$L$315:$L$616,MATCH(RIGHT(X584,255),RIGHT('Disaggregation Data'!J$315:$J$616,255),0))),"")</f>
        <v/>
      </c>
      <c r="G584" s="436" t="str">
        <f t="array" ref="G584">IFERROR(IF(INDEX('Disaggregation Data'!$M$315:$M$616,MATCH(RIGHT(X584,255),RIGHT('Disaggregation Data'!$J$315:$J$616,255),0))=0,(E584/F584)*100,INDEX('Disaggregation Data'!$M$315:$M$616,MATCH(RIGHT(X584,255),RIGHT('Disaggregation Data'!J$315:$J$616,255),0))),"")</f>
        <v/>
      </c>
      <c r="H584" s="370" t="str">
        <f t="array" ref="H584">IFERROR(IF(INDEX('Disaggregation Data'!$N$315:$N$616,MATCH(RIGHT(X584,255),RIGHT('Disaggregation Data'!$J$315:$J$616,255),0))=0,"",INDEX('Disaggregation Data'!$N$315:$N$616,MATCH(RIGHT(X584,255),RIGHT('Disaggregation Data'!J$315:$J$616,255),0))),"")</f>
        <v/>
      </c>
      <c r="I584" s="469"/>
      <c r="J584" s="469"/>
      <c r="K584" s="469"/>
      <c r="L584" s="469"/>
      <c r="M584" s="469"/>
      <c r="N584" s="469"/>
      <c r="O584" s="469"/>
      <c r="P584" s="469"/>
      <c r="Q584" s="469"/>
      <c r="R584" s="469"/>
      <c r="S584" s="469"/>
      <c r="T584" s="469"/>
      <c r="U584" s="370" t="str">
        <f t="array" ref="U584">IFERROR(IF(INDEX('Disaggregation Data'!$O$315:$O$616,MATCH(RIGHT(X584,255),RIGHT('Disaggregation Data'!$J$315:$J$616,255),0))=0,"",INDEX('Disaggregation Data'!$O$315:$O$616,MATCH(RIGHT(X584,255),RIGHT('Disaggregation Data'!J$315:$J$616,255),0))),"")</f>
        <v/>
      </c>
      <c r="V584" s="383" t="str">
        <f t="array" ref="V584">IFERROR(IF(INDEX('Disaggregation Data'!$P$315:$P$616,MATCH(RIGHT(X584,255),RIGHT('Disaggregation Data'!$J$315:$J$616,255),0))=0,"",INDEX('Disaggregation Data'!$P$315:$P$616,MATCH(RIGHT(X584,255),RIGHT('Disaggregation Data'!J$315:$J$616,255),0))),"")</f>
        <v/>
      </c>
      <c r="W584" s="470"/>
      <c r="X584" s="470" t="str">
        <f t="shared" si="40"/>
        <v/>
      </c>
      <c r="Y584" s="470">
        <f t="shared" si="41"/>
        <v>207</v>
      </c>
      <c r="Z584" s="470" t="str">
        <f t="shared" si="42"/>
        <v/>
      </c>
      <c r="AA584" s="470" t="b">
        <f t="shared" si="43"/>
        <v>0</v>
      </c>
      <c r="AB584" s="470" t="s">
        <v>2088</v>
      </c>
      <c r="AC584" s="470" t="str">
        <f t="array" ref="AC584">IFERROR(IF(INDEX('Disaggregation Records'!$G$95:$G$183,MATCH(LEFT(Z584,255),LEFT('Disaggregation Records'!$D$95:$D$183,255),0))=0,"",INDEX('Disaggregation Records'!$G$95:$G$183,MATCH(LEFT(Z584,255),LEFT('Disaggregation Records'!$D$95:$D$183,255),0))),"")</f>
        <v/>
      </c>
      <c r="AD584" s="470" t="s">
        <v>786</v>
      </c>
      <c r="AE584" s="219"/>
      <c r="AF584" s="136"/>
      <c r="AG584" s="136"/>
    </row>
    <row r="585" spans="1:33" ht="37.5" customHeight="1" x14ac:dyDescent="0.25">
      <c r="A585" s="345">
        <v>26</v>
      </c>
      <c r="B585" s="364" t="str">
        <f>IFERROR(VLOOKUP(A585,'Coverage Indicators - Section D'!$A$10:$Y$42,25,FALSE),"")</f>
        <v/>
      </c>
      <c r="C585" s="464" t="str">
        <f t="array" ref="C585">IFERROR(IF(INDEX('Disaggregation Records'!$E$95:$E$183,MATCH(RIGHT(Z585,255),RIGHT('Disaggregation Records'!$D$95:$D$183,255),0))=0,"",INDEX('Disaggregation Records'!$E$95:$E$183,MATCH(RIGHT(Z585,255),RIGHT('Disaggregation Records'!$D$95:$D$183,255),0))),"")</f>
        <v/>
      </c>
      <c r="D585" s="464" t="str">
        <f t="array" ref="D585">IFERROR(IF(INDEX('Disaggregation Records'!$F$95:$F$183,MATCH(RIGHT(Z585,255),RIGHT('Disaggregation Records'!$D$95:$D$183,255),0))=0,"",INDEX('Disaggregation Records'!$F$95:$F$183,MATCH(RIGHT(Z585,255),RIGHT('Disaggregation Records'!$D$95:$D$183,255),0))),"")</f>
        <v/>
      </c>
      <c r="E585" s="366" t="str">
        <f t="array" ref="E585">IFERROR(IF(INDEX('Disaggregation Data'!$K$315:$K$616,MATCH(RIGHT(X585,255),RIGHT('Disaggregation Data'!$J$315:$J$616,255),0))=0,"",INDEX('Disaggregation Data'!$K$315:$K$616,MATCH(RIGHT(X585,255),RIGHT('Disaggregation Data'!J$315:$J$616,255),0))),"")</f>
        <v/>
      </c>
      <c r="F585" s="367" t="str">
        <f t="array" ref="F585">IFERROR(IF(INDEX('Disaggregation Data'!$L$315:$L$616,MATCH(RIGHT(X585,255),RIGHT('Disaggregation Data'!$J$315:$J$616,255),0))=0,"",INDEX('Disaggregation Data'!$L$315:$L$616,MATCH(RIGHT(X585,255),RIGHT('Disaggregation Data'!J$315:$J$616,255),0))),"")</f>
        <v/>
      </c>
      <c r="G585" s="436" t="str">
        <f t="array" ref="G585">IFERROR(IF(INDEX('Disaggregation Data'!$M$315:$M$616,MATCH(RIGHT(X585,255),RIGHT('Disaggregation Data'!$J$315:$J$616,255),0))=0,(E585/F585)*100,INDEX('Disaggregation Data'!$M$315:$M$616,MATCH(RIGHT(X585,255),RIGHT('Disaggregation Data'!J$315:$J$616,255),0))),"")</f>
        <v/>
      </c>
      <c r="H585" s="370" t="str">
        <f t="array" ref="H585">IFERROR(IF(INDEX('Disaggregation Data'!$N$315:$N$616,MATCH(RIGHT(X585,255),RIGHT('Disaggregation Data'!$J$315:$J$616,255),0))=0,"",INDEX('Disaggregation Data'!$N$315:$N$616,MATCH(RIGHT(X585,255),RIGHT('Disaggregation Data'!J$315:$J$616,255),0))),"")</f>
        <v/>
      </c>
      <c r="I585" s="469"/>
      <c r="J585" s="469"/>
      <c r="K585" s="469"/>
      <c r="L585" s="469"/>
      <c r="M585" s="469"/>
      <c r="N585" s="469"/>
      <c r="O585" s="469"/>
      <c r="P585" s="469"/>
      <c r="Q585" s="469"/>
      <c r="R585" s="469"/>
      <c r="S585" s="469"/>
      <c r="T585" s="469"/>
      <c r="U585" s="370" t="str">
        <f t="array" ref="U585">IFERROR(IF(INDEX('Disaggregation Data'!$O$315:$O$616,MATCH(RIGHT(X585,255),RIGHT('Disaggregation Data'!$J$315:$J$616,255),0))=0,"",INDEX('Disaggregation Data'!$O$315:$O$616,MATCH(RIGHT(X585,255),RIGHT('Disaggregation Data'!J$315:$J$616,255),0))),"")</f>
        <v/>
      </c>
      <c r="V585" s="383" t="str">
        <f t="array" ref="V585">IFERROR(IF(INDEX('Disaggregation Data'!$P$315:$P$616,MATCH(RIGHT(X585,255),RIGHT('Disaggregation Data'!$J$315:$J$616,255),0))=0,"",INDEX('Disaggregation Data'!$P$315:$P$616,MATCH(RIGHT(X585,255),RIGHT('Disaggregation Data'!J$315:$J$616,255),0))),"")</f>
        <v/>
      </c>
      <c r="W585" s="470"/>
      <c r="X585" s="470" t="str">
        <f t="shared" si="40"/>
        <v/>
      </c>
      <c r="Y585" s="470">
        <f t="shared" si="41"/>
        <v>208</v>
      </c>
      <c r="Z585" s="470" t="str">
        <f t="shared" si="42"/>
        <v/>
      </c>
      <c r="AA585" s="470" t="b">
        <f t="shared" si="43"/>
        <v>0</v>
      </c>
      <c r="AB585" s="470" t="s">
        <v>2089</v>
      </c>
      <c r="AC585" s="470" t="str">
        <f t="array" ref="AC585">IFERROR(IF(INDEX('Disaggregation Records'!$G$95:$G$183,MATCH(LEFT(Z585,255),LEFT('Disaggregation Records'!$D$95:$D$183,255),0))=0,"",INDEX('Disaggregation Records'!$G$95:$G$183,MATCH(LEFT(Z585,255),LEFT('Disaggregation Records'!$D$95:$D$183,255),0))),"")</f>
        <v/>
      </c>
      <c r="AD585" s="470" t="s">
        <v>786</v>
      </c>
      <c r="AE585" s="219"/>
      <c r="AF585" s="136"/>
      <c r="AG585" s="136"/>
    </row>
    <row r="586" spans="1:33" ht="37.5" customHeight="1" x14ac:dyDescent="0.25">
      <c r="A586" s="345">
        <v>26</v>
      </c>
      <c r="B586" s="364" t="str">
        <f>IFERROR(VLOOKUP(A586,'Coverage Indicators - Section D'!$A$10:$Y$42,25,FALSE),"")</f>
        <v/>
      </c>
      <c r="C586" s="464" t="str">
        <f t="array" ref="C586">IFERROR(IF(INDEX('Disaggregation Records'!$E$95:$E$183,MATCH(RIGHT(Z586,255),RIGHT('Disaggregation Records'!$D$95:$D$183,255),0))=0,"",INDEX('Disaggregation Records'!$E$95:$E$183,MATCH(RIGHT(Z586,255),RIGHT('Disaggregation Records'!$D$95:$D$183,255),0))),"")</f>
        <v/>
      </c>
      <c r="D586" s="464" t="str">
        <f t="array" ref="D586">IFERROR(IF(INDEX('Disaggregation Records'!$F$95:$F$183,MATCH(RIGHT(Z586,255),RIGHT('Disaggregation Records'!$D$95:$D$183,255),0))=0,"",INDEX('Disaggregation Records'!$F$95:$F$183,MATCH(RIGHT(Z586,255),RIGHT('Disaggregation Records'!$D$95:$D$183,255),0))),"")</f>
        <v/>
      </c>
      <c r="E586" s="366" t="str">
        <f t="array" ref="E586">IFERROR(IF(INDEX('Disaggregation Data'!$K$315:$K$616,MATCH(RIGHT(X586,255),RIGHT('Disaggregation Data'!$J$315:$J$616,255),0))=0,"",INDEX('Disaggregation Data'!$K$315:$K$616,MATCH(RIGHT(X586,255),RIGHT('Disaggregation Data'!J$315:$J$616,255),0))),"")</f>
        <v/>
      </c>
      <c r="F586" s="367" t="str">
        <f t="array" ref="F586">IFERROR(IF(INDEX('Disaggregation Data'!$L$315:$L$616,MATCH(RIGHT(X586,255),RIGHT('Disaggregation Data'!$J$315:$J$616,255),0))=0,"",INDEX('Disaggregation Data'!$L$315:$L$616,MATCH(RIGHT(X586,255),RIGHT('Disaggregation Data'!J$315:$J$616,255),0))),"")</f>
        <v/>
      </c>
      <c r="G586" s="436" t="str">
        <f t="array" ref="G586">IFERROR(IF(INDEX('Disaggregation Data'!$M$315:$M$616,MATCH(RIGHT(X586,255),RIGHT('Disaggregation Data'!$J$315:$J$616,255),0))=0,(E586/F586)*100,INDEX('Disaggregation Data'!$M$315:$M$616,MATCH(RIGHT(X586,255),RIGHT('Disaggregation Data'!J$315:$J$616,255),0))),"")</f>
        <v/>
      </c>
      <c r="H586" s="370" t="str">
        <f t="array" ref="H586">IFERROR(IF(INDEX('Disaggregation Data'!$N$315:$N$616,MATCH(RIGHT(X586,255),RIGHT('Disaggregation Data'!$J$315:$J$616,255),0))=0,"",INDEX('Disaggregation Data'!$N$315:$N$616,MATCH(RIGHT(X586,255),RIGHT('Disaggregation Data'!J$315:$J$616,255),0))),"")</f>
        <v/>
      </c>
      <c r="I586" s="469"/>
      <c r="J586" s="469"/>
      <c r="K586" s="469"/>
      <c r="L586" s="469"/>
      <c r="M586" s="469"/>
      <c r="N586" s="469"/>
      <c r="O586" s="469"/>
      <c r="P586" s="469"/>
      <c r="Q586" s="469"/>
      <c r="R586" s="469"/>
      <c r="S586" s="469"/>
      <c r="T586" s="469"/>
      <c r="U586" s="370" t="str">
        <f t="array" ref="U586">IFERROR(IF(INDEX('Disaggregation Data'!$O$315:$O$616,MATCH(RIGHT(X586,255),RIGHT('Disaggregation Data'!$J$315:$J$616,255),0))=0,"",INDEX('Disaggregation Data'!$O$315:$O$616,MATCH(RIGHT(X586,255),RIGHT('Disaggregation Data'!J$315:$J$616,255),0))),"")</f>
        <v/>
      </c>
      <c r="V586" s="383" t="str">
        <f t="array" ref="V586">IFERROR(IF(INDEX('Disaggregation Data'!$P$315:$P$616,MATCH(RIGHT(X586,255),RIGHT('Disaggregation Data'!$J$315:$J$616,255),0))=0,"",INDEX('Disaggregation Data'!$P$315:$P$616,MATCH(RIGHT(X586,255),RIGHT('Disaggregation Data'!J$315:$J$616,255),0))),"")</f>
        <v/>
      </c>
      <c r="W586" s="470"/>
      <c r="X586" s="470" t="str">
        <f t="shared" si="40"/>
        <v/>
      </c>
      <c r="Y586" s="470">
        <f t="shared" si="41"/>
        <v>209</v>
      </c>
      <c r="Z586" s="470" t="str">
        <f t="shared" si="42"/>
        <v/>
      </c>
      <c r="AA586" s="470" t="b">
        <f t="shared" si="43"/>
        <v>0</v>
      </c>
      <c r="AB586" s="470" t="s">
        <v>2090</v>
      </c>
      <c r="AC586" s="470" t="str">
        <f t="array" ref="AC586">IFERROR(IF(INDEX('Disaggregation Records'!$G$95:$G$183,MATCH(LEFT(Z586,255),LEFT('Disaggregation Records'!$D$95:$D$183,255),0))=0,"",INDEX('Disaggregation Records'!$G$95:$G$183,MATCH(LEFT(Z586,255),LEFT('Disaggregation Records'!$D$95:$D$183,255),0))),"")</f>
        <v/>
      </c>
      <c r="AD586" s="470" t="s">
        <v>786</v>
      </c>
      <c r="AE586" s="219"/>
      <c r="AF586" s="136"/>
      <c r="AG586" s="136"/>
    </row>
    <row r="587" spans="1:33" ht="37.5" customHeight="1" x14ac:dyDescent="0.25">
      <c r="A587" s="345">
        <v>27</v>
      </c>
      <c r="B587" s="364" t="str">
        <f>IFERROR(VLOOKUP(A587,'Coverage Indicators - Section D'!$A$10:$Y$42,25,FALSE),"")</f>
        <v/>
      </c>
      <c r="C587" s="464" t="str">
        <f t="array" ref="C587">IFERROR(IF(INDEX('Disaggregation Records'!$E$95:$E$183,MATCH(RIGHT(Z587,255),RIGHT('Disaggregation Records'!$D$95:$D$183,255),0))=0,"",INDEX('Disaggregation Records'!$E$95:$E$183,MATCH(RIGHT(Z587,255),RIGHT('Disaggregation Records'!$D$95:$D$183,255),0))),"")</f>
        <v/>
      </c>
      <c r="D587" s="464" t="str">
        <f t="array" ref="D587">IFERROR(IF(INDEX('Disaggregation Records'!$F$95:$F$183,MATCH(RIGHT(Z587,255),RIGHT('Disaggregation Records'!$D$95:$D$183,255),0))=0,"",INDEX('Disaggregation Records'!$F$95:$F$183,MATCH(RIGHT(Z587,255),RIGHT('Disaggregation Records'!$D$95:$D$183,255),0))),"")</f>
        <v/>
      </c>
      <c r="E587" s="366" t="str">
        <f t="array" ref="E587">IFERROR(IF(INDEX('Disaggregation Data'!$K$315:$K$616,MATCH(RIGHT(X587,255),RIGHT('Disaggregation Data'!$J$315:$J$616,255),0))=0,"",INDEX('Disaggregation Data'!$K$315:$K$616,MATCH(RIGHT(X587,255),RIGHT('Disaggregation Data'!J$315:$J$616,255),0))),"")</f>
        <v/>
      </c>
      <c r="F587" s="367" t="str">
        <f t="array" ref="F587">IFERROR(IF(INDEX('Disaggregation Data'!$L$315:$L$616,MATCH(RIGHT(X587,255),RIGHT('Disaggregation Data'!$J$315:$J$616,255),0))=0,"",INDEX('Disaggregation Data'!$L$315:$L$616,MATCH(RIGHT(X587,255),RIGHT('Disaggregation Data'!J$315:$J$616,255),0))),"")</f>
        <v/>
      </c>
      <c r="G587" s="436" t="str">
        <f t="array" ref="G587">IFERROR(IF(INDEX('Disaggregation Data'!$M$315:$M$616,MATCH(RIGHT(X587,255),RIGHT('Disaggregation Data'!$J$315:$J$616,255),0))=0,(E587/F587)*100,INDEX('Disaggregation Data'!$M$315:$M$616,MATCH(RIGHT(X587,255),RIGHT('Disaggregation Data'!J$315:$J$616,255),0))),"")</f>
        <v/>
      </c>
      <c r="H587" s="370" t="str">
        <f t="array" ref="H587">IFERROR(IF(INDEX('Disaggregation Data'!$N$315:$N$616,MATCH(RIGHT(X587,255),RIGHT('Disaggregation Data'!$J$315:$J$616,255),0))=0,"",INDEX('Disaggregation Data'!$N$315:$N$616,MATCH(RIGHT(X587,255),RIGHT('Disaggregation Data'!J$315:$J$616,255),0))),"")</f>
        <v/>
      </c>
      <c r="I587" s="469"/>
      <c r="J587" s="469"/>
      <c r="K587" s="469"/>
      <c r="L587" s="469"/>
      <c r="M587" s="469"/>
      <c r="N587" s="469"/>
      <c r="O587" s="469"/>
      <c r="P587" s="469"/>
      <c r="Q587" s="469"/>
      <c r="R587" s="469"/>
      <c r="S587" s="469"/>
      <c r="T587" s="469"/>
      <c r="U587" s="370" t="str">
        <f t="array" ref="U587">IFERROR(IF(INDEX('Disaggregation Data'!$O$315:$O$616,MATCH(RIGHT(X587,255),RIGHT('Disaggregation Data'!$J$315:$J$616,255),0))=0,"",INDEX('Disaggregation Data'!$O$315:$O$616,MATCH(RIGHT(X587,255),RIGHT('Disaggregation Data'!J$315:$J$616,255),0))),"")</f>
        <v/>
      </c>
      <c r="V587" s="383" t="str">
        <f t="array" ref="V587">IFERROR(IF(INDEX('Disaggregation Data'!$P$315:$P$616,MATCH(RIGHT(X587,255),RIGHT('Disaggregation Data'!$J$315:$J$616,255),0))=0,"",INDEX('Disaggregation Data'!$P$315:$P$616,MATCH(RIGHT(X587,255),RIGHT('Disaggregation Data'!J$315:$J$616,255),0))),"")</f>
        <v/>
      </c>
      <c r="W587" s="470"/>
      <c r="X587" s="470" t="str">
        <f t="shared" si="40"/>
        <v/>
      </c>
      <c r="Y587" s="470">
        <f t="shared" si="41"/>
        <v>210</v>
      </c>
      <c r="Z587" s="470" t="str">
        <f t="shared" si="42"/>
        <v/>
      </c>
      <c r="AA587" s="470" t="b">
        <f t="shared" si="43"/>
        <v>0</v>
      </c>
      <c r="AB587" s="470" t="s">
        <v>2091</v>
      </c>
      <c r="AC587" s="470" t="str">
        <f t="array" ref="AC587">IFERROR(IF(INDEX('Disaggregation Records'!$G$95:$G$183,MATCH(LEFT(Z587,255),LEFT('Disaggregation Records'!$D$95:$D$183,255),0))=0,"",INDEX('Disaggregation Records'!$G$95:$G$183,MATCH(LEFT(Z587,255),LEFT('Disaggregation Records'!$D$95:$D$183,255),0))),"")</f>
        <v/>
      </c>
      <c r="AD587" s="470" t="s">
        <v>787</v>
      </c>
      <c r="AE587" s="219"/>
      <c r="AF587" s="136"/>
      <c r="AG587" s="136"/>
    </row>
    <row r="588" spans="1:33" ht="37.5" customHeight="1" x14ac:dyDescent="0.25">
      <c r="A588" s="345">
        <v>27</v>
      </c>
      <c r="B588" s="364" t="str">
        <f>IFERROR(VLOOKUP(A588,'Coverage Indicators - Section D'!$A$10:$Y$42,25,FALSE),"")</f>
        <v/>
      </c>
      <c r="C588" s="464" t="str">
        <f t="array" ref="C588">IFERROR(IF(INDEX('Disaggregation Records'!$E$95:$E$183,MATCH(RIGHT(Z588,255),RIGHT('Disaggregation Records'!$D$95:$D$183,255),0))=0,"",INDEX('Disaggregation Records'!$E$95:$E$183,MATCH(RIGHT(Z588,255),RIGHT('Disaggregation Records'!$D$95:$D$183,255),0))),"")</f>
        <v/>
      </c>
      <c r="D588" s="464" t="str">
        <f t="array" ref="D588">IFERROR(IF(INDEX('Disaggregation Records'!$F$95:$F$183,MATCH(RIGHT(Z588,255),RIGHT('Disaggregation Records'!$D$95:$D$183,255),0))=0,"",INDEX('Disaggregation Records'!$F$95:$F$183,MATCH(RIGHT(Z588,255),RIGHT('Disaggregation Records'!$D$95:$D$183,255),0))),"")</f>
        <v/>
      </c>
      <c r="E588" s="366" t="str">
        <f t="array" ref="E588">IFERROR(IF(INDEX('Disaggregation Data'!$K$315:$K$616,MATCH(RIGHT(X588,255),RIGHT('Disaggregation Data'!$J$315:$J$616,255),0))=0,"",INDEX('Disaggregation Data'!$K$315:$K$616,MATCH(RIGHT(X588,255),RIGHT('Disaggregation Data'!J$315:$J$616,255),0))),"")</f>
        <v/>
      </c>
      <c r="F588" s="367" t="str">
        <f t="array" ref="F588">IFERROR(IF(INDEX('Disaggregation Data'!$L$315:$L$616,MATCH(RIGHT(X588,255),RIGHT('Disaggregation Data'!$J$315:$J$616,255),0))=0,"",INDEX('Disaggregation Data'!$L$315:$L$616,MATCH(RIGHT(X588,255),RIGHT('Disaggregation Data'!J$315:$J$616,255),0))),"")</f>
        <v/>
      </c>
      <c r="G588" s="436" t="str">
        <f t="array" ref="G588">IFERROR(IF(INDEX('Disaggregation Data'!$M$315:$M$616,MATCH(RIGHT(X588,255),RIGHT('Disaggregation Data'!$J$315:$J$616,255),0))=0,(E588/F588)*100,INDEX('Disaggregation Data'!$M$315:$M$616,MATCH(RIGHT(X588,255),RIGHT('Disaggregation Data'!J$315:$J$616,255),0))),"")</f>
        <v/>
      </c>
      <c r="H588" s="370" t="str">
        <f t="array" ref="H588">IFERROR(IF(INDEX('Disaggregation Data'!$N$315:$N$616,MATCH(RIGHT(X588,255),RIGHT('Disaggregation Data'!$J$315:$J$616,255),0))=0,"",INDEX('Disaggregation Data'!$N$315:$N$616,MATCH(RIGHT(X588,255),RIGHT('Disaggregation Data'!J$315:$J$616,255),0))),"")</f>
        <v/>
      </c>
      <c r="I588" s="469"/>
      <c r="J588" s="469"/>
      <c r="K588" s="469"/>
      <c r="L588" s="469"/>
      <c r="M588" s="469"/>
      <c r="N588" s="469"/>
      <c r="O588" s="469"/>
      <c r="P588" s="469"/>
      <c r="Q588" s="469"/>
      <c r="R588" s="469"/>
      <c r="S588" s="469"/>
      <c r="T588" s="469"/>
      <c r="U588" s="370" t="str">
        <f t="array" ref="U588">IFERROR(IF(INDEX('Disaggregation Data'!$O$315:$O$616,MATCH(RIGHT(X588,255),RIGHT('Disaggregation Data'!$J$315:$J$616,255),0))=0,"",INDEX('Disaggregation Data'!$O$315:$O$616,MATCH(RIGHT(X588,255),RIGHT('Disaggregation Data'!J$315:$J$616,255),0))),"")</f>
        <v/>
      </c>
      <c r="V588" s="383" t="str">
        <f t="array" ref="V588">IFERROR(IF(INDEX('Disaggregation Data'!$P$315:$P$616,MATCH(RIGHT(X588,255),RIGHT('Disaggregation Data'!$J$315:$J$616,255),0))=0,"",INDEX('Disaggregation Data'!$P$315:$P$616,MATCH(RIGHT(X588,255),RIGHT('Disaggregation Data'!J$315:$J$616,255),0))),"")</f>
        <v/>
      </c>
      <c r="W588" s="470"/>
      <c r="X588" s="470" t="str">
        <f t="shared" si="40"/>
        <v/>
      </c>
      <c r="Y588" s="470">
        <f t="shared" si="41"/>
        <v>211</v>
      </c>
      <c r="Z588" s="470" t="str">
        <f t="shared" si="42"/>
        <v/>
      </c>
      <c r="AA588" s="470" t="b">
        <f t="shared" si="43"/>
        <v>0</v>
      </c>
      <c r="AB588" s="470" t="s">
        <v>2092</v>
      </c>
      <c r="AC588" s="470" t="str">
        <f t="array" ref="AC588">IFERROR(IF(INDEX('Disaggregation Records'!$G$95:$G$183,MATCH(LEFT(Z588,255),LEFT('Disaggregation Records'!$D$95:$D$183,255),0))=0,"",INDEX('Disaggregation Records'!$G$95:$G$183,MATCH(LEFT(Z588,255),LEFT('Disaggregation Records'!$D$95:$D$183,255),0))),"")</f>
        <v/>
      </c>
      <c r="AD588" s="470" t="s">
        <v>787</v>
      </c>
      <c r="AE588" s="219"/>
      <c r="AF588" s="136"/>
      <c r="AG588" s="136"/>
    </row>
    <row r="589" spans="1:33" ht="37.5" customHeight="1" x14ac:dyDescent="0.25">
      <c r="A589" s="345">
        <v>27</v>
      </c>
      <c r="B589" s="364" t="str">
        <f>IFERROR(VLOOKUP(A589,'Coverage Indicators - Section D'!$A$10:$Y$42,25,FALSE),"")</f>
        <v/>
      </c>
      <c r="C589" s="464" t="str">
        <f t="array" ref="C589">IFERROR(IF(INDEX('Disaggregation Records'!$E$95:$E$183,MATCH(RIGHT(Z589,255),RIGHT('Disaggregation Records'!$D$95:$D$183,255),0))=0,"",INDEX('Disaggregation Records'!$E$95:$E$183,MATCH(RIGHT(Z589,255),RIGHT('Disaggregation Records'!$D$95:$D$183,255),0))),"")</f>
        <v/>
      </c>
      <c r="D589" s="464" t="str">
        <f t="array" ref="D589">IFERROR(IF(INDEX('Disaggregation Records'!$F$95:$F$183,MATCH(RIGHT(Z589,255),RIGHT('Disaggregation Records'!$D$95:$D$183,255),0))=0,"",INDEX('Disaggregation Records'!$F$95:$F$183,MATCH(RIGHT(Z589,255),RIGHT('Disaggregation Records'!$D$95:$D$183,255),0))),"")</f>
        <v/>
      </c>
      <c r="E589" s="366" t="str">
        <f t="array" ref="E589">IFERROR(IF(INDEX('Disaggregation Data'!$K$315:$K$616,MATCH(RIGHT(X589,255),RIGHT('Disaggregation Data'!$J$315:$J$616,255),0))=0,"",INDEX('Disaggregation Data'!$K$315:$K$616,MATCH(RIGHT(X589,255),RIGHT('Disaggregation Data'!J$315:$J$616,255),0))),"")</f>
        <v/>
      </c>
      <c r="F589" s="367" t="str">
        <f t="array" ref="F589">IFERROR(IF(INDEX('Disaggregation Data'!$L$315:$L$616,MATCH(RIGHT(X589,255),RIGHT('Disaggregation Data'!$J$315:$J$616,255),0))=0,"",INDEX('Disaggregation Data'!$L$315:$L$616,MATCH(RIGHT(X589,255),RIGHT('Disaggregation Data'!J$315:$J$616,255),0))),"")</f>
        <v/>
      </c>
      <c r="G589" s="436" t="str">
        <f t="array" ref="G589">IFERROR(IF(INDEX('Disaggregation Data'!$M$315:$M$616,MATCH(RIGHT(X589,255),RIGHT('Disaggregation Data'!$J$315:$J$616,255),0))=0,(E589/F589)*100,INDEX('Disaggregation Data'!$M$315:$M$616,MATCH(RIGHT(X589,255),RIGHT('Disaggregation Data'!J$315:$J$616,255),0))),"")</f>
        <v/>
      </c>
      <c r="H589" s="370" t="str">
        <f t="array" ref="H589">IFERROR(IF(INDEX('Disaggregation Data'!$N$315:$N$616,MATCH(RIGHT(X589,255),RIGHT('Disaggregation Data'!$J$315:$J$616,255),0))=0,"",INDEX('Disaggregation Data'!$N$315:$N$616,MATCH(RIGHT(X589,255),RIGHT('Disaggregation Data'!J$315:$J$616,255),0))),"")</f>
        <v/>
      </c>
      <c r="I589" s="469"/>
      <c r="J589" s="469"/>
      <c r="K589" s="469"/>
      <c r="L589" s="469"/>
      <c r="M589" s="469"/>
      <c r="N589" s="469"/>
      <c r="O589" s="469"/>
      <c r="P589" s="469"/>
      <c r="Q589" s="469"/>
      <c r="R589" s="469"/>
      <c r="S589" s="469"/>
      <c r="T589" s="469"/>
      <c r="U589" s="370" t="str">
        <f t="array" ref="U589">IFERROR(IF(INDEX('Disaggregation Data'!$O$315:$O$616,MATCH(RIGHT(X589,255),RIGHT('Disaggregation Data'!$J$315:$J$616,255),0))=0,"",INDEX('Disaggregation Data'!$O$315:$O$616,MATCH(RIGHT(X589,255),RIGHT('Disaggregation Data'!J$315:$J$616,255),0))),"")</f>
        <v/>
      </c>
      <c r="V589" s="383" t="str">
        <f t="array" ref="V589">IFERROR(IF(INDEX('Disaggregation Data'!$P$315:$P$616,MATCH(RIGHT(X589,255),RIGHT('Disaggregation Data'!$J$315:$J$616,255),0))=0,"",INDEX('Disaggregation Data'!$P$315:$P$616,MATCH(RIGHT(X589,255),RIGHT('Disaggregation Data'!J$315:$J$616,255),0))),"")</f>
        <v/>
      </c>
      <c r="W589" s="470"/>
      <c r="X589" s="470" t="str">
        <f t="shared" si="40"/>
        <v/>
      </c>
      <c r="Y589" s="470">
        <f t="shared" si="41"/>
        <v>212</v>
      </c>
      <c r="Z589" s="470" t="str">
        <f t="shared" si="42"/>
        <v/>
      </c>
      <c r="AA589" s="470" t="b">
        <f t="shared" si="43"/>
        <v>0</v>
      </c>
      <c r="AB589" s="470" t="s">
        <v>2093</v>
      </c>
      <c r="AC589" s="470" t="str">
        <f t="array" ref="AC589">IFERROR(IF(INDEX('Disaggregation Records'!$G$95:$G$183,MATCH(LEFT(Z589,255),LEFT('Disaggregation Records'!$D$95:$D$183,255),0))=0,"",INDEX('Disaggregation Records'!$G$95:$G$183,MATCH(LEFT(Z589,255),LEFT('Disaggregation Records'!$D$95:$D$183,255),0))),"")</f>
        <v/>
      </c>
      <c r="AD589" s="470" t="s">
        <v>787</v>
      </c>
      <c r="AE589" s="219"/>
      <c r="AF589" s="136"/>
      <c r="AG589" s="136"/>
    </row>
    <row r="590" spans="1:33" ht="37.5" customHeight="1" x14ac:dyDescent="0.25">
      <c r="A590" s="345">
        <v>27</v>
      </c>
      <c r="B590" s="364" t="str">
        <f>IFERROR(VLOOKUP(A590,'Coverage Indicators - Section D'!$A$10:$Y$42,25,FALSE),"")</f>
        <v/>
      </c>
      <c r="C590" s="464" t="str">
        <f t="array" ref="C590">IFERROR(IF(INDEX('Disaggregation Records'!$E$95:$E$183,MATCH(RIGHT(Z590,255),RIGHT('Disaggregation Records'!$D$95:$D$183,255),0))=0,"",INDEX('Disaggregation Records'!$E$95:$E$183,MATCH(RIGHT(Z590,255),RIGHT('Disaggregation Records'!$D$95:$D$183,255),0))),"")</f>
        <v/>
      </c>
      <c r="D590" s="464" t="str">
        <f t="array" ref="D590">IFERROR(IF(INDEX('Disaggregation Records'!$F$95:$F$183,MATCH(RIGHT(Z590,255),RIGHT('Disaggregation Records'!$D$95:$D$183,255),0))=0,"",INDEX('Disaggregation Records'!$F$95:$F$183,MATCH(RIGHT(Z590,255),RIGHT('Disaggregation Records'!$D$95:$D$183,255),0))),"")</f>
        <v/>
      </c>
      <c r="E590" s="366" t="str">
        <f t="array" ref="E590">IFERROR(IF(INDEX('Disaggregation Data'!$K$315:$K$616,MATCH(RIGHT(X590,255),RIGHT('Disaggregation Data'!$J$315:$J$616,255),0))=0,"",INDEX('Disaggregation Data'!$K$315:$K$616,MATCH(RIGHT(X590,255),RIGHT('Disaggregation Data'!J$315:$J$616,255),0))),"")</f>
        <v/>
      </c>
      <c r="F590" s="367" t="str">
        <f t="array" ref="F590">IFERROR(IF(INDEX('Disaggregation Data'!$L$315:$L$616,MATCH(RIGHT(X590,255),RIGHT('Disaggregation Data'!$J$315:$J$616,255),0))=0,"",INDEX('Disaggregation Data'!$L$315:$L$616,MATCH(RIGHT(X590,255),RIGHT('Disaggregation Data'!J$315:$J$616,255),0))),"")</f>
        <v/>
      </c>
      <c r="G590" s="436" t="str">
        <f t="array" ref="G590">IFERROR(IF(INDEX('Disaggregation Data'!$M$315:$M$616,MATCH(RIGHT(X590,255),RIGHT('Disaggregation Data'!$J$315:$J$616,255),0))=0,(E590/F590)*100,INDEX('Disaggregation Data'!$M$315:$M$616,MATCH(RIGHT(X590,255),RIGHT('Disaggregation Data'!J$315:$J$616,255),0))),"")</f>
        <v/>
      </c>
      <c r="H590" s="370" t="str">
        <f t="array" ref="H590">IFERROR(IF(INDEX('Disaggregation Data'!$N$315:$N$616,MATCH(RIGHT(X590,255),RIGHT('Disaggregation Data'!$J$315:$J$616,255),0))=0,"",INDEX('Disaggregation Data'!$N$315:$N$616,MATCH(RIGHT(X590,255),RIGHT('Disaggregation Data'!J$315:$J$616,255),0))),"")</f>
        <v/>
      </c>
      <c r="I590" s="469"/>
      <c r="J590" s="469"/>
      <c r="K590" s="469"/>
      <c r="L590" s="469"/>
      <c r="M590" s="469"/>
      <c r="N590" s="469"/>
      <c r="O590" s="469"/>
      <c r="P590" s="469"/>
      <c r="Q590" s="469"/>
      <c r="R590" s="469"/>
      <c r="S590" s="469"/>
      <c r="T590" s="469"/>
      <c r="U590" s="370" t="str">
        <f t="array" ref="U590">IFERROR(IF(INDEX('Disaggregation Data'!$O$315:$O$616,MATCH(RIGHT(X590,255),RIGHT('Disaggregation Data'!$J$315:$J$616,255),0))=0,"",INDEX('Disaggregation Data'!$O$315:$O$616,MATCH(RIGHT(X590,255),RIGHT('Disaggregation Data'!J$315:$J$616,255),0))),"")</f>
        <v/>
      </c>
      <c r="V590" s="383" t="str">
        <f t="array" ref="V590">IFERROR(IF(INDEX('Disaggregation Data'!$P$315:$P$616,MATCH(RIGHT(X590,255),RIGHT('Disaggregation Data'!$J$315:$J$616,255),0))=0,"",INDEX('Disaggregation Data'!$P$315:$P$616,MATCH(RIGHT(X590,255),RIGHT('Disaggregation Data'!J$315:$J$616,255),0))),"")</f>
        <v/>
      </c>
      <c r="W590" s="470"/>
      <c r="X590" s="470" t="str">
        <f t="shared" si="40"/>
        <v/>
      </c>
      <c r="Y590" s="470">
        <f t="shared" si="41"/>
        <v>213</v>
      </c>
      <c r="Z590" s="470" t="str">
        <f t="shared" si="42"/>
        <v/>
      </c>
      <c r="AA590" s="470" t="b">
        <f t="shared" si="43"/>
        <v>0</v>
      </c>
      <c r="AB590" s="470" t="s">
        <v>2094</v>
      </c>
      <c r="AC590" s="470" t="str">
        <f t="array" ref="AC590">IFERROR(IF(INDEX('Disaggregation Records'!$G$95:$G$183,MATCH(LEFT(Z590,255),LEFT('Disaggregation Records'!$D$95:$D$183,255),0))=0,"",INDEX('Disaggregation Records'!$G$95:$G$183,MATCH(LEFT(Z590,255),LEFT('Disaggregation Records'!$D$95:$D$183,255),0))),"")</f>
        <v/>
      </c>
      <c r="AD590" s="470" t="s">
        <v>787</v>
      </c>
      <c r="AE590" s="219"/>
      <c r="AF590" s="136"/>
      <c r="AG590" s="136"/>
    </row>
    <row r="591" spans="1:33" ht="37.5" customHeight="1" x14ac:dyDescent="0.25">
      <c r="A591" s="345">
        <v>27</v>
      </c>
      <c r="B591" s="364" t="str">
        <f>IFERROR(VLOOKUP(A591,'Coverage Indicators - Section D'!$A$10:$Y$42,25,FALSE),"")</f>
        <v/>
      </c>
      <c r="C591" s="464" t="str">
        <f t="array" ref="C591">IFERROR(IF(INDEX('Disaggregation Records'!$E$95:$E$183,MATCH(RIGHT(Z591,255),RIGHT('Disaggregation Records'!$D$95:$D$183,255),0))=0,"",INDEX('Disaggregation Records'!$E$95:$E$183,MATCH(RIGHT(Z591,255),RIGHT('Disaggregation Records'!$D$95:$D$183,255),0))),"")</f>
        <v/>
      </c>
      <c r="D591" s="464" t="str">
        <f t="array" ref="D591">IFERROR(IF(INDEX('Disaggregation Records'!$F$95:$F$183,MATCH(RIGHT(Z591,255),RIGHT('Disaggregation Records'!$D$95:$D$183,255),0))=0,"",INDEX('Disaggregation Records'!$F$95:$F$183,MATCH(RIGHT(Z591,255),RIGHT('Disaggregation Records'!$D$95:$D$183,255),0))),"")</f>
        <v/>
      </c>
      <c r="E591" s="366" t="str">
        <f t="array" ref="E591">IFERROR(IF(INDEX('Disaggregation Data'!$K$315:$K$616,MATCH(RIGHT(X591,255),RIGHT('Disaggregation Data'!$J$315:$J$616,255),0))=0,"",INDEX('Disaggregation Data'!$K$315:$K$616,MATCH(RIGHT(X591,255),RIGHT('Disaggregation Data'!J$315:$J$616,255),0))),"")</f>
        <v/>
      </c>
      <c r="F591" s="367" t="str">
        <f t="array" ref="F591">IFERROR(IF(INDEX('Disaggregation Data'!$L$315:$L$616,MATCH(RIGHT(X591,255),RIGHT('Disaggregation Data'!$J$315:$J$616,255),0))=0,"",INDEX('Disaggregation Data'!$L$315:$L$616,MATCH(RIGHT(X591,255),RIGHT('Disaggregation Data'!J$315:$J$616,255),0))),"")</f>
        <v/>
      </c>
      <c r="G591" s="436" t="str">
        <f t="array" ref="G591">IFERROR(IF(INDEX('Disaggregation Data'!$M$315:$M$616,MATCH(RIGHT(X591,255),RIGHT('Disaggregation Data'!$J$315:$J$616,255),0))=0,(E591/F591)*100,INDEX('Disaggregation Data'!$M$315:$M$616,MATCH(RIGHT(X591,255),RIGHT('Disaggregation Data'!J$315:$J$616,255),0))),"")</f>
        <v/>
      </c>
      <c r="H591" s="370" t="str">
        <f t="array" ref="H591">IFERROR(IF(INDEX('Disaggregation Data'!$N$315:$N$616,MATCH(RIGHT(X591,255),RIGHT('Disaggregation Data'!$J$315:$J$616,255),0))=0,"",INDEX('Disaggregation Data'!$N$315:$N$616,MATCH(RIGHT(X591,255),RIGHT('Disaggregation Data'!J$315:$J$616,255),0))),"")</f>
        <v/>
      </c>
      <c r="I591" s="469"/>
      <c r="J591" s="469"/>
      <c r="K591" s="469"/>
      <c r="L591" s="469"/>
      <c r="M591" s="469"/>
      <c r="N591" s="469"/>
      <c r="O591" s="469"/>
      <c r="P591" s="469"/>
      <c r="Q591" s="469"/>
      <c r="R591" s="469"/>
      <c r="S591" s="469"/>
      <c r="T591" s="469"/>
      <c r="U591" s="370" t="str">
        <f t="array" ref="U591">IFERROR(IF(INDEX('Disaggregation Data'!$O$315:$O$616,MATCH(RIGHT(X591,255),RIGHT('Disaggregation Data'!$J$315:$J$616,255),0))=0,"",INDEX('Disaggregation Data'!$O$315:$O$616,MATCH(RIGHT(X591,255),RIGHT('Disaggregation Data'!J$315:$J$616,255),0))),"")</f>
        <v/>
      </c>
      <c r="V591" s="383" t="str">
        <f t="array" ref="V591">IFERROR(IF(INDEX('Disaggregation Data'!$P$315:$P$616,MATCH(RIGHT(X591,255),RIGHT('Disaggregation Data'!$J$315:$J$616,255),0))=0,"",INDEX('Disaggregation Data'!$P$315:$P$616,MATCH(RIGHT(X591,255),RIGHT('Disaggregation Data'!J$315:$J$616,255),0))),"")</f>
        <v/>
      </c>
      <c r="W591" s="470"/>
      <c r="X591" s="470" t="str">
        <f t="shared" si="40"/>
        <v/>
      </c>
      <c r="Y591" s="470">
        <f t="shared" si="41"/>
        <v>214</v>
      </c>
      <c r="Z591" s="470" t="str">
        <f t="shared" si="42"/>
        <v/>
      </c>
      <c r="AA591" s="470" t="b">
        <f t="shared" si="43"/>
        <v>0</v>
      </c>
      <c r="AB591" s="470" t="s">
        <v>2095</v>
      </c>
      <c r="AC591" s="470" t="str">
        <f t="array" ref="AC591">IFERROR(IF(INDEX('Disaggregation Records'!$G$95:$G$183,MATCH(LEFT(Z591,255),LEFT('Disaggregation Records'!$D$95:$D$183,255),0))=0,"",INDEX('Disaggregation Records'!$G$95:$G$183,MATCH(LEFT(Z591,255),LEFT('Disaggregation Records'!$D$95:$D$183,255),0))),"")</f>
        <v/>
      </c>
      <c r="AD591" s="470" t="s">
        <v>787</v>
      </c>
      <c r="AE591" s="219"/>
      <c r="AF591" s="136"/>
      <c r="AG591" s="136"/>
    </row>
    <row r="592" spans="1:33" ht="37.5" customHeight="1" x14ac:dyDescent="0.25">
      <c r="A592" s="345">
        <v>27</v>
      </c>
      <c r="B592" s="364" t="str">
        <f>IFERROR(VLOOKUP(A592,'Coverage Indicators - Section D'!$A$10:$Y$42,25,FALSE),"")</f>
        <v/>
      </c>
      <c r="C592" s="464" t="str">
        <f t="array" ref="C592">IFERROR(IF(INDEX('Disaggregation Records'!$E$95:$E$183,MATCH(RIGHT(Z592,255),RIGHT('Disaggregation Records'!$D$95:$D$183,255),0))=0,"",INDEX('Disaggregation Records'!$E$95:$E$183,MATCH(RIGHT(Z592,255),RIGHT('Disaggregation Records'!$D$95:$D$183,255),0))),"")</f>
        <v/>
      </c>
      <c r="D592" s="464" t="str">
        <f t="array" ref="D592">IFERROR(IF(INDEX('Disaggregation Records'!$F$95:$F$183,MATCH(RIGHT(Z592,255),RIGHT('Disaggregation Records'!$D$95:$D$183,255),0))=0,"",INDEX('Disaggregation Records'!$F$95:$F$183,MATCH(RIGHT(Z592,255),RIGHT('Disaggregation Records'!$D$95:$D$183,255),0))),"")</f>
        <v/>
      </c>
      <c r="E592" s="366" t="str">
        <f t="array" ref="E592">IFERROR(IF(INDEX('Disaggregation Data'!$K$315:$K$616,MATCH(RIGHT(X592,255),RIGHT('Disaggregation Data'!$J$315:$J$616,255),0))=0,"",INDEX('Disaggregation Data'!$K$315:$K$616,MATCH(RIGHT(X592,255),RIGHT('Disaggregation Data'!J$315:$J$616,255),0))),"")</f>
        <v/>
      </c>
      <c r="F592" s="367" t="str">
        <f t="array" ref="F592">IFERROR(IF(INDEX('Disaggregation Data'!$L$315:$L$616,MATCH(RIGHT(X592,255),RIGHT('Disaggregation Data'!$J$315:$J$616,255),0))=0,"",INDEX('Disaggregation Data'!$L$315:$L$616,MATCH(RIGHT(X592,255),RIGHT('Disaggregation Data'!J$315:$J$616,255),0))),"")</f>
        <v/>
      </c>
      <c r="G592" s="436" t="str">
        <f t="array" ref="G592">IFERROR(IF(INDEX('Disaggregation Data'!$M$315:$M$616,MATCH(RIGHT(X592,255),RIGHT('Disaggregation Data'!$J$315:$J$616,255),0))=0,(E592/F592)*100,INDEX('Disaggregation Data'!$M$315:$M$616,MATCH(RIGHT(X592,255),RIGHT('Disaggregation Data'!J$315:$J$616,255),0))),"")</f>
        <v/>
      </c>
      <c r="H592" s="370" t="str">
        <f t="array" ref="H592">IFERROR(IF(INDEX('Disaggregation Data'!$N$315:$N$616,MATCH(RIGHT(X592,255),RIGHT('Disaggregation Data'!$J$315:$J$616,255),0))=0,"",INDEX('Disaggregation Data'!$N$315:$N$616,MATCH(RIGHT(X592,255),RIGHT('Disaggregation Data'!J$315:$J$616,255),0))),"")</f>
        <v/>
      </c>
      <c r="I592" s="469"/>
      <c r="J592" s="469"/>
      <c r="K592" s="469"/>
      <c r="L592" s="469"/>
      <c r="M592" s="469"/>
      <c r="N592" s="469"/>
      <c r="O592" s="469"/>
      <c r="P592" s="469"/>
      <c r="Q592" s="469"/>
      <c r="R592" s="469"/>
      <c r="S592" s="469"/>
      <c r="T592" s="469"/>
      <c r="U592" s="370" t="str">
        <f t="array" ref="U592">IFERROR(IF(INDEX('Disaggregation Data'!$O$315:$O$616,MATCH(RIGHT(X592,255),RIGHT('Disaggregation Data'!$J$315:$J$616,255),0))=0,"",INDEX('Disaggregation Data'!$O$315:$O$616,MATCH(RIGHT(X592,255),RIGHT('Disaggregation Data'!J$315:$J$616,255),0))),"")</f>
        <v/>
      </c>
      <c r="V592" s="383" t="str">
        <f t="array" ref="V592">IFERROR(IF(INDEX('Disaggregation Data'!$P$315:$P$616,MATCH(RIGHT(X592,255),RIGHT('Disaggregation Data'!$J$315:$J$616,255),0))=0,"",INDEX('Disaggregation Data'!$P$315:$P$616,MATCH(RIGHT(X592,255),RIGHT('Disaggregation Data'!J$315:$J$616,255),0))),"")</f>
        <v/>
      </c>
      <c r="W592" s="470"/>
      <c r="X592" s="470" t="str">
        <f t="shared" si="40"/>
        <v/>
      </c>
      <c r="Y592" s="470">
        <f t="shared" si="41"/>
        <v>215</v>
      </c>
      <c r="Z592" s="470" t="str">
        <f t="shared" si="42"/>
        <v/>
      </c>
      <c r="AA592" s="470" t="b">
        <f t="shared" si="43"/>
        <v>0</v>
      </c>
      <c r="AB592" s="470" t="s">
        <v>2096</v>
      </c>
      <c r="AC592" s="470" t="str">
        <f t="array" ref="AC592">IFERROR(IF(INDEX('Disaggregation Records'!$G$95:$G$183,MATCH(LEFT(Z592,255),LEFT('Disaggregation Records'!$D$95:$D$183,255),0))=0,"",INDEX('Disaggregation Records'!$G$95:$G$183,MATCH(LEFT(Z592,255),LEFT('Disaggregation Records'!$D$95:$D$183,255),0))),"")</f>
        <v/>
      </c>
      <c r="AD592" s="470" t="s">
        <v>787</v>
      </c>
      <c r="AE592" s="219"/>
      <c r="AF592" s="136"/>
      <c r="AG592" s="136"/>
    </row>
    <row r="593" spans="1:33" ht="37.5" customHeight="1" x14ac:dyDescent="0.25">
      <c r="A593" s="345">
        <v>27</v>
      </c>
      <c r="B593" s="364" t="str">
        <f>IFERROR(VLOOKUP(A593,'Coverage Indicators - Section D'!$A$10:$Y$42,25,FALSE),"")</f>
        <v/>
      </c>
      <c r="C593" s="464" t="str">
        <f t="array" ref="C593">IFERROR(IF(INDEX('Disaggregation Records'!$E$95:$E$183,MATCH(RIGHT(Z593,255),RIGHT('Disaggregation Records'!$D$95:$D$183,255),0))=0,"",INDEX('Disaggregation Records'!$E$95:$E$183,MATCH(RIGHT(Z593,255),RIGHT('Disaggregation Records'!$D$95:$D$183,255),0))),"")</f>
        <v/>
      </c>
      <c r="D593" s="464" t="str">
        <f t="array" ref="D593">IFERROR(IF(INDEX('Disaggregation Records'!$F$95:$F$183,MATCH(RIGHT(Z593,255),RIGHT('Disaggregation Records'!$D$95:$D$183,255),0))=0,"",INDEX('Disaggregation Records'!$F$95:$F$183,MATCH(RIGHT(Z593,255),RIGHT('Disaggregation Records'!$D$95:$D$183,255),0))),"")</f>
        <v/>
      </c>
      <c r="E593" s="366" t="str">
        <f t="array" ref="E593">IFERROR(IF(INDEX('Disaggregation Data'!$K$315:$K$616,MATCH(RIGHT(X593,255),RIGHT('Disaggregation Data'!$J$315:$J$616,255),0))=0,"",INDEX('Disaggregation Data'!$K$315:$K$616,MATCH(RIGHT(X593,255),RIGHT('Disaggregation Data'!J$315:$J$616,255),0))),"")</f>
        <v/>
      </c>
      <c r="F593" s="367" t="str">
        <f t="array" ref="F593">IFERROR(IF(INDEX('Disaggregation Data'!$L$315:$L$616,MATCH(RIGHT(X593,255),RIGHT('Disaggregation Data'!$J$315:$J$616,255),0))=0,"",INDEX('Disaggregation Data'!$L$315:$L$616,MATCH(RIGHT(X593,255),RIGHT('Disaggregation Data'!J$315:$J$616,255),0))),"")</f>
        <v/>
      </c>
      <c r="G593" s="436" t="str">
        <f t="array" ref="G593">IFERROR(IF(INDEX('Disaggregation Data'!$M$315:$M$616,MATCH(RIGHT(X593,255),RIGHT('Disaggregation Data'!$J$315:$J$616,255),0))=0,(E593/F593)*100,INDEX('Disaggregation Data'!$M$315:$M$616,MATCH(RIGHT(X593,255),RIGHT('Disaggregation Data'!J$315:$J$616,255),0))),"")</f>
        <v/>
      </c>
      <c r="H593" s="370" t="str">
        <f t="array" ref="H593">IFERROR(IF(INDEX('Disaggregation Data'!$N$315:$N$616,MATCH(RIGHT(X593,255),RIGHT('Disaggregation Data'!$J$315:$J$616,255),0))=0,"",INDEX('Disaggregation Data'!$N$315:$N$616,MATCH(RIGHT(X593,255),RIGHT('Disaggregation Data'!J$315:$J$616,255),0))),"")</f>
        <v/>
      </c>
      <c r="I593" s="469"/>
      <c r="J593" s="469"/>
      <c r="K593" s="469"/>
      <c r="L593" s="469"/>
      <c r="M593" s="469"/>
      <c r="N593" s="469"/>
      <c r="O593" s="469"/>
      <c r="P593" s="469"/>
      <c r="Q593" s="469"/>
      <c r="R593" s="469"/>
      <c r="S593" s="469"/>
      <c r="T593" s="469"/>
      <c r="U593" s="370" t="str">
        <f t="array" ref="U593">IFERROR(IF(INDEX('Disaggregation Data'!$O$315:$O$616,MATCH(RIGHT(X593,255),RIGHT('Disaggregation Data'!$J$315:$J$616,255),0))=0,"",INDEX('Disaggregation Data'!$O$315:$O$616,MATCH(RIGHT(X593,255),RIGHT('Disaggregation Data'!J$315:$J$616,255),0))),"")</f>
        <v/>
      </c>
      <c r="V593" s="383" t="str">
        <f t="array" ref="V593">IFERROR(IF(INDEX('Disaggregation Data'!$P$315:$P$616,MATCH(RIGHT(X593,255),RIGHT('Disaggregation Data'!$J$315:$J$616,255),0))=0,"",INDEX('Disaggregation Data'!$P$315:$P$616,MATCH(RIGHT(X593,255),RIGHT('Disaggregation Data'!J$315:$J$616,255),0))),"")</f>
        <v/>
      </c>
      <c r="W593" s="470"/>
      <c r="X593" s="470" t="str">
        <f t="shared" si="40"/>
        <v/>
      </c>
      <c r="Y593" s="470">
        <f t="shared" si="41"/>
        <v>216</v>
      </c>
      <c r="Z593" s="470" t="str">
        <f t="shared" si="42"/>
        <v/>
      </c>
      <c r="AA593" s="470" t="b">
        <f t="shared" si="43"/>
        <v>0</v>
      </c>
      <c r="AB593" s="470" t="s">
        <v>2097</v>
      </c>
      <c r="AC593" s="470" t="str">
        <f t="array" ref="AC593">IFERROR(IF(INDEX('Disaggregation Records'!$G$95:$G$183,MATCH(LEFT(Z593,255),LEFT('Disaggregation Records'!$D$95:$D$183,255),0))=0,"",INDEX('Disaggregation Records'!$G$95:$G$183,MATCH(LEFT(Z593,255),LEFT('Disaggregation Records'!$D$95:$D$183,255),0))),"")</f>
        <v/>
      </c>
      <c r="AD593" s="470" t="s">
        <v>787</v>
      </c>
      <c r="AE593" s="219"/>
      <c r="AF593" s="136"/>
      <c r="AG593" s="136"/>
    </row>
    <row r="594" spans="1:33" ht="37.5" customHeight="1" x14ac:dyDescent="0.25">
      <c r="A594" s="345">
        <v>27</v>
      </c>
      <c r="B594" s="364" t="str">
        <f>IFERROR(VLOOKUP(A594,'Coverage Indicators - Section D'!$A$10:$Y$42,25,FALSE),"")</f>
        <v/>
      </c>
      <c r="C594" s="464" t="str">
        <f t="array" ref="C594">IFERROR(IF(INDEX('Disaggregation Records'!$E$95:$E$183,MATCH(RIGHT(Z594,255),RIGHT('Disaggregation Records'!$D$95:$D$183,255),0))=0,"",INDEX('Disaggregation Records'!$E$95:$E$183,MATCH(RIGHT(Z594,255),RIGHT('Disaggregation Records'!$D$95:$D$183,255),0))),"")</f>
        <v/>
      </c>
      <c r="D594" s="464" t="str">
        <f t="array" ref="D594">IFERROR(IF(INDEX('Disaggregation Records'!$F$95:$F$183,MATCH(RIGHT(Z594,255),RIGHT('Disaggregation Records'!$D$95:$D$183,255),0))=0,"",INDEX('Disaggregation Records'!$F$95:$F$183,MATCH(RIGHT(Z594,255),RIGHT('Disaggregation Records'!$D$95:$D$183,255),0))),"")</f>
        <v/>
      </c>
      <c r="E594" s="366" t="str">
        <f t="array" ref="E594">IFERROR(IF(INDEX('Disaggregation Data'!$K$315:$K$616,MATCH(RIGHT(X594,255),RIGHT('Disaggregation Data'!$J$315:$J$616,255),0))=0,"",INDEX('Disaggregation Data'!$K$315:$K$616,MATCH(RIGHT(X594,255),RIGHT('Disaggregation Data'!J$315:$J$616,255),0))),"")</f>
        <v/>
      </c>
      <c r="F594" s="367" t="str">
        <f t="array" ref="F594">IFERROR(IF(INDEX('Disaggregation Data'!$L$315:$L$616,MATCH(RIGHT(X594,255),RIGHT('Disaggregation Data'!$J$315:$J$616,255),0))=0,"",INDEX('Disaggregation Data'!$L$315:$L$616,MATCH(RIGHT(X594,255),RIGHT('Disaggregation Data'!J$315:$J$616,255),0))),"")</f>
        <v/>
      </c>
      <c r="G594" s="436" t="str">
        <f t="array" ref="G594">IFERROR(IF(INDEX('Disaggregation Data'!$M$315:$M$616,MATCH(RIGHT(X594,255),RIGHT('Disaggregation Data'!$J$315:$J$616,255),0))=0,(E594/F594)*100,INDEX('Disaggregation Data'!$M$315:$M$616,MATCH(RIGHT(X594,255),RIGHT('Disaggregation Data'!J$315:$J$616,255),0))),"")</f>
        <v/>
      </c>
      <c r="H594" s="370" t="str">
        <f t="array" ref="H594">IFERROR(IF(INDEX('Disaggregation Data'!$N$315:$N$616,MATCH(RIGHT(X594,255),RIGHT('Disaggregation Data'!$J$315:$J$616,255),0))=0,"",INDEX('Disaggregation Data'!$N$315:$N$616,MATCH(RIGHT(X594,255),RIGHT('Disaggregation Data'!J$315:$J$616,255),0))),"")</f>
        <v/>
      </c>
      <c r="I594" s="469"/>
      <c r="J594" s="469"/>
      <c r="K594" s="469"/>
      <c r="L594" s="469"/>
      <c r="M594" s="469"/>
      <c r="N594" s="469"/>
      <c r="O594" s="469"/>
      <c r="P594" s="469"/>
      <c r="Q594" s="469"/>
      <c r="R594" s="469"/>
      <c r="S594" s="469"/>
      <c r="T594" s="469"/>
      <c r="U594" s="370" t="str">
        <f t="array" ref="U594">IFERROR(IF(INDEX('Disaggregation Data'!$O$315:$O$616,MATCH(RIGHT(X594,255),RIGHT('Disaggregation Data'!$J$315:$J$616,255),0))=0,"",INDEX('Disaggregation Data'!$O$315:$O$616,MATCH(RIGHT(X594,255),RIGHT('Disaggregation Data'!J$315:$J$616,255),0))),"")</f>
        <v/>
      </c>
      <c r="V594" s="383" t="str">
        <f t="array" ref="V594">IFERROR(IF(INDEX('Disaggregation Data'!$P$315:$P$616,MATCH(RIGHT(X594,255),RIGHT('Disaggregation Data'!$J$315:$J$616,255),0))=0,"",INDEX('Disaggregation Data'!$P$315:$P$616,MATCH(RIGHT(X594,255),RIGHT('Disaggregation Data'!J$315:$J$616,255),0))),"")</f>
        <v/>
      </c>
      <c r="W594" s="470"/>
      <c r="X594" s="470" t="str">
        <f t="shared" si="40"/>
        <v/>
      </c>
      <c r="Y594" s="470">
        <f t="shared" si="41"/>
        <v>217</v>
      </c>
      <c r="Z594" s="470" t="str">
        <f t="shared" si="42"/>
        <v/>
      </c>
      <c r="AA594" s="470" t="b">
        <f t="shared" si="43"/>
        <v>0</v>
      </c>
      <c r="AB594" s="470" t="s">
        <v>2098</v>
      </c>
      <c r="AC594" s="470" t="str">
        <f t="array" ref="AC594">IFERROR(IF(INDEX('Disaggregation Records'!$G$95:$G$183,MATCH(LEFT(Z594,255),LEFT('Disaggregation Records'!$D$95:$D$183,255),0))=0,"",INDEX('Disaggregation Records'!$G$95:$G$183,MATCH(LEFT(Z594,255),LEFT('Disaggregation Records'!$D$95:$D$183,255),0))),"")</f>
        <v/>
      </c>
      <c r="AD594" s="470" t="s">
        <v>787</v>
      </c>
      <c r="AE594" s="219"/>
      <c r="AF594" s="136"/>
      <c r="AG594" s="136"/>
    </row>
    <row r="595" spans="1:33" ht="37.5" customHeight="1" x14ac:dyDescent="0.25">
      <c r="A595" s="345">
        <v>27</v>
      </c>
      <c r="B595" s="364" t="str">
        <f>IFERROR(VLOOKUP(A595,'Coverage Indicators - Section D'!$A$10:$Y$42,25,FALSE),"")</f>
        <v/>
      </c>
      <c r="C595" s="464" t="str">
        <f t="array" ref="C595">IFERROR(IF(INDEX('Disaggregation Records'!$E$95:$E$183,MATCH(RIGHT(Z595,255),RIGHT('Disaggregation Records'!$D$95:$D$183,255),0))=0,"",INDEX('Disaggregation Records'!$E$95:$E$183,MATCH(RIGHT(Z595,255),RIGHT('Disaggregation Records'!$D$95:$D$183,255),0))),"")</f>
        <v/>
      </c>
      <c r="D595" s="464" t="str">
        <f t="array" ref="D595">IFERROR(IF(INDEX('Disaggregation Records'!$F$95:$F$183,MATCH(RIGHT(Z595,255),RIGHT('Disaggregation Records'!$D$95:$D$183,255),0))=0,"",INDEX('Disaggregation Records'!$F$95:$F$183,MATCH(RIGHT(Z595,255),RIGHT('Disaggregation Records'!$D$95:$D$183,255),0))),"")</f>
        <v/>
      </c>
      <c r="E595" s="366" t="str">
        <f t="array" ref="E595">IFERROR(IF(INDEX('Disaggregation Data'!$K$315:$K$616,MATCH(RIGHT(X595,255),RIGHT('Disaggregation Data'!$J$315:$J$616,255),0))=0,"",INDEX('Disaggregation Data'!$K$315:$K$616,MATCH(RIGHT(X595,255),RIGHT('Disaggregation Data'!J$315:$J$616,255),0))),"")</f>
        <v/>
      </c>
      <c r="F595" s="367" t="str">
        <f t="array" ref="F595">IFERROR(IF(INDEX('Disaggregation Data'!$L$315:$L$616,MATCH(RIGHT(X595,255),RIGHT('Disaggregation Data'!$J$315:$J$616,255),0))=0,"",INDEX('Disaggregation Data'!$L$315:$L$616,MATCH(RIGHT(X595,255),RIGHT('Disaggregation Data'!J$315:$J$616,255),0))),"")</f>
        <v/>
      </c>
      <c r="G595" s="436" t="str">
        <f t="array" ref="G595">IFERROR(IF(INDEX('Disaggregation Data'!$M$315:$M$616,MATCH(RIGHT(X595,255),RIGHT('Disaggregation Data'!$J$315:$J$616,255),0))=0,(E595/F595)*100,INDEX('Disaggregation Data'!$M$315:$M$616,MATCH(RIGHT(X595,255),RIGHT('Disaggregation Data'!J$315:$J$616,255),0))),"")</f>
        <v/>
      </c>
      <c r="H595" s="370" t="str">
        <f t="array" ref="H595">IFERROR(IF(INDEX('Disaggregation Data'!$N$315:$N$616,MATCH(RIGHT(X595,255),RIGHT('Disaggregation Data'!$J$315:$J$616,255),0))=0,"",INDEX('Disaggregation Data'!$N$315:$N$616,MATCH(RIGHT(X595,255),RIGHT('Disaggregation Data'!J$315:$J$616,255),0))),"")</f>
        <v/>
      </c>
      <c r="I595" s="469"/>
      <c r="J595" s="469"/>
      <c r="K595" s="469"/>
      <c r="L595" s="469"/>
      <c r="M595" s="469"/>
      <c r="N595" s="469"/>
      <c r="O595" s="469"/>
      <c r="P595" s="469"/>
      <c r="Q595" s="469"/>
      <c r="R595" s="469"/>
      <c r="S595" s="469"/>
      <c r="T595" s="469"/>
      <c r="U595" s="370" t="str">
        <f t="array" ref="U595">IFERROR(IF(INDEX('Disaggregation Data'!$O$315:$O$616,MATCH(RIGHT(X595,255),RIGHT('Disaggregation Data'!$J$315:$J$616,255),0))=0,"",INDEX('Disaggregation Data'!$O$315:$O$616,MATCH(RIGHT(X595,255),RIGHT('Disaggregation Data'!J$315:$J$616,255),0))),"")</f>
        <v/>
      </c>
      <c r="V595" s="383" t="str">
        <f t="array" ref="V595">IFERROR(IF(INDEX('Disaggregation Data'!$P$315:$P$616,MATCH(RIGHT(X595,255),RIGHT('Disaggregation Data'!$J$315:$J$616,255),0))=0,"",INDEX('Disaggregation Data'!$P$315:$P$616,MATCH(RIGHT(X595,255),RIGHT('Disaggregation Data'!J$315:$J$616,255),0))),"")</f>
        <v/>
      </c>
      <c r="W595" s="470"/>
      <c r="X595" s="470" t="str">
        <f t="shared" si="40"/>
        <v/>
      </c>
      <c r="Y595" s="470">
        <f t="shared" si="41"/>
        <v>218</v>
      </c>
      <c r="Z595" s="470" t="str">
        <f t="shared" si="42"/>
        <v/>
      </c>
      <c r="AA595" s="470" t="b">
        <f t="shared" si="43"/>
        <v>0</v>
      </c>
      <c r="AB595" s="470" t="s">
        <v>2099</v>
      </c>
      <c r="AC595" s="470" t="str">
        <f t="array" ref="AC595">IFERROR(IF(INDEX('Disaggregation Records'!$G$95:$G$183,MATCH(LEFT(Z595,255),LEFT('Disaggregation Records'!$D$95:$D$183,255),0))=0,"",INDEX('Disaggregation Records'!$G$95:$G$183,MATCH(LEFT(Z595,255),LEFT('Disaggregation Records'!$D$95:$D$183,255),0))),"")</f>
        <v/>
      </c>
      <c r="AD595" s="470" t="s">
        <v>787</v>
      </c>
      <c r="AE595" s="219"/>
      <c r="AF595" s="136"/>
      <c r="AG595" s="136"/>
    </row>
    <row r="596" spans="1:33" ht="37.5" customHeight="1" x14ac:dyDescent="0.25">
      <c r="A596" s="345">
        <v>27</v>
      </c>
      <c r="B596" s="364" t="str">
        <f>IFERROR(VLOOKUP(A596,'Coverage Indicators - Section D'!$A$10:$Y$42,25,FALSE),"")</f>
        <v/>
      </c>
      <c r="C596" s="464" t="str">
        <f t="array" ref="C596">IFERROR(IF(INDEX('Disaggregation Records'!$E$95:$E$183,MATCH(RIGHT(Z596,255),RIGHT('Disaggregation Records'!$D$95:$D$183,255),0))=0,"",INDEX('Disaggregation Records'!$E$95:$E$183,MATCH(RIGHT(Z596,255),RIGHT('Disaggregation Records'!$D$95:$D$183,255),0))),"")</f>
        <v/>
      </c>
      <c r="D596" s="464" t="str">
        <f t="array" ref="D596">IFERROR(IF(INDEX('Disaggregation Records'!$F$95:$F$183,MATCH(RIGHT(Z596,255),RIGHT('Disaggregation Records'!$D$95:$D$183,255),0))=0,"",INDEX('Disaggregation Records'!$F$95:$F$183,MATCH(RIGHT(Z596,255),RIGHT('Disaggregation Records'!$D$95:$D$183,255),0))),"")</f>
        <v/>
      </c>
      <c r="E596" s="366" t="str">
        <f t="array" ref="E596">IFERROR(IF(INDEX('Disaggregation Data'!$K$315:$K$616,MATCH(RIGHT(X596,255),RIGHT('Disaggregation Data'!$J$315:$J$616,255),0))=0,"",INDEX('Disaggregation Data'!$K$315:$K$616,MATCH(RIGHT(X596,255),RIGHT('Disaggregation Data'!J$315:$J$616,255),0))),"")</f>
        <v/>
      </c>
      <c r="F596" s="367" t="str">
        <f t="array" ref="F596">IFERROR(IF(INDEX('Disaggregation Data'!$L$315:$L$616,MATCH(RIGHT(X596,255),RIGHT('Disaggregation Data'!$J$315:$J$616,255),0))=0,"",INDEX('Disaggregation Data'!$L$315:$L$616,MATCH(RIGHT(X596,255),RIGHT('Disaggregation Data'!J$315:$J$616,255),0))),"")</f>
        <v/>
      </c>
      <c r="G596" s="436" t="str">
        <f t="array" ref="G596">IFERROR(IF(INDEX('Disaggregation Data'!$M$315:$M$616,MATCH(RIGHT(X596,255),RIGHT('Disaggregation Data'!$J$315:$J$616,255),0))=0,(E596/F596)*100,INDEX('Disaggregation Data'!$M$315:$M$616,MATCH(RIGHT(X596,255),RIGHT('Disaggregation Data'!J$315:$J$616,255),0))),"")</f>
        <v/>
      </c>
      <c r="H596" s="370" t="str">
        <f t="array" ref="H596">IFERROR(IF(INDEX('Disaggregation Data'!$N$315:$N$616,MATCH(RIGHT(X596,255),RIGHT('Disaggregation Data'!$J$315:$J$616,255),0))=0,"",INDEX('Disaggregation Data'!$N$315:$N$616,MATCH(RIGHT(X596,255),RIGHT('Disaggregation Data'!J$315:$J$616,255),0))),"")</f>
        <v/>
      </c>
      <c r="I596" s="469"/>
      <c r="J596" s="469"/>
      <c r="K596" s="469"/>
      <c r="L596" s="469"/>
      <c r="M596" s="469"/>
      <c r="N596" s="469"/>
      <c r="O596" s="469"/>
      <c r="P596" s="469"/>
      <c r="Q596" s="469"/>
      <c r="R596" s="469"/>
      <c r="S596" s="469"/>
      <c r="T596" s="469"/>
      <c r="U596" s="370" t="str">
        <f t="array" ref="U596">IFERROR(IF(INDEX('Disaggregation Data'!$O$315:$O$616,MATCH(RIGHT(X596,255),RIGHT('Disaggregation Data'!$J$315:$J$616,255),0))=0,"",INDEX('Disaggregation Data'!$O$315:$O$616,MATCH(RIGHT(X596,255),RIGHT('Disaggregation Data'!J$315:$J$616,255),0))),"")</f>
        <v/>
      </c>
      <c r="V596" s="383" t="str">
        <f t="array" ref="V596">IFERROR(IF(INDEX('Disaggregation Data'!$P$315:$P$616,MATCH(RIGHT(X596,255),RIGHT('Disaggregation Data'!$J$315:$J$616,255),0))=0,"",INDEX('Disaggregation Data'!$P$315:$P$616,MATCH(RIGHT(X596,255),RIGHT('Disaggregation Data'!J$315:$J$616,255),0))),"")</f>
        <v/>
      </c>
      <c r="W596" s="470"/>
      <c r="X596" s="470" t="str">
        <f t="shared" si="40"/>
        <v/>
      </c>
      <c r="Y596" s="470">
        <f t="shared" si="41"/>
        <v>219</v>
      </c>
      <c r="Z596" s="470" t="str">
        <f t="shared" si="42"/>
        <v/>
      </c>
      <c r="AA596" s="470" t="b">
        <f t="shared" si="43"/>
        <v>0</v>
      </c>
      <c r="AB596" s="470" t="s">
        <v>2100</v>
      </c>
      <c r="AC596" s="470" t="str">
        <f t="array" ref="AC596">IFERROR(IF(INDEX('Disaggregation Records'!$G$95:$G$183,MATCH(LEFT(Z596,255),LEFT('Disaggregation Records'!$D$95:$D$183,255),0))=0,"",INDEX('Disaggregation Records'!$G$95:$G$183,MATCH(LEFT(Z596,255),LEFT('Disaggregation Records'!$D$95:$D$183,255),0))),"")</f>
        <v/>
      </c>
      <c r="AD596" s="470" t="s">
        <v>787</v>
      </c>
      <c r="AE596" s="219"/>
      <c r="AF596" s="136"/>
      <c r="AG596" s="136"/>
    </row>
    <row r="597" spans="1:33" ht="37.5" customHeight="1" x14ac:dyDescent="0.25">
      <c r="A597" s="345">
        <v>28</v>
      </c>
      <c r="B597" s="364" t="str">
        <f>IFERROR(VLOOKUP(A597,'Coverage Indicators - Section D'!$A$10:$Y$42,25,FALSE),"")</f>
        <v/>
      </c>
      <c r="C597" s="464" t="str">
        <f t="array" ref="C597">IFERROR(IF(INDEX('Disaggregation Records'!$E$95:$E$183,MATCH(RIGHT(Z597,255),RIGHT('Disaggregation Records'!$D$95:$D$183,255),0))=0,"",INDEX('Disaggregation Records'!$E$95:$E$183,MATCH(RIGHT(Z597,255),RIGHT('Disaggregation Records'!$D$95:$D$183,255),0))),"")</f>
        <v/>
      </c>
      <c r="D597" s="464" t="str">
        <f t="array" ref="D597">IFERROR(IF(INDEX('Disaggregation Records'!$F$95:$F$183,MATCH(RIGHT(Z597,255),RIGHT('Disaggregation Records'!$D$95:$D$183,255),0))=0,"",INDEX('Disaggregation Records'!$F$95:$F$183,MATCH(RIGHT(Z597,255),RIGHT('Disaggregation Records'!$D$95:$D$183,255),0))),"")</f>
        <v/>
      </c>
      <c r="E597" s="366" t="str">
        <f t="array" ref="E597">IFERROR(IF(INDEX('Disaggregation Data'!$K$315:$K$616,MATCH(RIGHT(X597,255),RIGHT('Disaggregation Data'!$J$315:$J$616,255),0))=0,"",INDEX('Disaggregation Data'!$K$315:$K$616,MATCH(RIGHT(X597,255),RIGHT('Disaggregation Data'!J$315:$J$616,255),0))),"")</f>
        <v/>
      </c>
      <c r="F597" s="367" t="str">
        <f t="array" ref="F597">IFERROR(IF(INDEX('Disaggregation Data'!$L$315:$L$616,MATCH(RIGHT(X597,255),RIGHT('Disaggregation Data'!$J$315:$J$616,255),0))=0,"",INDEX('Disaggregation Data'!$L$315:$L$616,MATCH(RIGHT(X597,255),RIGHT('Disaggregation Data'!J$315:$J$616,255),0))),"")</f>
        <v/>
      </c>
      <c r="G597" s="436" t="str">
        <f t="array" ref="G597">IFERROR(IF(INDEX('Disaggregation Data'!$M$315:$M$616,MATCH(RIGHT(X597,255),RIGHT('Disaggregation Data'!$J$315:$J$616,255),0))=0,(E597/F597)*100,INDEX('Disaggregation Data'!$M$315:$M$616,MATCH(RIGHT(X597,255),RIGHT('Disaggregation Data'!J$315:$J$616,255),0))),"")</f>
        <v/>
      </c>
      <c r="H597" s="370" t="str">
        <f t="array" ref="H597">IFERROR(IF(INDEX('Disaggregation Data'!$N$315:$N$616,MATCH(RIGHT(X597,255),RIGHT('Disaggregation Data'!$J$315:$J$616,255),0))=0,"",INDEX('Disaggregation Data'!$N$315:$N$616,MATCH(RIGHT(X597,255),RIGHT('Disaggregation Data'!J$315:$J$616,255),0))),"")</f>
        <v/>
      </c>
      <c r="I597" s="469"/>
      <c r="J597" s="469"/>
      <c r="K597" s="469"/>
      <c r="L597" s="469"/>
      <c r="M597" s="469"/>
      <c r="N597" s="469"/>
      <c r="O597" s="469"/>
      <c r="P597" s="469"/>
      <c r="Q597" s="469"/>
      <c r="R597" s="469"/>
      <c r="S597" s="469"/>
      <c r="T597" s="469"/>
      <c r="U597" s="370" t="str">
        <f t="array" ref="U597">IFERROR(IF(INDEX('Disaggregation Data'!$O$315:$O$616,MATCH(RIGHT(X597,255),RIGHT('Disaggregation Data'!$J$315:$J$616,255),0))=0,"",INDEX('Disaggregation Data'!$O$315:$O$616,MATCH(RIGHT(X597,255),RIGHT('Disaggregation Data'!J$315:$J$616,255),0))),"")</f>
        <v/>
      </c>
      <c r="V597" s="383" t="str">
        <f t="array" ref="V597">IFERROR(IF(INDEX('Disaggregation Data'!$P$315:$P$616,MATCH(RIGHT(X597,255),RIGHT('Disaggregation Data'!$J$315:$J$616,255),0))=0,"",INDEX('Disaggregation Data'!$P$315:$P$616,MATCH(RIGHT(X597,255),RIGHT('Disaggregation Data'!J$315:$J$616,255),0))),"")</f>
        <v/>
      </c>
      <c r="W597" s="470"/>
      <c r="X597" s="470" t="str">
        <f t="shared" si="40"/>
        <v/>
      </c>
      <c r="Y597" s="470">
        <f t="shared" si="41"/>
        <v>220</v>
      </c>
      <c r="Z597" s="470" t="str">
        <f t="shared" si="42"/>
        <v/>
      </c>
      <c r="AA597" s="470" t="b">
        <f t="shared" si="43"/>
        <v>0</v>
      </c>
      <c r="AB597" s="470" t="s">
        <v>2101</v>
      </c>
      <c r="AC597" s="470" t="str">
        <f t="array" ref="AC597">IFERROR(IF(INDEX('Disaggregation Records'!$G$95:$G$183,MATCH(LEFT(Z597,255),LEFT('Disaggregation Records'!$D$95:$D$183,255),0))=0,"",INDEX('Disaggregation Records'!$G$95:$G$183,MATCH(LEFT(Z597,255),LEFT('Disaggregation Records'!$D$95:$D$183,255),0))),"")</f>
        <v/>
      </c>
      <c r="AD597" s="470" t="s">
        <v>788</v>
      </c>
      <c r="AE597" s="219"/>
      <c r="AF597" s="136"/>
      <c r="AG597" s="136"/>
    </row>
    <row r="598" spans="1:33" ht="37.5" customHeight="1" x14ac:dyDescent="0.25">
      <c r="A598" s="345">
        <v>28</v>
      </c>
      <c r="B598" s="364" t="str">
        <f>IFERROR(VLOOKUP(A598,'Coverage Indicators - Section D'!$A$10:$Y$42,25,FALSE),"")</f>
        <v/>
      </c>
      <c r="C598" s="464" t="str">
        <f t="array" ref="C598">IFERROR(IF(INDEX('Disaggregation Records'!$E$95:$E$183,MATCH(RIGHT(Z598,255),RIGHT('Disaggregation Records'!$D$95:$D$183,255),0))=0,"",INDEX('Disaggregation Records'!$E$95:$E$183,MATCH(RIGHT(Z598,255),RIGHT('Disaggregation Records'!$D$95:$D$183,255),0))),"")</f>
        <v/>
      </c>
      <c r="D598" s="464" t="str">
        <f t="array" ref="D598">IFERROR(IF(INDEX('Disaggregation Records'!$F$95:$F$183,MATCH(RIGHT(Z598,255),RIGHT('Disaggregation Records'!$D$95:$D$183,255),0))=0,"",INDEX('Disaggregation Records'!$F$95:$F$183,MATCH(RIGHT(Z598,255),RIGHT('Disaggregation Records'!$D$95:$D$183,255),0))),"")</f>
        <v/>
      </c>
      <c r="E598" s="366" t="str">
        <f t="array" ref="E598">IFERROR(IF(INDEX('Disaggregation Data'!$K$315:$K$616,MATCH(RIGHT(X598,255),RIGHT('Disaggregation Data'!$J$315:$J$616,255),0))=0,"",INDEX('Disaggregation Data'!$K$315:$K$616,MATCH(RIGHT(X598,255),RIGHT('Disaggregation Data'!J$315:$J$616,255),0))),"")</f>
        <v/>
      </c>
      <c r="F598" s="367" t="str">
        <f t="array" ref="F598">IFERROR(IF(INDEX('Disaggregation Data'!$L$315:$L$616,MATCH(RIGHT(X598,255),RIGHT('Disaggregation Data'!$J$315:$J$616,255),0))=0,"",INDEX('Disaggregation Data'!$L$315:$L$616,MATCH(RIGHT(X598,255),RIGHT('Disaggregation Data'!J$315:$J$616,255),0))),"")</f>
        <v/>
      </c>
      <c r="G598" s="436" t="str">
        <f t="array" ref="G598">IFERROR(IF(INDEX('Disaggregation Data'!$M$315:$M$616,MATCH(RIGHT(X598,255),RIGHT('Disaggregation Data'!$J$315:$J$616,255),0))=0,(E598/F598)*100,INDEX('Disaggregation Data'!$M$315:$M$616,MATCH(RIGHT(X598,255),RIGHT('Disaggregation Data'!J$315:$J$616,255),0))),"")</f>
        <v/>
      </c>
      <c r="H598" s="370" t="str">
        <f t="array" ref="H598">IFERROR(IF(INDEX('Disaggregation Data'!$N$315:$N$616,MATCH(RIGHT(X598,255),RIGHT('Disaggregation Data'!$J$315:$J$616,255),0))=0,"",INDEX('Disaggregation Data'!$N$315:$N$616,MATCH(RIGHT(X598,255),RIGHT('Disaggregation Data'!J$315:$J$616,255),0))),"")</f>
        <v/>
      </c>
      <c r="I598" s="469"/>
      <c r="J598" s="469"/>
      <c r="K598" s="469"/>
      <c r="L598" s="469"/>
      <c r="M598" s="469"/>
      <c r="N598" s="469"/>
      <c r="O598" s="469"/>
      <c r="P598" s="469"/>
      <c r="Q598" s="469"/>
      <c r="R598" s="469"/>
      <c r="S598" s="469"/>
      <c r="T598" s="469"/>
      <c r="U598" s="370" t="str">
        <f t="array" ref="U598">IFERROR(IF(INDEX('Disaggregation Data'!$O$315:$O$616,MATCH(RIGHT(X598,255),RIGHT('Disaggregation Data'!$J$315:$J$616,255),0))=0,"",INDEX('Disaggregation Data'!$O$315:$O$616,MATCH(RIGHT(X598,255),RIGHT('Disaggregation Data'!J$315:$J$616,255),0))),"")</f>
        <v/>
      </c>
      <c r="V598" s="383" t="str">
        <f t="array" ref="V598">IFERROR(IF(INDEX('Disaggregation Data'!$P$315:$P$616,MATCH(RIGHT(X598,255),RIGHT('Disaggregation Data'!$J$315:$J$616,255),0))=0,"",INDEX('Disaggregation Data'!$P$315:$P$616,MATCH(RIGHT(X598,255),RIGHT('Disaggregation Data'!J$315:$J$616,255),0))),"")</f>
        <v/>
      </c>
      <c r="W598" s="470"/>
      <c r="X598" s="470" t="str">
        <f t="shared" si="40"/>
        <v/>
      </c>
      <c r="Y598" s="470">
        <f t="shared" si="41"/>
        <v>221</v>
      </c>
      <c r="Z598" s="470" t="str">
        <f t="shared" si="42"/>
        <v/>
      </c>
      <c r="AA598" s="470" t="b">
        <f t="shared" si="43"/>
        <v>0</v>
      </c>
      <c r="AB598" s="470" t="s">
        <v>2102</v>
      </c>
      <c r="AC598" s="470" t="str">
        <f t="array" ref="AC598">IFERROR(IF(INDEX('Disaggregation Records'!$G$95:$G$183,MATCH(LEFT(Z598,255),LEFT('Disaggregation Records'!$D$95:$D$183,255),0))=0,"",INDEX('Disaggregation Records'!$G$95:$G$183,MATCH(LEFT(Z598,255),LEFT('Disaggregation Records'!$D$95:$D$183,255),0))),"")</f>
        <v/>
      </c>
      <c r="AD598" s="470" t="s">
        <v>788</v>
      </c>
      <c r="AE598" s="219"/>
      <c r="AF598" s="136"/>
      <c r="AG598" s="136"/>
    </row>
    <row r="599" spans="1:33" ht="37.5" customHeight="1" x14ac:dyDescent="0.25">
      <c r="A599" s="345">
        <v>28</v>
      </c>
      <c r="B599" s="364" t="str">
        <f>IFERROR(VLOOKUP(A599,'Coverage Indicators - Section D'!$A$10:$Y$42,25,FALSE),"")</f>
        <v/>
      </c>
      <c r="C599" s="464" t="str">
        <f t="array" ref="C599">IFERROR(IF(INDEX('Disaggregation Records'!$E$95:$E$183,MATCH(RIGHT(Z599,255),RIGHT('Disaggregation Records'!$D$95:$D$183,255),0))=0,"",INDEX('Disaggregation Records'!$E$95:$E$183,MATCH(RIGHT(Z599,255),RIGHT('Disaggregation Records'!$D$95:$D$183,255),0))),"")</f>
        <v/>
      </c>
      <c r="D599" s="464" t="str">
        <f t="array" ref="D599">IFERROR(IF(INDEX('Disaggregation Records'!$F$95:$F$183,MATCH(RIGHT(Z599,255),RIGHT('Disaggregation Records'!$D$95:$D$183,255),0))=0,"",INDEX('Disaggregation Records'!$F$95:$F$183,MATCH(RIGHT(Z599,255),RIGHT('Disaggregation Records'!$D$95:$D$183,255),0))),"")</f>
        <v/>
      </c>
      <c r="E599" s="366" t="str">
        <f t="array" ref="E599">IFERROR(IF(INDEX('Disaggregation Data'!$K$315:$K$616,MATCH(RIGHT(X599,255),RIGHT('Disaggregation Data'!$J$315:$J$616,255),0))=0,"",INDEX('Disaggregation Data'!$K$315:$K$616,MATCH(RIGHT(X599,255),RIGHT('Disaggregation Data'!J$315:$J$616,255),0))),"")</f>
        <v/>
      </c>
      <c r="F599" s="367" t="str">
        <f t="array" ref="F599">IFERROR(IF(INDEX('Disaggregation Data'!$L$315:$L$616,MATCH(RIGHT(X599,255),RIGHT('Disaggregation Data'!$J$315:$J$616,255),0))=0,"",INDEX('Disaggregation Data'!$L$315:$L$616,MATCH(RIGHT(X599,255),RIGHT('Disaggregation Data'!J$315:$J$616,255),0))),"")</f>
        <v/>
      </c>
      <c r="G599" s="436" t="str">
        <f t="array" ref="G599">IFERROR(IF(INDEX('Disaggregation Data'!$M$315:$M$616,MATCH(RIGHT(X599,255),RIGHT('Disaggregation Data'!$J$315:$J$616,255),0))=0,(E599/F599)*100,INDEX('Disaggregation Data'!$M$315:$M$616,MATCH(RIGHT(X599,255),RIGHT('Disaggregation Data'!J$315:$J$616,255),0))),"")</f>
        <v/>
      </c>
      <c r="H599" s="370" t="str">
        <f t="array" ref="H599">IFERROR(IF(INDEX('Disaggregation Data'!$N$315:$N$616,MATCH(RIGHT(X599,255),RIGHT('Disaggregation Data'!$J$315:$J$616,255),0))=0,"",INDEX('Disaggregation Data'!$N$315:$N$616,MATCH(RIGHT(X599,255),RIGHT('Disaggregation Data'!J$315:$J$616,255),0))),"")</f>
        <v/>
      </c>
      <c r="I599" s="469"/>
      <c r="J599" s="469"/>
      <c r="K599" s="469"/>
      <c r="L599" s="469"/>
      <c r="M599" s="469"/>
      <c r="N599" s="469"/>
      <c r="O599" s="469"/>
      <c r="P599" s="469"/>
      <c r="Q599" s="469"/>
      <c r="R599" s="469"/>
      <c r="S599" s="469"/>
      <c r="T599" s="469"/>
      <c r="U599" s="370" t="str">
        <f t="array" ref="U599">IFERROR(IF(INDEX('Disaggregation Data'!$O$315:$O$616,MATCH(RIGHT(X599,255),RIGHT('Disaggregation Data'!$J$315:$J$616,255),0))=0,"",INDEX('Disaggregation Data'!$O$315:$O$616,MATCH(RIGHT(X599,255),RIGHT('Disaggregation Data'!J$315:$J$616,255),0))),"")</f>
        <v/>
      </c>
      <c r="V599" s="383" t="str">
        <f t="array" ref="V599">IFERROR(IF(INDEX('Disaggregation Data'!$P$315:$P$616,MATCH(RIGHT(X599,255),RIGHT('Disaggregation Data'!$J$315:$J$616,255),0))=0,"",INDEX('Disaggregation Data'!$P$315:$P$616,MATCH(RIGHT(X599,255),RIGHT('Disaggregation Data'!J$315:$J$616,255),0))),"")</f>
        <v/>
      </c>
      <c r="W599" s="470"/>
      <c r="X599" s="470" t="str">
        <f t="shared" si="40"/>
        <v/>
      </c>
      <c r="Y599" s="470">
        <f t="shared" si="41"/>
        <v>222</v>
      </c>
      <c r="Z599" s="470" t="str">
        <f t="shared" si="42"/>
        <v/>
      </c>
      <c r="AA599" s="470" t="b">
        <f t="shared" si="43"/>
        <v>0</v>
      </c>
      <c r="AB599" s="470" t="s">
        <v>2103</v>
      </c>
      <c r="AC599" s="470" t="str">
        <f t="array" ref="AC599">IFERROR(IF(INDEX('Disaggregation Records'!$G$95:$G$183,MATCH(LEFT(Z599,255),LEFT('Disaggregation Records'!$D$95:$D$183,255),0))=0,"",INDEX('Disaggregation Records'!$G$95:$G$183,MATCH(LEFT(Z599,255),LEFT('Disaggregation Records'!$D$95:$D$183,255),0))),"")</f>
        <v/>
      </c>
      <c r="AD599" s="470" t="s">
        <v>788</v>
      </c>
      <c r="AE599" s="219"/>
      <c r="AF599" s="136"/>
      <c r="AG599" s="136"/>
    </row>
    <row r="600" spans="1:33" ht="37.5" customHeight="1" x14ac:dyDescent="0.25">
      <c r="A600" s="345">
        <v>28</v>
      </c>
      <c r="B600" s="364" t="str">
        <f>IFERROR(VLOOKUP(A600,'Coverage Indicators - Section D'!$A$10:$Y$42,25,FALSE),"")</f>
        <v/>
      </c>
      <c r="C600" s="464" t="str">
        <f t="array" ref="C600">IFERROR(IF(INDEX('Disaggregation Records'!$E$95:$E$183,MATCH(RIGHT(Z600,255),RIGHT('Disaggregation Records'!$D$95:$D$183,255),0))=0,"",INDEX('Disaggregation Records'!$E$95:$E$183,MATCH(RIGHT(Z600,255),RIGHT('Disaggregation Records'!$D$95:$D$183,255),0))),"")</f>
        <v/>
      </c>
      <c r="D600" s="464" t="str">
        <f t="array" ref="D600">IFERROR(IF(INDEX('Disaggregation Records'!$F$95:$F$183,MATCH(RIGHT(Z600,255),RIGHT('Disaggregation Records'!$D$95:$D$183,255),0))=0,"",INDEX('Disaggregation Records'!$F$95:$F$183,MATCH(RIGHT(Z600,255),RIGHT('Disaggregation Records'!$D$95:$D$183,255),0))),"")</f>
        <v/>
      </c>
      <c r="E600" s="366" t="str">
        <f t="array" ref="E600">IFERROR(IF(INDEX('Disaggregation Data'!$K$315:$K$616,MATCH(RIGHT(X600,255),RIGHT('Disaggregation Data'!$J$315:$J$616,255),0))=0,"",INDEX('Disaggregation Data'!$K$315:$K$616,MATCH(RIGHT(X600,255),RIGHT('Disaggregation Data'!J$315:$J$616,255),0))),"")</f>
        <v/>
      </c>
      <c r="F600" s="367" t="str">
        <f t="array" ref="F600">IFERROR(IF(INDEX('Disaggregation Data'!$L$315:$L$616,MATCH(RIGHT(X600,255),RIGHT('Disaggregation Data'!$J$315:$J$616,255),0))=0,"",INDEX('Disaggregation Data'!$L$315:$L$616,MATCH(RIGHT(X600,255),RIGHT('Disaggregation Data'!J$315:$J$616,255),0))),"")</f>
        <v/>
      </c>
      <c r="G600" s="436" t="str">
        <f t="array" ref="G600">IFERROR(IF(INDEX('Disaggregation Data'!$M$315:$M$616,MATCH(RIGHT(X600,255),RIGHT('Disaggregation Data'!$J$315:$J$616,255),0))=0,(E600/F600)*100,INDEX('Disaggregation Data'!$M$315:$M$616,MATCH(RIGHT(X600,255),RIGHT('Disaggregation Data'!J$315:$J$616,255),0))),"")</f>
        <v/>
      </c>
      <c r="H600" s="370" t="str">
        <f t="array" ref="H600">IFERROR(IF(INDEX('Disaggregation Data'!$N$315:$N$616,MATCH(RIGHT(X600,255),RIGHT('Disaggregation Data'!$J$315:$J$616,255),0))=0,"",INDEX('Disaggregation Data'!$N$315:$N$616,MATCH(RIGHT(X600,255),RIGHT('Disaggregation Data'!J$315:$J$616,255),0))),"")</f>
        <v/>
      </c>
      <c r="I600" s="469"/>
      <c r="J600" s="469"/>
      <c r="K600" s="469"/>
      <c r="L600" s="469"/>
      <c r="M600" s="469"/>
      <c r="N600" s="469"/>
      <c r="O600" s="469"/>
      <c r="P600" s="469"/>
      <c r="Q600" s="469"/>
      <c r="R600" s="469"/>
      <c r="S600" s="469"/>
      <c r="T600" s="469"/>
      <c r="U600" s="370" t="str">
        <f t="array" ref="U600">IFERROR(IF(INDEX('Disaggregation Data'!$O$315:$O$616,MATCH(RIGHT(X600,255),RIGHT('Disaggregation Data'!$J$315:$J$616,255),0))=0,"",INDEX('Disaggregation Data'!$O$315:$O$616,MATCH(RIGHT(X600,255),RIGHT('Disaggregation Data'!J$315:$J$616,255),0))),"")</f>
        <v/>
      </c>
      <c r="V600" s="383" t="str">
        <f t="array" ref="V600">IFERROR(IF(INDEX('Disaggregation Data'!$P$315:$P$616,MATCH(RIGHT(X600,255),RIGHT('Disaggregation Data'!$J$315:$J$616,255),0))=0,"",INDEX('Disaggregation Data'!$P$315:$P$616,MATCH(RIGHT(X600,255),RIGHT('Disaggregation Data'!J$315:$J$616,255),0))),"")</f>
        <v/>
      </c>
      <c r="W600" s="470"/>
      <c r="X600" s="470" t="str">
        <f t="shared" si="40"/>
        <v/>
      </c>
      <c r="Y600" s="470">
        <f t="shared" si="41"/>
        <v>223</v>
      </c>
      <c r="Z600" s="470" t="str">
        <f t="shared" si="42"/>
        <v/>
      </c>
      <c r="AA600" s="470" t="b">
        <f t="shared" si="43"/>
        <v>0</v>
      </c>
      <c r="AB600" s="470" t="s">
        <v>2104</v>
      </c>
      <c r="AC600" s="470" t="str">
        <f t="array" ref="AC600">IFERROR(IF(INDEX('Disaggregation Records'!$G$95:$G$183,MATCH(LEFT(Z600,255),LEFT('Disaggregation Records'!$D$95:$D$183,255),0))=0,"",INDEX('Disaggregation Records'!$G$95:$G$183,MATCH(LEFT(Z600,255),LEFT('Disaggregation Records'!$D$95:$D$183,255),0))),"")</f>
        <v/>
      </c>
      <c r="AD600" s="470" t="s">
        <v>788</v>
      </c>
      <c r="AE600" s="219"/>
      <c r="AF600" s="136"/>
      <c r="AG600" s="136"/>
    </row>
    <row r="601" spans="1:33" ht="37.5" customHeight="1" x14ac:dyDescent="0.25">
      <c r="A601" s="345">
        <v>28</v>
      </c>
      <c r="B601" s="364" t="str">
        <f>IFERROR(VLOOKUP(A601,'Coverage Indicators - Section D'!$A$10:$Y$42,25,FALSE),"")</f>
        <v/>
      </c>
      <c r="C601" s="464" t="str">
        <f t="array" ref="C601">IFERROR(IF(INDEX('Disaggregation Records'!$E$95:$E$183,MATCH(RIGHT(Z601,255),RIGHT('Disaggregation Records'!$D$95:$D$183,255),0))=0,"",INDEX('Disaggregation Records'!$E$95:$E$183,MATCH(RIGHT(Z601,255),RIGHT('Disaggregation Records'!$D$95:$D$183,255),0))),"")</f>
        <v/>
      </c>
      <c r="D601" s="464" t="str">
        <f t="array" ref="D601">IFERROR(IF(INDEX('Disaggregation Records'!$F$95:$F$183,MATCH(RIGHT(Z601,255),RIGHT('Disaggregation Records'!$D$95:$D$183,255),0))=0,"",INDEX('Disaggregation Records'!$F$95:$F$183,MATCH(RIGHT(Z601,255),RIGHT('Disaggregation Records'!$D$95:$D$183,255),0))),"")</f>
        <v/>
      </c>
      <c r="E601" s="366" t="str">
        <f t="array" ref="E601">IFERROR(IF(INDEX('Disaggregation Data'!$K$315:$K$616,MATCH(RIGHT(X601,255),RIGHT('Disaggregation Data'!$J$315:$J$616,255),0))=0,"",INDEX('Disaggregation Data'!$K$315:$K$616,MATCH(RIGHT(X601,255),RIGHT('Disaggregation Data'!J$315:$J$616,255),0))),"")</f>
        <v/>
      </c>
      <c r="F601" s="367" t="str">
        <f t="array" ref="F601">IFERROR(IF(INDEX('Disaggregation Data'!$L$315:$L$616,MATCH(RIGHT(X601,255),RIGHT('Disaggregation Data'!$J$315:$J$616,255),0))=0,"",INDEX('Disaggregation Data'!$L$315:$L$616,MATCH(RIGHT(X601,255),RIGHT('Disaggregation Data'!J$315:$J$616,255),0))),"")</f>
        <v/>
      </c>
      <c r="G601" s="436" t="str">
        <f t="array" ref="G601">IFERROR(IF(INDEX('Disaggregation Data'!$M$315:$M$616,MATCH(RIGHT(X601,255),RIGHT('Disaggregation Data'!$J$315:$J$616,255),0))=0,(E601/F601)*100,INDEX('Disaggregation Data'!$M$315:$M$616,MATCH(RIGHT(X601,255),RIGHT('Disaggregation Data'!J$315:$J$616,255),0))),"")</f>
        <v/>
      </c>
      <c r="H601" s="370" t="str">
        <f t="array" ref="H601">IFERROR(IF(INDEX('Disaggregation Data'!$N$315:$N$616,MATCH(RIGHT(X601,255),RIGHT('Disaggregation Data'!$J$315:$J$616,255),0))=0,"",INDEX('Disaggregation Data'!$N$315:$N$616,MATCH(RIGHT(X601,255),RIGHT('Disaggregation Data'!J$315:$J$616,255),0))),"")</f>
        <v/>
      </c>
      <c r="I601" s="469"/>
      <c r="J601" s="469"/>
      <c r="K601" s="469"/>
      <c r="L601" s="469"/>
      <c r="M601" s="469"/>
      <c r="N601" s="469"/>
      <c r="O601" s="469"/>
      <c r="P601" s="469"/>
      <c r="Q601" s="469"/>
      <c r="R601" s="469"/>
      <c r="S601" s="469"/>
      <c r="T601" s="469"/>
      <c r="U601" s="370" t="str">
        <f t="array" ref="U601">IFERROR(IF(INDEX('Disaggregation Data'!$O$315:$O$616,MATCH(RIGHT(X601,255),RIGHT('Disaggregation Data'!$J$315:$J$616,255),0))=0,"",INDEX('Disaggregation Data'!$O$315:$O$616,MATCH(RIGHT(X601,255),RIGHT('Disaggregation Data'!J$315:$J$616,255),0))),"")</f>
        <v/>
      </c>
      <c r="V601" s="383" t="str">
        <f t="array" ref="V601">IFERROR(IF(INDEX('Disaggregation Data'!$P$315:$P$616,MATCH(RIGHT(X601,255),RIGHT('Disaggregation Data'!$J$315:$J$616,255),0))=0,"",INDEX('Disaggregation Data'!$P$315:$P$616,MATCH(RIGHT(X601,255),RIGHT('Disaggregation Data'!J$315:$J$616,255),0))),"")</f>
        <v/>
      </c>
      <c r="W601" s="470"/>
      <c r="X601" s="470" t="str">
        <f t="shared" si="40"/>
        <v/>
      </c>
      <c r="Y601" s="470">
        <f t="shared" si="41"/>
        <v>224</v>
      </c>
      <c r="Z601" s="470" t="str">
        <f t="shared" si="42"/>
        <v/>
      </c>
      <c r="AA601" s="470" t="b">
        <f t="shared" si="43"/>
        <v>0</v>
      </c>
      <c r="AB601" s="470" t="s">
        <v>2105</v>
      </c>
      <c r="AC601" s="470" t="str">
        <f t="array" ref="AC601">IFERROR(IF(INDEX('Disaggregation Records'!$G$95:$G$183,MATCH(LEFT(Z601,255),LEFT('Disaggregation Records'!$D$95:$D$183,255),0))=0,"",INDEX('Disaggregation Records'!$G$95:$G$183,MATCH(LEFT(Z601,255),LEFT('Disaggregation Records'!$D$95:$D$183,255),0))),"")</f>
        <v/>
      </c>
      <c r="AD601" s="470" t="s">
        <v>788</v>
      </c>
      <c r="AE601" s="219"/>
      <c r="AF601" s="136"/>
      <c r="AG601" s="136"/>
    </row>
    <row r="602" spans="1:33" ht="37.5" customHeight="1" x14ac:dyDescent="0.25">
      <c r="A602" s="345">
        <v>28</v>
      </c>
      <c r="B602" s="364" t="str">
        <f>IFERROR(VLOOKUP(A602,'Coverage Indicators - Section D'!$A$10:$Y$42,25,FALSE),"")</f>
        <v/>
      </c>
      <c r="C602" s="464" t="str">
        <f t="array" ref="C602">IFERROR(IF(INDEX('Disaggregation Records'!$E$95:$E$183,MATCH(RIGHT(Z602,255),RIGHT('Disaggregation Records'!$D$95:$D$183,255),0))=0,"",INDEX('Disaggregation Records'!$E$95:$E$183,MATCH(RIGHT(Z602,255),RIGHT('Disaggregation Records'!$D$95:$D$183,255),0))),"")</f>
        <v/>
      </c>
      <c r="D602" s="464" t="str">
        <f t="array" ref="D602">IFERROR(IF(INDEX('Disaggregation Records'!$F$95:$F$183,MATCH(RIGHT(Z602,255),RIGHT('Disaggregation Records'!$D$95:$D$183,255),0))=0,"",INDEX('Disaggregation Records'!$F$95:$F$183,MATCH(RIGHT(Z602,255),RIGHT('Disaggregation Records'!$D$95:$D$183,255),0))),"")</f>
        <v/>
      </c>
      <c r="E602" s="366" t="str">
        <f t="array" ref="E602">IFERROR(IF(INDEX('Disaggregation Data'!$K$315:$K$616,MATCH(RIGHT(X602,255),RIGHT('Disaggregation Data'!$J$315:$J$616,255),0))=0,"",INDEX('Disaggregation Data'!$K$315:$K$616,MATCH(RIGHT(X602,255),RIGHT('Disaggregation Data'!J$315:$J$616,255),0))),"")</f>
        <v/>
      </c>
      <c r="F602" s="367" t="str">
        <f t="array" ref="F602">IFERROR(IF(INDEX('Disaggregation Data'!$L$315:$L$616,MATCH(RIGHT(X602,255),RIGHT('Disaggregation Data'!$J$315:$J$616,255),0))=0,"",INDEX('Disaggregation Data'!$L$315:$L$616,MATCH(RIGHT(X602,255),RIGHT('Disaggregation Data'!J$315:$J$616,255),0))),"")</f>
        <v/>
      </c>
      <c r="G602" s="436" t="str">
        <f t="array" ref="G602">IFERROR(IF(INDEX('Disaggregation Data'!$M$315:$M$616,MATCH(RIGHT(X602,255),RIGHT('Disaggregation Data'!$J$315:$J$616,255),0))=0,(E602/F602)*100,INDEX('Disaggregation Data'!$M$315:$M$616,MATCH(RIGHT(X602,255),RIGHT('Disaggregation Data'!J$315:$J$616,255),0))),"")</f>
        <v/>
      </c>
      <c r="H602" s="370" t="str">
        <f t="array" ref="H602">IFERROR(IF(INDEX('Disaggregation Data'!$N$315:$N$616,MATCH(RIGHT(X602,255),RIGHT('Disaggregation Data'!$J$315:$J$616,255),0))=0,"",INDEX('Disaggregation Data'!$N$315:$N$616,MATCH(RIGHT(X602,255),RIGHT('Disaggregation Data'!J$315:$J$616,255),0))),"")</f>
        <v/>
      </c>
      <c r="I602" s="469"/>
      <c r="J602" s="469"/>
      <c r="K602" s="469"/>
      <c r="L602" s="469"/>
      <c r="M602" s="469"/>
      <c r="N602" s="469"/>
      <c r="O602" s="469"/>
      <c r="P602" s="469"/>
      <c r="Q602" s="469"/>
      <c r="R602" s="469"/>
      <c r="S602" s="469"/>
      <c r="T602" s="469"/>
      <c r="U602" s="370" t="str">
        <f t="array" ref="U602">IFERROR(IF(INDEX('Disaggregation Data'!$O$315:$O$616,MATCH(RIGHT(X602,255),RIGHT('Disaggregation Data'!$J$315:$J$616,255),0))=0,"",INDEX('Disaggregation Data'!$O$315:$O$616,MATCH(RIGHT(X602,255),RIGHT('Disaggregation Data'!J$315:$J$616,255),0))),"")</f>
        <v/>
      </c>
      <c r="V602" s="383" t="str">
        <f t="array" ref="V602">IFERROR(IF(INDEX('Disaggregation Data'!$P$315:$P$616,MATCH(RIGHT(X602,255),RIGHT('Disaggregation Data'!$J$315:$J$616,255),0))=0,"",INDEX('Disaggregation Data'!$P$315:$P$616,MATCH(RIGHT(X602,255),RIGHT('Disaggregation Data'!J$315:$J$616,255),0))),"")</f>
        <v/>
      </c>
      <c r="W602" s="470"/>
      <c r="X602" s="470" t="str">
        <f t="shared" si="40"/>
        <v/>
      </c>
      <c r="Y602" s="470">
        <f t="shared" si="41"/>
        <v>225</v>
      </c>
      <c r="Z602" s="470" t="str">
        <f t="shared" si="42"/>
        <v/>
      </c>
      <c r="AA602" s="470" t="b">
        <f t="shared" si="43"/>
        <v>0</v>
      </c>
      <c r="AB602" s="470" t="s">
        <v>2106</v>
      </c>
      <c r="AC602" s="470" t="str">
        <f t="array" ref="AC602">IFERROR(IF(INDEX('Disaggregation Records'!$G$95:$G$183,MATCH(LEFT(Z602,255),LEFT('Disaggregation Records'!$D$95:$D$183,255),0))=0,"",INDEX('Disaggregation Records'!$G$95:$G$183,MATCH(LEFT(Z602,255),LEFT('Disaggregation Records'!$D$95:$D$183,255),0))),"")</f>
        <v/>
      </c>
      <c r="AD602" s="470" t="s">
        <v>788</v>
      </c>
      <c r="AE602" s="219"/>
      <c r="AF602" s="136"/>
      <c r="AG602" s="136"/>
    </row>
    <row r="603" spans="1:33" ht="37.5" customHeight="1" x14ac:dyDescent="0.25">
      <c r="A603" s="345">
        <v>28</v>
      </c>
      <c r="B603" s="364" t="str">
        <f>IFERROR(VLOOKUP(A603,'Coverage Indicators - Section D'!$A$10:$Y$42,25,FALSE),"")</f>
        <v/>
      </c>
      <c r="C603" s="464" t="str">
        <f t="array" ref="C603">IFERROR(IF(INDEX('Disaggregation Records'!$E$95:$E$183,MATCH(RIGHT(Z603,255),RIGHT('Disaggregation Records'!$D$95:$D$183,255),0))=0,"",INDEX('Disaggregation Records'!$E$95:$E$183,MATCH(RIGHT(Z603,255),RIGHT('Disaggregation Records'!$D$95:$D$183,255),0))),"")</f>
        <v/>
      </c>
      <c r="D603" s="464" t="str">
        <f t="array" ref="D603">IFERROR(IF(INDEX('Disaggregation Records'!$F$95:$F$183,MATCH(RIGHT(Z603,255),RIGHT('Disaggregation Records'!$D$95:$D$183,255),0))=0,"",INDEX('Disaggregation Records'!$F$95:$F$183,MATCH(RIGHT(Z603,255),RIGHT('Disaggregation Records'!$D$95:$D$183,255),0))),"")</f>
        <v/>
      </c>
      <c r="E603" s="366" t="str">
        <f t="array" ref="E603">IFERROR(IF(INDEX('Disaggregation Data'!$K$315:$K$616,MATCH(RIGHT(X603,255),RIGHT('Disaggregation Data'!$J$315:$J$616,255),0))=0,"",INDEX('Disaggregation Data'!$K$315:$K$616,MATCH(RIGHT(X603,255),RIGHT('Disaggregation Data'!J$315:$J$616,255),0))),"")</f>
        <v/>
      </c>
      <c r="F603" s="367" t="str">
        <f t="array" ref="F603">IFERROR(IF(INDEX('Disaggregation Data'!$L$315:$L$616,MATCH(RIGHT(X603,255),RIGHT('Disaggregation Data'!$J$315:$J$616,255),0))=0,"",INDEX('Disaggregation Data'!$L$315:$L$616,MATCH(RIGHT(X603,255),RIGHT('Disaggregation Data'!J$315:$J$616,255),0))),"")</f>
        <v/>
      </c>
      <c r="G603" s="436" t="str">
        <f t="array" ref="G603">IFERROR(IF(INDEX('Disaggregation Data'!$M$315:$M$616,MATCH(RIGHT(X603,255),RIGHT('Disaggregation Data'!$J$315:$J$616,255),0))=0,(E603/F603)*100,INDEX('Disaggregation Data'!$M$315:$M$616,MATCH(RIGHT(X603,255),RIGHT('Disaggregation Data'!J$315:$J$616,255),0))),"")</f>
        <v/>
      </c>
      <c r="H603" s="370" t="str">
        <f t="array" ref="H603">IFERROR(IF(INDEX('Disaggregation Data'!$N$315:$N$616,MATCH(RIGHT(X603,255),RIGHT('Disaggregation Data'!$J$315:$J$616,255),0))=0,"",INDEX('Disaggregation Data'!$N$315:$N$616,MATCH(RIGHT(X603,255),RIGHT('Disaggregation Data'!J$315:$J$616,255),0))),"")</f>
        <v/>
      </c>
      <c r="I603" s="469"/>
      <c r="J603" s="469"/>
      <c r="K603" s="469"/>
      <c r="L603" s="469"/>
      <c r="M603" s="469"/>
      <c r="N603" s="469"/>
      <c r="O603" s="469"/>
      <c r="P603" s="469"/>
      <c r="Q603" s="469"/>
      <c r="R603" s="469"/>
      <c r="S603" s="469"/>
      <c r="T603" s="469"/>
      <c r="U603" s="370" t="str">
        <f t="array" ref="U603">IFERROR(IF(INDEX('Disaggregation Data'!$O$315:$O$616,MATCH(RIGHT(X603,255),RIGHT('Disaggregation Data'!$J$315:$J$616,255),0))=0,"",INDEX('Disaggregation Data'!$O$315:$O$616,MATCH(RIGHT(X603,255),RIGHT('Disaggregation Data'!J$315:$J$616,255),0))),"")</f>
        <v/>
      </c>
      <c r="V603" s="383" t="str">
        <f t="array" ref="V603">IFERROR(IF(INDEX('Disaggregation Data'!$P$315:$P$616,MATCH(RIGHT(X603,255),RIGHT('Disaggregation Data'!$J$315:$J$616,255),0))=0,"",INDEX('Disaggregation Data'!$P$315:$P$616,MATCH(RIGHT(X603,255),RIGHT('Disaggregation Data'!J$315:$J$616,255),0))),"")</f>
        <v/>
      </c>
      <c r="W603" s="470"/>
      <c r="X603" s="470" t="str">
        <f t="shared" si="40"/>
        <v/>
      </c>
      <c r="Y603" s="470">
        <f t="shared" si="41"/>
        <v>226</v>
      </c>
      <c r="Z603" s="470" t="str">
        <f t="shared" si="42"/>
        <v/>
      </c>
      <c r="AA603" s="470" t="b">
        <f t="shared" si="43"/>
        <v>0</v>
      </c>
      <c r="AB603" s="470" t="s">
        <v>2107</v>
      </c>
      <c r="AC603" s="470" t="str">
        <f t="array" ref="AC603">IFERROR(IF(INDEX('Disaggregation Records'!$G$95:$G$183,MATCH(LEFT(Z603,255),LEFT('Disaggregation Records'!$D$95:$D$183,255),0))=0,"",INDEX('Disaggregation Records'!$G$95:$G$183,MATCH(LEFT(Z603,255),LEFT('Disaggregation Records'!$D$95:$D$183,255),0))),"")</f>
        <v/>
      </c>
      <c r="AD603" s="470" t="s">
        <v>788</v>
      </c>
      <c r="AE603" s="219"/>
      <c r="AF603" s="136"/>
      <c r="AG603" s="136"/>
    </row>
    <row r="604" spans="1:33" ht="37.5" customHeight="1" x14ac:dyDescent="0.25">
      <c r="A604" s="345">
        <v>28</v>
      </c>
      <c r="B604" s="364" t="str">
        <f>IFERROR(VLOOKUP(A604,'Coverage Indicators - Section D'!$A$10:$Y$42,25,FALSE),"")</f>
        <v/>
      </c>
      <c r="C604" s="464" t="str">
        <f t="array" ref="C604">IFERROR(IF(INDEX('Disaggregation Records'!$E$95:$E$183,MATCH(RIGHT(Z604,255),RIGHT('Disaggregation Records'!$D$95:$D$183,255),0))=0,"",INDEX('Disaggregation Records'!$E$95:$E$183,MATCH(RIGHT(Z604,255),RIGHT('Disaggregation Records'!$D$95:$D$183,255),0))),"")</f>
        <v/>
      </c>
      <c r="D604" s="464" t="str">
        <f t="array" ref="D604">IFERROR(IF(INDEX('Disaggregation Records'!$F$95:$F$183,MATCH(RIGHT(Z604,255),RIGHT('Disaggregation Records'!$D$95:$D$183,255),0))=0,"",INDEX('Disaggregation Records'!$F$95:$F$183,MATCH(RIGHT(Z604,255),RIGHT('Disaggregation Records'!$D$95:$D$183,255),0))),"")</f>
        <v/>
      </c>
      <c r="E604" s="366" t="str">
        <f t="array" ref="E604">IFERROR(IF(INDEX('Disaggregation Data'!$K$315:$K$616,MATCH(RIGHT(X604,255),RIGHT('Disaggregation Data'!$J$315:$J$616,255),0))=0,"",INDEX('Disaggregation Data'!$K$315:$K$616,MATCH(RIGHT(X604,255),RIGHT('Disaggregation Data'!J$315:$J$616,255),0))),"")</f>
        <v/>
      </c>
      <c r="F604" s="367" t="str">
        <f t="array" ref="F604">IFERROR(IF(INDEX('Disaggregation Data'!$L$315:$L$616,MATCH(RIGHT(X604,255),RIGHT('Disaggregation Data'!$J$315:$J$616,255),0))=0,"",INDEX('Disaggregation Data'!$L$315:$L$616,MATCH(RIGHT(X604,255),RIGHT('Disaggregation Data'!J$315:$J$616,255),0))),"")</f>
        <v/>
      </c>
      <c r="G604" s="436" t="str">
        <f t="array" ref="G604">IFERROR(IF(INDEX('Disaggregation Data'!$M$315:$M$616,MATCH(RIGHT(X604,255),RIGHT('Disaggregation Data'!$J$315:$J$616,255),0))=0,(E604/F604)*100,INDEX('Disaggregation Data'!$M$315:$M$616,MATCH(RIGHT(X604,255),RIGHT('Disaggregation Data'!J$315:$J$616,255),0))),"")</f>
        <v/>
      </c>
      <c r="H604" s="370" t="str">
        <f t="array" ref="H604">IFERROR(IF(INDEX('Disaggregation Data'!$N$315:$N$616,MATCH(RIGHT(X604,255),RIGHT('Disaggregation Data'!$J$315:$J$616,255),0))=0,"",INDEX('Disaggregation Data'!$N$315:$N$616,MATCH(RIGHT(X604,255),RIGHT('Disaggregation Data'!J$315:$J$616,255),0))),"")</f>
        <v/>
      </c>
      <c r="I604" s="469"/>
      <c r="J604" s="469"/>
      <c r="K604" s="469"/>
      <c r="L604" s="469"/>
      <c r="M604" s="469"/>
      <c r="N604" s="469"/>
      <c r="O604" s="469"/>
      <c r="P604" s="469"/>
      <c r="Q604" s="469"/>
      <c r="R604" s="469"/>
      <c r="S604" s="469"/>
      <c r="T604" s="469"/>
      <c r="U604" s="370" t="str">
        <f t="array" ref="U604">IFERROR(IF(INDEX('Disaggregation Data'!$O$315:$O$616,MATCH(RIGHT(X604,255),RIGHT('Disaggregation Data'!$J$315:$J$616,255),0))=0,"",INDEX('Disaggregation Data'!$O$315:$O$616,MATCH(RIGHT(X604,255),RIGHT('Disaggregation Data'!J$315:$J$616,255),0))),"")</f>
        <v/>
      </c>
      <c r="V604" s="383" t="str">
        <f t="array" ref="V604">IFERROR(IF(INDEX('Disaggregation Data'!$P$315:$P$616,MATCH(RIGHT(X604,255),RIGHT('Disaggregation Data'!$J$315:$J$616,255),0))=0,"",INDEX('Disaggregation Data'!$P$315:$P$616,MATCH(RIGHT(X604,255),RIGHT('Disaggregation Data'!J$315:$J$616,255),0))),"")</f>
        <v/>
      </c>
      <c r="W604" s="470"/>
      <c r="X604" s="470" t="str">
        <f t="shared" si="40"/>
        <v/>
      </c>
      <c r="Y604" s="470">
        <f t="shared" si="41"/>
        <v>227</v>
      </c>
      <c r="Z604" s="470" t="str">
        <f t="shared" si="42"/>
        <v/>
      </c>
      <c r="AA604" s="470" t="b">
        <f t="shared" si="43"/>
        <v>0</v>
      </c>
      <c r="AB604" s="470" t="s">
        <v>2108</v>
      </c>
      <c r="AC604" s="470" t="str">
        <f t="array" ref="AC604">IFERROR(IF(INDEX('Disaggregation Records'!$G$95:$G$183,MATCH(LEFT(Z604,255),LEFT('Disaggregation Records'!$D$95:$D$183,255),0))=0,"",INDEX('Disaggregation Records'!$G$95:$G$183,MATCH(LEFT(Z604,255),LEFT('Disaggregation Records'!$D$95:$D$183,255),0))),"")</f>
        <v/>
      </c>
      <c r="AD604" s="470" t="s">
        <v>788</v>
      </c>
      <c r="AE604" s="219"/>
      <c r="AF604" s="136"/>
      <c r="AG604" s="136"/>
    </row>
    <row r="605" spans="1:33" ht="37.5" customHeight="1" x14ac:dyDescent="0.25">
      <c r="A605" s="345">
        <v>28</v>
      </c>
      <c r="B605" s="364" t="str">
        <f>IFERROR(VLOOKUP(A605,'Coverage Indicators - Section D'!$A$10:$Y$42,25,FALSE),"")</f>
        <v/>
      </c>
      <c r="C605" s="464" t="str">
        <f t="array" ref="C605">IFERROR(IF(INDEX('Disaggregation Records'!$E$95:$E$183,MATCH(RIGHT(Z605,255),RIGHT('Disaggregation Records'!$D$95:$D$183,255),0))=0,"",INDEX('Disaggregation Records'!$E$95:$E$183,MATCH(RIGHT(Z605,255),RIGHT('Disaggregation Records'!$D$95:$D$183,255),0))),"")</f>
        <v/>
      </c>
      <c r="D605" s="464" t="str">
        <f t="array" ref="D605">IFERROR(IF(INDEX('Disaggregation Records'!$F$95:$F$183,MATCH(RIGHT(Z605,255),RIGHT('Disaggregation Records'!$D$95:$D$183,255),0))=0,"",INDEX('Disaggregation Records'!$F$95:$F$183,MATCH(RIGHT(Z605,255),RIGHT('Disaggregation Records'!$D$95:$D$183,255),0))),"")</f>
        <v/>
      </c>
      <c r="E605" s="366" t="str">
        <f t="array" ref="E605">IFERROR(IF(INDEX('Disaggregation Data'!$K$315:$K$616,MATCH(RIGHT(X605,255),RIGHT('Disaggregation Data'!$J$315:$J$616,255),0))=0,"",INDEX('Disaggregation Data'!$K$315:$K$616,MATCH(RIGHT(X605,255),RIGHT('Disaggregation Data'!J$315:$J$616,255),0))),"")</f>
        <v/>
      </c>
      <c r="F605" s="367" t="str">
        <f t="array" ref="F605">IFERROR(IF(INDEX('Disaggregation Data'!$L$315:$L$616,MATCH(RIGHT(X605,255),RIGHT('Disaggregation Data'!$J$315:$J$616,255),0))=0,"",INDEX('Disaggregation Data'!$L$315:$L$616,MATCH(RIGHT(X605,255),RIGHT('Disaggregation Data'!J$315:$J$616,255),0))),"")</f>
        <v/>
      </c>
      <c r="G605" s="436" t="str">
        <f t="array" ref="G605">IFERROR(IF(INDEX('Disaggregation Data'!$M$315:$M$616,MATCH(RIGHT(X605,255),RIGHT('Disaggregation Data'!$J$315:$J$616,255),0))=0,(E605/F605)*100,INDEX('Disaggregation Data'!$M$315:$M$616,MATCH(RIGHT(X605,255),RIGHT('Disaggregation Data'!J$315:$J$616,255),0))),"")</f>
        <v/>
      </c>
      <c r="H605" s="370" t="str">
        <f t="array" ref="H605">IFERROR(IF(INDEX('Disaggregation Data'!$N$315:$N$616,MATCH(RIGHT(X605,255),RIGHT('Disaggregation Data'!$J$315:$J$616,255),0))=0,"",INDEX('Disaggregation Data'!$N$315:$N$616,MATCH(RIGHT(X605,255),RIGHT('Disaggregation Data'!J$315:$J$616,255),0))),"")</f>
        <v/>
      </c>
      <c r="I605" s="469"/>
      <c r="J605" s="469"/>
      <c r="K605" s="469"/>
      <c r="L605" s="469"/>
      <c r="M605" s="469"/>
      <c r="N605" s="469"/>
      <c r="O605" s="469"/>
      <c r="P605" s="469"/>
      <c r="Q605" s="469"/>
      <c r="R605" s="469"/>
      <c r="S605" s="469"/>
      <c r="T605" s="469"/>
      <c r="U605" s="370" t="str">
        <f t="array" ref="U605">IFERROR(IF(INDEX('Disaggregation Data'!$O$315:$O$616,MATCH(RIGHT(X605,255),RIGHT('Disaggregation Data'!$J$315:$J$616,255),0))=0,"",INDEX('Disaggregation Data'!$O$315:$O$616,MATCH(RIGHT(X605,255),RIGHT('Disaggregation Data'!J$315:$J$616,255),0))),"")</f>
        <v/>
      </c>
      <c r="V605" s="383" t="str">
        <f t="array" ref="V605">IFERROR(IF(INDEX('Disaggregation Data'!$P$315:$P$616,MATCH(RIGHT(X605,255),RIGHT('Disaggregation Data'!$J$315:$J$616,255),0))=0,"",INDEX('Disaggregation Data'!$P$315:$P$616,MATCH(RIGHT(X605,255),RIGHT('Disaggregation Data'!J$315:$J$616,255),0))),"")</f>
        <v/>
      </c>
      <c r="W605" s="470"/>
      <c r="X605" s="470" t="str">
        <f t="shared" si="40"/>
        <v/>
      </c>
      <c r="Y605" s="470">
        <f t="shared" si="41"/>
        <v>228</v>
      </c>
      <c r="Z605" s="470" t="str">
        <f t="shared" si="42"/>
        <v/>
      </c>
      <c r="AA605" s="470" t="b">
        <f t="shared" si="43"/>
        <v>0</v>
      </c>
      <c r="AB605" s="470" t="s">
        <v>2109</v>
      </c>
      <c r="AC605" s="470" t="str">
        <f t="array" ref="AC605">IFERROR(IF(INDEX('Disaggregation Records'!$G$95:$G$183,MATCH(LEFT(Z605,255),LEFT('Disaggregation Records'!$D$95:$D$183,255),0))=0,"",INDEX('Disaggregation Records'!$G$95:$G$183,MATCH(LEFT(Z605,255),LEFT('Disaggregation Records'!$D$95:$D$183,255),0))),"")</f>
        <v/>
      </c>
      <c r="AD605" s="470" t="s">
        <v>788</v>
      </c>
      <c r="AE605" s="219"/>
      <c r="AF605" s="136"/>
      <c r="AG605" s="136"/>
    </row>
    <row r="606" spans="1:33" ht="37.5" customHeight="1" x14ac:dyDescent="0.25">
      <c r="A606" s="345">
        <v>28</v>
      </c>
      <c r="B606" s="364" t="str">
        <f>IFERROR(VLOOKUP(A606,'Coverage Indicators - Section D'!$A$10:$Y$42,25,FALSE),"")</f>
        <v/>
      </c>
      <c r="C606" s="464" t="str">
        <f t="array" ref="C606">IFERROR(IF(INDEX('Disaggregation Records'!$E$95:$E$183,MATCH(RIGHT(Z606,255),RIGHT('Disaggregation Records'!$D$95:$D$183,255),0))=0,"",INDEX('Disaggregation Records'!$E$95:$E$183,MATCH(RIGHT(Z606,255),RIGHT('Disaggregation Records'!$D$95:$D$183,255),0))),"")</f>
        <v/>
      </c>
      <c r="D606" s="464" t="str">
        <f t="array" ref="D606">IFERROR(IF(INDEX('Disaggregation Records'!$F$95:$F$183,MATCH(RIGHT(Z606,255),RIGHT('Disaggregation Records'!$D$95:$D$183,255),0))=0,"",INDEX('Disaggregation Records'!$F$95:$F$183,MATCH(RIGHT(Z606,255),RIGHT('Disaggregation Records'!$D$95:$D$183,255),0))),"")</f>
        <v/>
      </c>
      <c r="E606" s="366" t="str">
        <f t="array" ref="E606">IFERROR(IF(INDEX('Disaggregation Data'!$K$315:$K$616,MATCH(RIGHT(X606,255),RIGHT('Disaggregation Data'!$J$315:$J$616,255),0))=0,"",INDEX('Disaggregation Data'!$K$315:$K$616,MATCH(RIGHT(X606,255),RIGHT('Disaggregation Data'!J$315:$J$616,255),0))),"")</f>
        <v/>
      </c>
      <c r="F606" s="367" t="str">
        <f t="array" ref="F606">IFERROR(IF(INDEX('Disaggregation Data'!$L$315:$L$616,MATCH(RIGHT(X606,255),RIGHT('Disaggregation Data'!$J$315:$J$616,255),0))=0,"",INDEX('Disaggregation Data'!$L$315:$L$616,MATCH(RIGHT(X606,255),RIGHT('Disaggregation Data'!J$315:$J$616,255),0))),"")</f>
        <v/>
      </c>
      <c r="G606" s="436" t="str">
        <f t="array" ref="G606">IFERROR(IF(INDEX('Disaggregation Data'!$M$315:$M$616,MATCH(RIGHT(X606,255),RIGHT('Disaggregation Data'!$J$315:$J$616,255),0))=0,(E606/F606)*100,INDEX('Disaggregation Data'!$M$315:$M$616,MATCH(RIGHT(X606,255),RIGHT('Disaggregation Data'!J$315:$J$616,255),0))),"")</f>
        <v/>
      </c>
      <c r="H606" s="370" t="str">
        <f t="array" ref="H606">IFERROR(IF(INDEX('Disaggregation Data'!$N$315:$N$616,MATCH(RIGHT(X606,255),RIGHT('Disaggregation Data'!$J$315:$J$616,255),0))=0,"",INDEX('Disaggregation Data'!$N$315:$N$616,MATCH(RIGHT(X606,255),RIGHT('Disaggregation Data'!J$315:$J$616,255),0))),"")</f>
        <v/>
      </c>
      <c r="I606" s="469"/>
      <c r="J606" s="469"/>
      <c r="K606" s="469"/>
      <c r="L606" s="469"/>
      <c r="M606" s="469"/>
      <c r="N606" s="469"/>
      <c r="O606" s="469"/>
      <c r="P606" s="469"/>
      <c r="Q606" s="469"/>
      <c r="R606" s="469"/>
      <c r="S606" s="469"/>
      <c r="T606" s="469"/>
      <c r="U606" s="370" t="str">
        <f t="array" ref="U606">IFERROR(IF(INDEX('Disaggregation Data'!$O$315:$O$616,MATCH(RIGHT(X606,255),RIGHT('Disaggregation Data'!$J$315:$J$616,255),0))=0,"",INDEX('Disaggregation Data'!$O$315:$O$616,MATCH(RIGHT(X606,255),RIGHT('Disaggregation Data'!J$315:$J$616,255),0))),"")</f>
        <v/>
      </c>
      <c r="V606" s="383" t="str">
        <f t="array" ref="V606">IFERROR(IF(INDEX('Disaggregation Data'!$P$315:$P$616,MATCH(RIGHT(X606,255),RIGHT('Disaggregation Data'!$J$315:$J$616,255),0))=0,"",INDEX('Disaggregation Data'!$P$315:$P$616,MATCH(RIGHT(X606,255),RIGHT('Disaggregation Data'!J$315:$J$616,255),0))),"")</f>
        <v/>
      </c>
      <c r="W606" s="470"/>
      <c r="X606" s="470" t="str">
        <f t="shared" si="40"/>
        <v/>
      </c>
      <c r="Y606" s="470">
        <f t="shared" si="41"/>
        <v>229</v>
      </c>
      <c r="Z606" s="470" t="str">
        <f t="shared" si="42"/>
        <v/>
      </c>
      <c r="AA606" s="470" t="b">
        <f t="shared" si="43"/>
        <v>0</v>
      </c>
      <c r="AB606" s="470" t="s">
        <v>2110</v>
      </c>
      <c r="AC606" s="470" t="str">
        <f t="array" ref="AC606">IFERROR(IF(INDEX('Disaggregation Records'!$G$95:$G$183,MATCH(LEFT(Z606,255),LEFT('Disaggregation Records'!$D$95:$D$183,255),0))=0,"",INDEX('Disaggregation Records'!$G$95:$G$183,MATCH(LEFT(Z606,255),LEFT('Disaggregation Records'!$D$95:$D$183,255),0))),"")</f>
        <v/>
      </c>
      <c r="AD606" s="470" t="s">
        <v>788</v>
      </c>
      <c r="AE606" s="219"/>
      <c r="AF606" s="136"/>
      <c r="AG606" s="136"/>
    </row>
    <row r="607" spans="1:33" ht="37.5" customHeight="1" x14ac:dyDescent="0.25">
      <c r="A607" s="345">
        <v>29</v>
      </c>
      <c r="B607" s="364" t="str">
        <f>IFERROR(VLOOKUP(A607,'Coverage Indicators - Section D'!$A$10:$Y$42,25,FALSE),"")</f>
        <v/>
      </c>
      <c r="C607" s="464" t="str">
        <f t="array" ref="C607">IFERROR(IF(INDEX('Disaggregation Records'!$E$95:$E$183,MATCH(RIGHT(Z607,255),RIGHT('Disaggregation Records'!$D$95:$D$183,255),0))=0,"",INDEX('Disaggregation Records'!$E$95:$E$183,MATCH(RIGHT(Z607,255),RIGHT('Disaggregation Records'!$D$95:$D$183,255),0))),"")</f>
        <v/>
      </c>
      <c r="D607" s="464" t="str">
        <f t="array" ref="D607">IFERROR(IF(INDEX('Disaggregation Records'!$F$95:$F$183,MATCH(RIGHT(Z607,255),RIGHT('Disaggregation Records'!$D$95:$D$183,255),0))=0,"",INDEX('Disaggregation Records'!$F$95:$F$183,MATCH(RIGHT(Z607,255),RIGHT('Disaggregation Records'!$D$95:$D$183,255),0))),"")</f>
        <v/>
      </c>
      <c r="E607" s="366" t="str">
        <f t="array" ref="E607">IFERROR(IF(INDEX('Disaggregation Data'!$K$315:$K$616,MATCH(RIGHT(X607,255),RIGHT('Disaggregation Data'!$J$315:$J$616,255),0))=0,"",INDEX('Disaggregation Data'!$K$315:$K$616,MATCH(RIGHT(X607,255),RIGHT('Disaggregation Data'!J$315:$J$616,255),0))),"")</f>
        <v/>
      </c>
      <c r="F607" s="367" t="str">
        <f t="array" ref="F607">IFERROR(IF(INDEX('Disaggregation Data'!$L$315:$L$616,MATCH(RIGHT(X607,255),RIGHT('Disaggregation Data'!$J$315:$J$616,255),0))=0,"",INDEX('Disaggregation Data'!$L$315:$L$616,MATCH(RIGHT(X607,255),RIGHT('Disaggregation Data'!J$315:$J$616,255),0))),"")</f>
        <v/>
      </c>
      <c r="G607" s="436" t="str">
        <f t="array" ref="G607">IFERROR(IF(INDEX('Disaggregation Data'!$M$315:$M$616,MATCH(RIGHT(X607,255),RIGHT('Disaggregation Data'!$J$315:$J$616,255),0))=0,(E607/F607)*100,INDEX('Disaggregation Data'!$M$315:$M$616,MATCH(RIGHT(X607,255),RIGHT('Disaggregation Data'!J$315:$J$616,255),0))),"")</f>
        <v/>
      </c>
      <c r="H607" s="370" t="str">
        <f t="array" ref="H607">IFERROR(IF(INDEX('Disaggregation Data'!$N$315:$N$616,MATCH(RIGHT(X607,255),RIGHT('Disaggregation Data'!$J$315:$J$616,255),0))=0,"",INDEX('Disaggregation Data'!$N$315:$N$616,MATCH(RIGHT(X607,255),RIGHT('Disaggregation Data'!J$315:$J$616,255),0))),"")</f>
        <v/>
      </c>
      <c r="I607" s="469"/>
      <c r="J607" s="469"/>
      <c r="K607" s="469"/>
      <c r="L607" s="469"/>
      <c r="M607" s="469"/>
      <c r="N607" s="469"/>
      <c r="O607" s="469"/>
      <c r="P607" s="469"/>
      <c r="Q607" s="469"/>
      <c r="R607" s="469"/>
      <c r="S607" s="469"/>
      <c r="T607" s="469"/>
      <c r="U607" s="370" t="str">
        <f t="array" ref="U607">IFERROR(IF(INDEX('Disaggregation Data'!$O$315:$O$616,MATCH(RIGHT(X607,255),RIGHT('Disaggregation Data'!$J$315:$J$616,255),0))=0,"",INDEX('Disaggregation Data'!$O$315:$O$616,MATCH(RIGHT(X607,255),RIGHT('Disaggregation Data'!J$315:$J$616,255),0))),"")</f>
        <v/>
      </c>
      <c r="V607" s="383" t="str">
        <f t="array" ref="V607">IFERROR(IF(INDEX('Disaggregation Data'!$P$315:$P$616,MATCH(RIGHT(X607,255),RIGHT('Disaggregation Data'!$J$315:$J$616,255),0))=0,"",INDEX('Disaggregation Data'!$P$315:$P$616,MATCH(RIGHT(X607,255),RIGHT('Disaggregation Data'!J$315:$J$616,255),0))),"")</f>
        <v/>
      </c>
      <c r="W607" s="470"/>
      <c r="X607" s="470" t="str">
        <f t="shared" si="40"/>
        <v/>
      </c>
      <c r="Y607" s="470">
        <f t="shared" si="41"/>
        <v>230</v>
      </c>
      <c r="Z607" s="470" t="str">
        <f t="shared" si="42"/>
        <v/>
      </c>
      <c r="AA607" s="470" t="b">
        <f t="shared" si="43"/>
        <v>0</v>
      </c>
      <c r="AB607" s="470" t="s">
        <v>2111</v>
      </c>
      <c r="AC607" s="470" t="str">
        <f t="array" ref="AC607">IFERROR(IF(INDEX('Disaggregation Records'!$G$95:$G$183,MATCH(LEFT(Z607,255),LEFT('Disaggregation Records'!$D$95:$D$183,255),0))=0,"",INDEX('Disaggregation Records'!$G$95:$G$183,MATCH(LEFT(Z607,255),LEFT('Disaggregation Records'!$D$95:$D$183,255),0))),"")</f>
        <v/>
      </c>
      <c r="AD607" s="470" t="s">
        <v>789</v>
      </c>
      <c r="AE607" s="219"/>
      <c r="AF607" s="136"/>
      <c r="AG607" s="136"/>
    </row>
    <row r="608" spans="1:33" ht="37.5" customHeight="1" x14ac:dyDescent="0.25">
      <c r="A608" s="345">
        <v>29</v>
      </c>
      <c r="B608" s="364" t="str">
        <f>IFERROR(VLOOKUP(A608,'Coverage Indicators - Section D'!$A$10:$Y$42,25,FALSE),"")</f>
        <v/>
      </c>
      <c r="C608" s="464" t="str">
        <f t="array" ref="C608">IFERROR(IF(INDEX('Disaggregation Records'!$E$95:$E$183,MATCH(RIGHT(Z608,255),RIGHT('Disaggregation Records'!$D$95:$D$183,255),0))=0,"",INDEX('Disaggregation Records'!$E$95:$E$183,MATCH(RIGHT(Z608,255),RIGHT('Disaggregation Records'!$D$95:$D$183,255),0))),"")</f>
        <v/>
      </c>
      <c r="D608" s="464" t="str">
        <f t="array" ref="D608">IFERROR(IF(INDEX('Disaggregation Records'!$F$95:$F$183,MATCH(RIGHT(Z608,255),RIGHT('Disaggregation Records'!$D$95:$D$183,255),0))=0,"",INDEX('Disaggregation Records'!$F$95:$F$183,MATCH(RIGHT(Z608,255),RIGHT('Disaggregation Records'!$D$95:$D$183,255),0))),"")</f>
        <v/>
      </c>
      <c r="E608" s="366" t="str">
        <f t="array" ref="E608">IFERROR(IF(INDEX('Disaggregation Data'!$K$315:$K$616,MATCH(RIGHT(X608,255),RIGHT('Disaggregation Data'!$J$315:$J$616,255),0))=0,"",INDEX('Disaggregation Data'!$K$315:$K$616,MATCH(RIGHT(X608,255),RIGHT('Disaggregation Data'!J$315:$J$616,255),0))),"")</f>
        <v/>
      </c>
      <c r="F608" s="367" t="str">
        <f t="array" ref="F608">IFERROR(IF(INDEX('Disaggregation Data'!$L$315:$L$616,MATCH(RIGHT(X608,255),RIGHT('Disaggregation Data'!$J$315:$J$616,255),0))=0,"",INDEX('Disaggregation Data'!$L$315:$L$616,MATCH(RIGHT(X608,255),RIGHT('Disaggregation Data'!J$315:$J$616,255),0))),"")</f>
        <v/>
      </c>
      <c r="G608" s="436" t="str">
        <f t="array" ref="G608">IFERROR(IF(INDEX('Disaggregation Data'!$M$315:$M$616,MATCH(RIGHT(X608,255),RIGHT('Disaggregation Data'!$J$315:$J$616,255),0))=0,(E608/F608)*100,INDEX('Disaggregation Data'!$M$315:$M$616,MATCH(RIGHT(X608,255),RIGHT('Disaggregation Data'!J$315:$J$616,255),0))),"")</f>
        <v/>
      </c>
      <c r="H608" s="370" t="str">
        <f t="array" ref="H608">IFERROR(IF(INDEX('Disaggregation Data'!$N$315:$N$616,MATCH(RIGHT(X608,255),RIGHT('Disaggregation Data'!$J$315:$J$616,255),0))=0,"",INDEX('Disaggregation Data'!$N$315:$N$616,MATCH(RIGHT(X608,255),RIGHT('Disaggregation Data'!J$315:$J$616,255),0))),"")</f>
        <v/>
      </c>
      <c r="I608" s="469"/>
      <c r="J608" s="469"/>
      <c r="K608" s="469"/>
      <c r="L608" s="469"/>
      <c r="M608" s="469"/>
      <c r="N608" s="469"/>
      <c r="O608" s="469"/>
      <c r="P608" s="469"/>
      <c r="Q608" s="469"/>
      <c r="R608" s="469"/>
      <c r="S608" s="469"/>
      <c r="T608" s="469"/>
      <c r="U608" s="370" t="str">
        <f t="array" ref="U608">IFERROR(IF(INDEX('Disaggregation Data'!$O$315:$O$616,MATCH(RIGHT(X608,255),RIGHT('Disaggregation Data'!$J$315:$J$616,255),0))=0,"",INDEX('Disaggregation Data'!$O$315:$O$616,MATCH(RIGHT(X608,255),RIGHT('Disaggregation Data'!J$315:$J$616,255),0))),"")</f>
        <v/>
      </c>
      <c r="V608" s="383" t="str">
        <f t="array" ref="V608">IFERROR(IF(INDEX('Disaggregation Data'!$P$315:$P$616,MATCH(RIGHT(X608,255),RIGHT('Disaggregation Data'!$J$315:$J$616,255),0))=0,"",INDEX('Disaggregation Data'!$P$315:$P$616,MATCH(RIGHT(X608,255),RIGHT('Disaggregation Data'!J$315:$J$616,255),0))),"")</f>
        <v/>
      </c>
      <c r="W608" s="470"/>
      <c r="X608" s="470" t="str">
        <f t="shared" si="40"/>
        <v/>
      </c>
      <c r="Y608" s="470">
        <f t="shared" si="41"/>
        <v>231</v>
      </c>
      <c r="Z608" s="470" t="str">
        <f t="shared" si="42"/>
        <v/>
      </c>
      <c r="AA608" s="470" t="b">
        <f t="shared" si="43"/>
        <v>0</v>
      </c>
      <c r="AB608" s="470" t="s">
        <v>2112</v>
      </c>
      <c r="AC608" s="470" t="str">
        <f t="array" ref="AC608">IFERROR(IF(INDEX('Disaggregation Records'!$G$95:$G$183,MATCH(LEFT(Z608,255),LEFT('Disaggregation Records'!$D$95:$D$183,255),0))=0,"",INDEX('Disaggregation Records'!$G$95:$G$183,MATCH(LEFT(Z608,255),LEFT('Disaggregation Records'!$D$95:$D$183,255),0))),"")</f>
        <v/>
      </c>
      <c r="AD608" s="470" t="s">
        <v>789</v>
      </c>
      <c r="AE608" s="219"/>
      <c r="AF608" s="136"/>
      <c r="AG608" s="136"/>
    </row>
    <row r="609" spans="1:33" ht="37.5" customHeight="1" x14ac:dyDescent="0.25">
      <c r="A609" s="345">
        <v>29</v>
      </c>
      <c r="B609" s="364" t="str">
        <f>IFERROR(VLOOKUP(A609,'Coverage Indicators - Section D'!$A$10:$Y$42,25,FALSE),"")</f>
        <v/>
      </c>
      <c r="C609" s="464" t="str">
        <f t="array" ref="C609">IFERROR(IF(INDEX('Disaggregation Records'!$E$95:$E$183,MATCH(RIGHT(Z609,255),RIGHT('Disaggregation Records'!$D$95:$D$183,255),0))=0,"",INDEX('Disaggregation Records'!$E$95:$E$183,MATCH(RIGHT(Z609,255),RIGHT('Disaggregation Records'!$D$95:$D$183,255),0))),"")</f>
        <v/>
      </c>
      <c r="D609" s="464" t="str">
        <f t="array" ref="D609">IFERROR(IF(INDEX('Disaggregation Records'!$F$95:$F$183,MATCH(RIGHT(Z609,255),RIGHT('Disaggregation Records'!$D$95:$D$183,255),0))=0,"",INDEX('Disaggregation Records'!$F$95:$F$183,MATCH(RIGHT(Z609,255),RIGHT('Disaggregation Records'!$D$95:$D$183,255),0))),"")</f>
        <v/>
      </c>
      <c r="E609" s="366" t="str">
        <f t="array" ref="E609">IFERROR(IF(INDEX('Disaggregation Data'!$K$315:$K$616,MATCH(RIGHT(X609,255),RIGHT('Disaggregation Data'!$J$315:$J$616,255),0))=0,"",INDEX('Disaggregation Data'!$K$315:$K$616,MATCH(RIGHT(X609,255),RIGHT('Disaggregation Data'!J$315:$J$616,255),0))),"")</f>
        <v/>
      </c>
      <c r="F609" s="367" t="str">
        <f t="array" ref="F609">IFERROR(IF(INDEX('Disaggregation Data'!$L$315:$L$616,MATCH(RIGHT(X609,255),RIGHT('Disaggregation Data'!$J$315:$J$616,255),0))=0,"",INDEX('Disaggregation Data'!$L$315:$L$616,MATCH(RIGHT(X609,255),RIGHT('Disaggregation Data'!J$315:$J$616,255),0))),"")</f>
        <v/>
      </c>
      <c r="G609" s="436" t="str">
        <f t="array" ref="G609">IFERROR(IF(INDEX('Disaggregation Data'!$M$315:$M$616,MATCH(RIGHT(X609,255),RIGHT('Disaggregation Data'!$J$315:$J$616,255),0))=0,(E609/F609)*100,INDEX('Disaggregation Data'!$M$315:$M$616,MATCH(RIGHT(X609,255),RIGHT('Disaggregation Data'!J$315:$J$616,255),0))),"")</f>
        <v/>
      </c>
      <c r="H609" s="370" t="str">
        <f t="array" ref="H609">IFERROR(IF(INDEX('Disaggregation Data'!$N$315:$N$616,MATCH(RIGHT(X609,255),RIGHT('Disaggregation Data'!$J$315:$J$616,255),0))=0,"",INDEX('Disaggregation Data'!$N$315:$N$616,MATCH(RIGHT(X609,255),RIGHT('Disaggregation Data'!J$315:$J$616,255),0))),"")</f>
        <v/>
      </c>
      <c r="I609" s="469"/>
      <c r="J609" s="469"/>
      <c r="K609" s="469"/>
      <c r="L609" s="469"/>
      <c r="M609" s="469"/>
      <c r="N609" s="469"/>
      <c r="O609" s="469"/>
      <c r="P609" s="469"/>
      <c r="Q609" s="469"/>
      <c r="R609" s="469"/>
      <c r="S609" s="469"/>
      <c r="T609" s="469"/>
      <c r="U609" s="370" t="str">
        <f t="array" ref="U609">IFERROR(IF(INDEX('Disaggregation Data'!$O$315:$O$616,MATCH(RIGHT(X609,255),RIGHT('Disaggregation Data'!$J$315:$J$616,255),0))=0,"",INDEX('Disaggregation Data'!$O$315:$O$616,MATCH(RIGHT(X609,255),RIGHT('Disaggregation Data'!J$315:$J$616,255),0))),"")</f>
        <v/>
      </c>
      <c r="V609" s="383" t="str">
        <f t="array" ref="V609">IFERROR(IF(INDEX('Disaggregation Data'!$P$315:$P$616,MATCH(RIGHT(X609,255),RIGHT('Disaggregation Data'!$J$315:$J$616,255),0))=0,"",INDEX('Disaggregation Data'!$P$315:$P$616,MATCH(RIGHT(X609,255),RIGHT('Disaggregation Data'!J$315:$J$616,255),0))),"")</f>
        <v/>
      </c>
      <c r="W609" s="470"/>
      <c r="X609" s="470" t="str">
        <f t="shared" si="40"/>
        <v/>
      </c>
      <c r="Y609" s="470">
        <f t="shared" si="41"/>
        <v>232</v>
      </c>
      <c r="Z609" s="470" t="str">
        <f t="shared" si="42"/>
        <v/>
      </c>
      <c r="AA609" s="470" t="b">
        <f t="shared" si="43"/>
        <v>0</v>
      </c>
      <c r="AB609" s="470" t="s">
        <v>2113</v>
      </c>
      <c r="AC609" s="470" t="str">
        <f t="array" ref="AC609">IFERROR(IF(INDEX('Disaggregation Records'!$G$95:$G$183,MATCH(LEFT(Z609,255),LEFT('Disaggregation Records'!$D$95:$D$183,255),0))=0,"",INDEX('Disaggregation Records'!$G$95:$G$183,MATCH(LEFT(Z609,255),LEFT('Disaggregation Records'!$D$95:$D$183,255),0))),"")</f>
        <v/>
      </c>
      <c r="AD609" s="470" t="s">
        <v>789</v>
      </c>
      <c r="AE609" s="219"/>
      <c r="AF609" s="136"/>
      <c r="AG609" s="136"/>
    </row>
    <row r="610" spans="1:33" ht="37.5" customHeight="1" x14ac:dyDescent="0.25">
      <c r="A610" s="345">
        <v>29</v>
      </c>
      <c r="B610" s="364" t="str">
        <f>IFERROR(VLOOKUP(A610,'Coverage Indicators - Section D'!$A$10:$Y$42,25,FALSE),"")</f>
        <v/>
      </c>
      <c r="C610" s="464" t="str">
        <f t="array" ref="C610">IFERROR(IF(INDEX('Disaggregation Records'!$E$95:$E$183,MATCH(RIGHT(Z610,255),RIGHT('Disaggregation Records'!$D$95:$D$183,255),0))=0,"",INDEX('Disaggregation Records'!$E$95:$E$183,MATCH(RIGHT(Z610,255),RIGHT('Disaggregation Records'!$D$95:$D$183,255),0))),"")</f>
        <v/>
      </c>
      <c r="D610" s="464" t="str">
        <f t="array" ref="D610">IFERROR(IF(INDEX('Disaggregation Records'!$F$95:$F$183,MATCH(RIGHT(Z610,255),RIGHT('Disaggregation Records'!$D$95:$D$183,255),0))=0,"",INDEX('Disaggregation Records'!$F$95:$F$183,MATCH(RIGHT(Z610,255),RIGHT('Disaggregation Records'!$D$95:$D$183,255),0))),"")</f>
        <v/>
      </c>
      <c r="E610" s="366" t="str">
        <f t="array" ref="E610">IFERROR(IF(INDEX('Disaggregation Data'!$K$315:$K$616,MATCH(RIGHT(X610,255),RIGHT('Disaggregation Data'!$J$315:$J$616,255),0))=0,"",INDEX('Disaggregation Data'!$K$315:$K$616,MATCH(RIGHT(X610,255),RIGHT('Disaggregation Data'!J$315:$J$616,255),0))),"")</f>
        <v/>
      </c>
      <c r="F610" s="367" t="str">
        <f t="array" ref="F610">IFERROR(IF(INDEX('Disaggregation Data'!$L$315:$L$616,MATCH(RIGHT(X610,255),RIGHT('Disaggregation Data'!$J$315:$J$616,255),0))=0,"",INDEX('Disaggregation Data'!$L$315:$L$616,MATCH(RIGHT(X610,255),RIGHT('Disaggregation Data'!J$315:$J$616,255),0))),"")</f>
        <v/>
      </c>
      <c r="G610" s="436" t="str">
        <f t="array" ref="G610">IFERROR(IF(INDEX('Disaggregation Data'!$M$315:$M$616,MATCH(RIGHT(X610,255),RIGHT('Disaggregation Data'!$J$315:$J$616,255),0))=0,(E610/F610)*100,INDEX('Disaggregation Data'!$M$315:$M$616,MATCH(RIGHT(X610,255),RIGHT('Disaggregation Data'!J$315:$J$616,255),0))),"")</f>
        <v/>
      </c>
      <c r="H610" s="370" t="str">
        <f t="array" ref="H610">IFERROR(IF(INDEX('Disaggregation Data'!$N$315:$N$616,MATCH(RIGHT(X610,255),RIGHT('Disaggregation Data'!$J$315:$J$616,255),0))=0,"",INDEX('Disaggregation Data'!$N$315:$N$616,MATCH(RIGHT(X610,255),RIGHT('Disaggregation Data'!J$315:$J$616,255),0))),"")</f>
        <v/>
      </c>
      <c r="I610" s="469"/>
      <c r="J610" s="469"/>
      <c r="K610" s="469"/>
      <c r="L610" s="469"/>
      <c r="M610" s="469"/>
      <c r="N610" s="469"/>
      <c r="O610" s="469"/>
      <c r="P610" s="469"/>
      <c r="Q610" s="469"/>
      <c r="R610" s="469"/>
      <c r="S610" s="469"/>
      <c r="T610" s="469"/>
      <c r="U610" s="370" t="str">
        <f t="array" ref="U610">IFERROR(IF(INDEX('Disaggregation Data'!$O$315:$O$616,MATCH(RIGHT(X610,255),RIGHT('Disaggregation Data'!$J$315:$J$616,255),0))=0,"",INDEX('Disaggregation Data'!$O$315:$O$616,MATCH(RIGHT(X610,255),RIGHT('Disaggregation Data'!J$315:$J$616,255),0))),"")</f>
        <v/>
      </c>
      <c r="V610" s="383" t="str">
        <f t="array" ref="V610">IFERROR(IF(INDEX('Disaggregation Data'!$P$315:$P$616,MATCH(RIGHT(X610,255),RIGHT('Disaggregation Data'!$J$315:$J$616,255),0))=0,"",INDEX('Disaggregation Data'!$P$315:$P$616,MATCH(RIGHT(X610,255),RIGHT('Disaggregation Data'!J$315:$J$616,255),0))),"")</f>
        <v/>
      </c>
      <c r="W610" s="470"/>
      <c r="X610" s="470" t="str">
        <f t="shared" si="40"/>
        <v/>
      </c>
      <c r="Y610" s="470">
        <f t="shared" si="41"/>
        <v>233</v>
      </c>
      <c r="Z610" s="470" t="str">
        <f t="shared" si="42"/>
        <v/>
      </c>
      <c r="AA610" s="470" t="b">
        <f t="shared" si="43"/>
        <v>0</v>
      </c>
      <c r="AB610" s="470" t="s">
        <v>2114</v>
      </c>
      <c r="AC610" s="470" t="str">
        <f t="array" ref="AC610">IFERROR(IF(INDEX('Disaggregation Records'!$G$95:$G$183,MATCH(LEFT(Z610,255),LEFT('Disaggregation Records'!$D$95:$D$183,255),0))=0,"",INDEX('Disaggregation Records'!$G$95:$G$183,MATCH(LEFT(Z610,255),LEFT('Disaggregation Records'!$D$95:$D$183,255),0))),"")</f>
        <v/>
      </c>
      <c r="AD610" s="470" t="s">
        <v>789</v>
      </c>
      <c r="AE610" s="219"/>
      <c r="AF610" s="136"/>
      <c r="AG610" s="136"/>
    </row>
    <row r="611" spans="1:33" ht="37.5" customHeight="1" x14ac:dyDescent="0.25">
      <c r="A611" s="345">
        <v>29</v>
      </c>
      <c r="B611" s="364" t="str">
        <f>IFERROR(VLOOKUP(A611,'Coverage Indicators - Section D'!$A$10:$Y$42,25,FALSE),"")</f>
        <v/>
      </c>
      <c r="C611" s="464" t="str">
        <f t="array" ref="C611">IFERROR(IF(INDEX('Disaggregation Records'!$E$95:$E$183,MATCH(RIGHT(Z611,255),RIGHT('Disaggregation Records'!$D$95:$D$183,255),0))=0,"",INDEX('Disaggregation Records'!$E$95:$E$183,MATCH(RIGHT(Z611,255),RIGHT('Disaggregation Records'!$D$95:$D$183,255),0))),"")</f>
        <v/>
      </c>
      <c r="D611" s="464" t="str">
        <f t="array" ref="D611">IFERROR(IF(INDEX('Disaggregation Records'!$F$95:$F$183,MATCH(RIGHT(Z611,255),RIGHT('Disaggregation Records'!$D$95:$D$183,255),0))=0,"",INDEX('Disaggregation Records'!$F$95:$F$183,MATCH(RIGHT(Z611,255),RIGHT('Disaggregation Records'!$D$95:$D$183,255),0))),"")</f>
        <v/>
      </c>
      <c r="E611" s="366" t="str">
        <f t="array" ref="E611">IFERROR(IF(INDEX('Disaggregation Data'!$K$315:$K$616,MATCH(RIGHT(X611,255),RIGHT('Disaggregation Data'!$J$315:$J$616,255),0))=0,"",INDEX('Disaggregation Data'!$K$315:$K$616,MATCH(RIGHT(X611,255),RIGHT('Disaggregation Data'!J$315:$J$616,255),0))),"")</f>
        <v/>
      </c>
      <c r="F611" s="367" t="str">
        <f t="array" ref="F611">IFERROR(IF(INDEX('Disaggregation Data'!$L$315:$L$616,MATCH(RIGHT(X611,255),RIGHT('Disaggregation Data'!$J$315:$J$616,255),0))=0,"",INDEX('Disaggregation Data'!$L$315:$L$616,MATCH(RIGHT(X611,255),RIGHT('Disaggregation Data'!J$315:$J$616,255),0))),"")</f>
        <v/>
      </c>
      <c r="G611" s="436" t="str">
        <f t="array" ref="G611">IFERROR(IF(INDEX('Disaggregation Data'!$M$315:$M$616,MATCH(RIGHT(X611,255),RIGHT('Disaggregation Data'!$J$315:$J$616,255),0))=0,(E611/F611)*100,INDEX('Disaggregation Data'!$M$315:$M$616,MATCH(RIGHT(X611,255),RIGHT('Disaggregation Data'!J$315:$J$616,255),0))),"")</f>
        <v/>
      </c>
      <c r="H611" s="370" t="str">
        <f t="array" ref="H611">IFERROR(IF(INDEX('Disaggregation Data'!$N$315:$N$616,MATCH(RIGHT(X611,255),RIGHT('Disaggregation Data'!$J$315:$J$616,255),0))=0,"",INDEX('Disaggregation Data'!$N$315:$N$616,MATCH(RIGHT(X611,255),RIGHT('Disaggregation Data'!J$315:$J$616,255),0))),"")</f>
        <v/>
      </c>
      <c r="I611" s="469"/>
      <c r="J611" s="469"/>
      <c r="K611" s="469"/>
      <c r="L611" s="469"/>
      <c r="M611" s="469"/>
      <c r="N611" s="469"/>
      <c r="O611" s="469"/>
      <c r="P611" s="469"/>
      <c r="Q611" s="469"/>
      <c r="R611" s="469"/>
      <c r="S611" s="469"/>
      <c r="T611" s="469"/>
      <c r="U611" s="370" t="str">
        <f t="array" ref="U611">IFERROR(IF(INDEX('Disaggregation Data'!$O$315:$O$616,MATCH(RIGHT(X611,255),RIGHT('Disaggregation Data'!$J$315:$J$616,255),0))=0,"",INDEX('Disaggregation Data'!$O$315:$O$616,MATCH(RIGHT(X611,255),RIGHT('Disaggregation Data'!J$315:$J$616,255),0))),"")</f>
        <v/>
      </c>
      <c r="V611" s="383" t="str">
        <f t="array" ref="V611">IFERROR(IF(INDEX('Disaggregation Data'!$P$315:$P$616,MATCH(RIGHT(X611,255),RIGHT('Disaggregation Data'!$J$315:$J$616,255),0))=0,"",INDEX('Disaggregation Data'!$P$315:$P$616,MATCH(RIGHT(X611,255),RIGHT('Disaggregation Data'!J$315:$J$616,255),0))),"")</f>
        <v/>
      </c>
      <c r="W611" s="470"/>
      <c r="X611" s="470" t="str">
        <f t="shared" si="40"/>
        <v/>
      </c>
      <c r="Y611" s="470">
        <f t="shared" si="41"/>
        <v>234</v>
      </c>
      <c r="Z611" s="470" t="str">
        <f t="shared" si="42"/>
        <v/>
      </c>
      <c r="AA611" s="470" t="b">
        <f t="shared" si="43"/>
        <v>0</v>
      </c>
      <c r="AB611" s="470" t="s">
        <v>2115</v>
      </c>
      <c r="AC611" s="470" t="str">
        <f t="array" ref="AC611">IFERROR(IF(INDEX('Disaggregation Records'!$G$95:$G$183,MATCH(LEFT(Z611,255),LEFT('Disaggregation Records'!$D$95:$D$183,255),0))=0,"",INDEX('Disaggregation Records'!$G$95:$G$183,MATCH(LEFT(Z611,255),LEFT('Disaggregation Records'!$D$95:$D$183,255),0))),"")</f>
        <v/>
      </c>
      <c r="AD611" s="470" t="s">
        <v>789</v>
      </c>
      <c r="AE611" s="219"/>
      <c r="AF611" s="136"/>
      <c r="AG611" s="136"/>
    </row>
    <row r="612" spans="1:33" ht="37.5" customHeight="1" x14ac:dyDescent="0.25">
      <c r="A612" s="345">
        <v>29</v>
      </c>
      <c r="B612" s="364" t="str">
        <f>IFERROR(VLOOKUP(A612,'Coverage Indicators - Section D'!$A$10:$Y$42,25,FALSE),"")</f>
        <v/>
      </c>
      <c r="C612" s="464" t="str">
        <f t="array" ref="C612">IFERROR(IF(INDEX('Disaggregation Records'!$E$95:$E$183,MATCH(RIGHT(Z612,255),RIGHT('Disaggregation Records'!$D$95:$D$183,255),0))=0,"",INDEX('Disaggregation Records'!$E$95:$E$183,MATCH(RIGHT(Z612,255),RIGHT('Disaggregation Records'!$D$95:$D$183,255),0))),"")</f>
        <v/>
      </c>
      <c r="D612" s="464" t="str">
        <f t="array" ref="D612">IFERROR(IF(INDEX('Disaggregation Records'!$F$95:$F$183,MATCH(RIGHT(Z612,255),RIGHT('Disaggregation Records'!$D$95:$D$183,255),0))=0,"",INDEX('Disaggregation Records'!$F$95:$F$183,MATCH(RIGHT(Z612,255),RIGHT('Disaggregation Records'!$D$95:$D$183,255),0))),"")</f>
        <v/>
      </c>
      <c r="E612" s="366" t="str">
        <f t="array" ref="E612">IFERROR(IF(INDEX('Disaggregation Data'!$K$315:$K$616,MATCH(RIGHT(X612,255),RIGHT('Disaggregation Data'!$J$315:$J$616,255),0))=0,"",INDEX('Disaggregation Data'!$K$315:$K$616,MATCH(RIGHT(X612,255),RIGHT('Disaggregation Data'!J$315:$J$616,255),0))),"")</f>
        <v/>
      </c>
      <c r="F612" s="367" t="str">
        <f t="array" ref="F612">IFERROR(IF(INDEX('Disaggregation Data'!$L$315:$L$616,MATCH(RIGHT(X612,255),RIGHT('Disaggregation Data'!$J$315:$J$616,255),0))=0,"",INDEX('Disaggregation Data'!$L$315:$L$616,MATCH(RIGHT(X612,255),RIGHT('Disaggregation Data'!J$315:$J$616,255),0))),"")</f>
        <v/>
      </c>
      <c r="G612" s="436" t="str">
        <f t="array" ref="G612">IFERROR(IF(INDEX('Disaggregation Data'!$M$315:$M$616,MATCH(RIGHT(X612,255),RIGHT('Disaggregation Data'!$J$315:$J$616,255),0))=0,(E612/F612)*100,INDEX('Disaggregation Data'!$M$315:$M$616,MATCH(RIGHT(X612,255),RIGHT('Disaggregation Data'!J$315:$J$616,255),0))),"")</f>
        <v/>
      </c>
      <c r="H612" s="370" t="str">
        <f t="array" ref="H612">IFERROR(IF(INDEX('Disaggregation Data'!$N$315:$N$616,MATCH(RIGHT(X612,255),RIGHT('Disaggregation Data'!$J$315:$J$616,255),0))=0,"",INDEX('Disaggregation Data'!$N$315:$N$616,MATCH(RIGHT(X612,255),RIGHT('Disaggregation Data'!J$315:$J$616,255),0))),"")</f>
        <v/>
      </c>
      <c r="I612" s="469"/>
      <c r="J612" s="469"/>
      <c r="K612" s="469"/>
      <c r="L612" s="469"/>
      <c r="M612" s="469"/>
      <c r="N612" s="469"/>
      <c r="O612" s="469"/>
      <c r="P612" s="469"/>
      <c r="Q612" s="469"/>
      <c r="R612" s="469"/>
      <c r="S612" s="469"/>
      <c r="T612" s="469"/>
      <c r="U612" s="370" t="str">
        <f t="array" ref="U612">IFERROR(IF(INDEX('Disaggregation Data'!$O$315:$O$616,MATCH(RIGHT(X612,255),RIGHT('Disaggregation Data'!$J$315:$J$616,255),0))=0,"",INDEX('Disaggregation Data'!$O$315:$O$616,MATCH(RIGHT(X612,255),RIGHT('Disaggregation Data'!J$315:$J$616,255),0))),"")</f>
        <v/>
      </c>
      <c r="V612" s="383" t="str">
        <f t="array" ref="V612">IFERROR(IF(INDEX('Disaggregation Data'!$P$315:$P$616,MATCH(RIGHT(X612,255),RIGHT('Disaggregation Data'!$J$315:$J$616,255),0))=0,"",INDEX('Disaggregation Data'!$P$315:$P$616,MATCH(RIGHT(X612,255),RIGHT('Disaggregation Data'!J$315:$J$616,255),0))),"")</f>
        <v/>
      </c>
      <c r="W612" s="470"/>
      <c r="X612" s="470" t="str">
        <f t="shared" si="40"/>
        <v/>
      </c>
      <c r="Y612" s="470">
        <f t="shared" si="41"/>
        <v>235</v>
      </c>
      <c r="Z612" s="470" t="str">
        <f t="shared" si="42"/>
        <v/>
      </c>
      <c r="AA612" s="470" t="b">
        <f t="shared" si="43"/>
        <v>0</v>
      </c>
      <c r="AB612" s="470" t="s">
        <v>2116</v>
      </c>
      <c r="AC612" s="470" t="str">
        <f t="array" ref="AC612">IFERROR(IF(INDEX('Disaggregation Records'!$G$95:$G$183,MATCH(LEFT(Z612,255),LEFT('Disaggregation Records'!$D$95:$D$183,255),0))=0,"",INDEX('Disaggregation Records'!$G$95:$G$183,MATCH(LEFT(Z612,255),LEFT('Disaggregation Records'!$D$95:$D$183,255),0))),"")</f>
        <v/>
      </c>
      <c r="AD612" s="470" t="s">
        <v>789</v>
      </c>
      <c r="AE612" s="219"/>
      <c r="AF612" s="136"/>
      <c r="AG612" s="136"/>
    </row>
    <row r="613" spans="1:33" ht="37.5" customHeight="1" x14ac:dyDescent="0.25">
      <c r="A613" s="345">
        <v>29</v>
      </c>
      <c r="B613" s="364" t="str">
        <f>IFERROR(VLOOKUP(A613,'Coverage Indicators - Section D'!$A$10:$Y$42,25,FALSE),"")</f>
        <v/>
      </c>
      <c r="C613" s="464" t="str">
        <f t="array" ref="C613">IFERROR(IF(INDEX('Disaggregation Records'!$E$95:$E$183,MATCH(RIGHT(Z613,255),RIGHT('Disaggregation Records'!$D$95:$D$183,255),0))=0,"",INDEX('Disaggregation Records'!$E$95:$E$183,MATCH(RIGHT(Z613,255),RIGHT('Disaggregation Records'!$D$95:$D$183,255),0))),"")</f>
        <v/>
      </c>
      <c r="D613" s="464" t="str">
        <f t="array" ref="D613">IFERROR(IF(INDEX('Disaggregation Records'!$F$95:$F$183,MATCH(RIGHT(Z613,255),RIGHT('Disaggregation Records'!$D$95:$D$183,255),0))=0,"",INDEX('Disaggregation Records'!$F$95:$F$183,MATCH(RIGHT(Z613,255),RIGHT('Disaggregation Records'!$D$95:$D$183,255),0))),"")</f>
        <v/>
      </c>
      <c r="E613" s="366" t="str">
        <f t="array" ref="E613">IFERROR(IF(INDEX('Disaggregation Data'!$K$315:$K$616,MATCH(RIGHT(X613,255),RIGHT('Disaggregation Data'!$J$315:$J$616,255),0))=0,"",INDEX('Disaggregation Data'!$K$315:$K$616,MATCH(RIGHT(X613,255),RIGHT('Disaggregation Data'!J$315:$J$616,255),0))),"")</f>
        <v/>
      </c>
      <c r="F613" s="367" t="str">
        <f t="array" ref="F613">IFERROR(IF(INDEX('Disaggregation Data'!$L$315:$L$616,MATCH(RIGHT(X613,255),RIGHT('Disaggregation Data'!$J$315:$J$616,255),0))=0,"",INDEX('Disaggregation Data'!$L$315:$L$616,MATCH(RIGHT(X613,255),RIGHT('Disaggregation Data'!J$315:$J$616,255),0))),"")</f>
        <v/>
      </c>
      <c r="G613" s="436" t="str">
        <f t="array" ref="G613">IFERROR(IF(INDEX('Disaggregation Data'!$M$315:$M$616,MATCH(RIGHT(X613,255),RIGHT('Disaggregation Data'!$J$315:$J$616,255),0))=0,(E613/F613)*100,INDEX('Disaggregation Data'!$M$315:$M$616,MATCH(RIGHT(X613,255),RIGHT('Disaggregation Data'!J$315:$J$616,255),0))),"")</f>
        <v/>
      </c>
      <c r="H613" s="370" t="str">
        <f t="array" ref="H613">IFERROR(IF(INDEX('Disaggregation Data'!$N$315:$N$616,MATCH(RIGHT(X613,255),RIGHT('Disaggregation Data'!$J$315:$J$616,255),0))=0,"",INDEX('Disaggregation Data'!$N$315:$N$616,MATCH(RIGHT(X613,255),RIGHT('Disaggregation Data'!J$315:$J$616,255),0))),"")</f>
        <v/>
      </c>
      <c r="I613" s="469"/>
      <c r="J613" s="469"/>
      <c r="K613" s="469"/>
      <c r="L613" s="469"/>
      <c r="M613" s="469"/>
      <c r="N613" s="469"/>
      <c r="O613" s="469"/>
      <c r="P613" s="469"/>
      <c r="Q613" s="469"/>
      <c r="R613" s="469"/>
      <c r="S613" s="469"/>
      <c r="T613" s="469"/>
      <c r="U613" s="370" t="str">
        <f t="array" ref="U613">IFERROR(IF(INDEX('Disaggregation Data'!$O$315:$O$616,MATCH(RIGHT(X613,255),RIGHT('Disaggregation Data'!$J$315:$J$616,255),0))=0,"",INDEX('Disaggregation Data'!$O$315:$O$616,MATCH(RIGHT(X613,255),RIGHT('Disaggregation Data'!J$315:$J$616,255),0))),"")</f>
        <v/>
      </c>
      <c r="V613" s="383" t="str">
        <f t="array" ref="V613">IFERROR(IF(INDEX('Disaggregation Data'!$P$315:$P$616,MATCH(RIGHT(X613,255),RIGHT('Disaggregation Data'!$J$315:$J$616,255),0))=0,"",INDEX('Disaggregation Data'!$P$315:$P$616,MATCH(RIGHT(X613,255),RIGHT('Disaggregation Data'!J$315:$J$616,255),0))),"")</f>
        <v/>
      </c>
      <c r="W613" s="470"/>
      <c r="X613" s="470" t="str">
        <f t="shared" si="40"/>
        <v/>
      </c>
      <c r="Y613" s="470">
        <f t="shared" si="41"/>
        <v>236</v>
      </c>
      <c r="Z613" s="470" t="str">
        <f t="shared" si="42"/>
        <v/>
      </c>
      <c r="AA613" s="470" t="b">
        <f t="shared" si="43"/>
        <v>0</v>
      </c>
      <c r="AB613" s="470" t="s">
        <v>2117</v>
      </c>
      <c r="AC613" s="470" t="str">
        <f t="array" ref="AC613">IFERROR(IF(INDEX('Disaggregation Records'!$G$95:$G$183,MATCH(LEFT(Z613,255),LEFT('Disaggregation Records'!$D$95:$D$183,255),0))=0,"",INDEX('Disaggregation Records'!$G$95:$G$183,MATCH(LEFT(Z613,255),LEFT('Disaggregation Records'!$D$95:$D$183,255),0))),"")</f>
        <v/>
      </c>
      <c r="AD613" s="470" t="s">
        <v>789</v>
      </c>
      <c r="AE613" s="219"/>
      <c r="AF613" s="136"/>
      <c r="AG613" s="136"/>
    </row>
    <row r="614" spans="1:33" ht="37.5" customHeight="1" x14ac:dyDescent="0.25">
      <c r="A614" s="345">
        <v>29</v>
      </c>
      <c r="B614" s="364" t="str">
        <f>IFERROR(VLOOKUP(A614,'Coverage Indicators - Section D'!$A$10:$Y$42,25,FALSE),"")</f>
        <v/>
      </c>
      <c r="C614" s="464" t="str">
        <f t="array" ref="C614">IFERROR(IF(INDEX('Disaggregation Records'!$E$95:$E$183,MATCH(RIGHT(Z614,255),RIGHT('Disaggregation Records'!$D$95:$D$183,255),0))=0,"",INDEX('Disaggregation Records'!$E$95:$E$183,MATCH(RIGHT(Z614,255),RIGHT('Disaggregation Records'!$D$95:$D$183,255),0))),"")</f>
        <v/>
      </c>
      <c r="D614" s="464" t="str">
        <f t="array" ref="D614">IFERROR(IF(INDEX('Disaggregation Records'!$F$95:$F$183,MATCH(RIGHT(Z614,255),RIGHT('Disaggregation Records'!$D$95:$D$183,255),0))=0,"",INDEX('Disaggregation Records'!$F$95:$F$183,MATCH(RIGHT(Z614,255),RIGHT('Disaggregation Records'!$D$95:$D$183,255),0))),"")</f>
        <v/>
      </c>
      <c r="E614" s="366" t="str">
        <f t="array" ref="E614">IFERROR(IF(INDEX('Disaggregation Data'!$K$315:$K$616,MATCH(RIGHT(X614,255),RIGHT('Disaggregation Data'!$J$315:$J$616,255),0))=0,"",INDEX('Disaggregation Data'!$K$315:$K$616,MATCH(RIGHT(X614,255),RIGHT('Disaggregation Data'!J$315:$J$616,255),0))),"")</f>
        <v/>
      </c>
      <c r="F614" s="367" t="str">
        <f t="array" ref="F614">IFERROR(IF(INDEX('Disaggregation Data'!$L$315:$L$616,MATCH(RIGHT(X614,255),RIGHT('Disaggregation Data'!$J$315:$J$616,255),0))=0,"",INDEX('Disaggregation Data'!$L$315:$L$616,MATCH(RIGHT(X614,255),RIGHT('Disaggregation Data'!J$315:$J$616,255),0))),"")</f>
        <v/>
      </c>
      <c r="G614" s="436" t="str">
        <f t="array" ref="G614">IFERROR(IF(INDEX('Disaggregation Data'!$M$315:$M$616,MATCH(RIGHT(X614,255),RIGHT('Disaggregation Data'!$J$315:$J$616,255),0))=0,(E614/F614)*100,INDEX('Disaggregation Data'!$M$315:$M$616,MATCH(RIGHT(X614,255),RIGHT('Disaggregation Data'!J$315:$J$616,255),0))),"")</f>
        <v/>
      </c>
      <c r="H614" s="370" t="str">
        <f t="array" ref="H614">IFERROR(IF(INDEX('Disaggregation Data'!$N$315:$N$616,MATCH(RIGHT(X614,255),RIGHT('Disaggregation Data'!$J$315:$J$616,255),0))=0,"",INDEX('Disaggregation Data'!$N$315:$N$616,MATCH(RIGHT(X614,255),RIGHT('Disaggregation Data'!J$315:$J$616,255),0))),"")</f>
        <v/>
      </c>
      <c r="I614" s="469"/>
      <c r="J614" s="469"/>
      <c r="K614" s="469"/>
      <c r="L614" s="469"/>
      <c r="M614" s="469"/>
      <c r="N614" s="469"/>
      <c r="O614" s="469"/>
      <c r="P614" s="469"/>
      <c r="Q614" s="469"/>
      <c r="R614" s="469"/>
      <c r="S614" s="469"/>
      <c r="T614" s="469"/>
      <c r="U614" s="370" t="str">
        <f t="array" ref="U614">IFERROR(IF(INDEX('Disaggregation Data'!$O$315:$O$616,MATCH(RIGHT(X614,255),RIGHT('Disaggregation Data'!$J$315:$J$616,255),0))=0,"",INDEX('Disaggregation Data'!$O$315:$O$616,MATCH(RIGHT(X614,255),RIGHT('Disaggregation Data'!J$315:$J$616,255),0))),"")</f>
        <v/>
      </c>
      <c r="V614" s="383" t="str">
        <f t="array" ref="V614">IFERROR(IF(INDEX('Disaggregation Data'!$P$315:$P$616,MATCH(RIGHT(X614,255),RIGHT('Disaggregation Data'!$J$315:$J$616,255),0))=0,"",INDEX('Disaggregation Data'!$P$315:$P$616,MATCH(RIGHT(X614,255),RIGHT('Disaggregation Data'!J$315:$J$616,255),0))),"")</f>
        <v/>
      </c>
      <c r="W614" s="470"/>
      <c r="X614" s="470" t="str">
        <f t="shared" si="40"/>
        <v/>
      </c>
      <c r="Y614" s="470">
        <f t="shared" si="41"/>
        <v>237</v>
      </c>
      <c r="Z614" s="470" t="str">
        <f t="shared" si="42"/>
        <v/>
      </c>
      <c r="AA614" s="470" t="b">
        <f t="shared" si="43"/>
        <v>0</v>
      </c>
      <c r="AB614" s="470" t="s">
        <v>2118</v>
      </c>
      <c r="AC614" s="470" t="str">
        <f t="array" ref="AC614">IFERROR(IF(INDEX('Disaggregation Records'!$G$95:$G$183,MATCH(LEFT(Z614,255),LEFT('Disaggregation Records'!$D$95:$D$183,255),0))=0,"",INDEX('Disaggregation Records'!$G$95:$G$183,MATCH(LEFT(Z614,255),LEFT('Disaggregation Records'!$D$95:$D$183,255),0))),"")</f>
        <v/>
      </c>
      <c r="AD614" s="470" t="s">
        <v>789</v>
      </c>
      <c r="AE614" s="219"/>
      <c r="AF614" s="136"/>
      <c r="AG614" s="136"/>
    </row>
    <row r="615" spans="1:33" ht="37.5" customHeight="1" x14ac:dyDescent="0.25">
      <c r="A615" s="345">
        <v>29</v>
      </c>
      <c r="B615" s="364" t="str">
        <f>IFERROR(VLOOKUP(A615,'Coverage Indicators - Section D'!$A$10:$Y$42,25,FALSE),"")</f>
        <v/>
      </c>
      <c r="C615" s="464" t="str">
        <f t="array" ref="C615">IFERROR(IF(INDEX('Disaggregation Records'!$E$95:$E$183,MATCH(RIGHT(Z615,255),RIGHT('Disaggregation Records'!$D$95:$D$183,255),0))=0,"",INDEX('Disaggregation Records'!$E$95:$E$183,MATCH(RIGHT(Z615,255),RIGHT('Disaggregation Records'!$D$95:$D$183,255),0))),"")</f>
        <v/>
      </c>
      <c r="D615" s="464" t="str">
        <f t="array" ref="D615">IFERROR(IF(INDEX('Disaggregation Records'!$F$95:$F$183,MATCH(RIGHT(Z615,255),RIGHT('Disaggregation Records'!$D$95:$D$183,255),0))=0,"",INDEX('Disaggregation Records'!$F$95:$F$183,MATCH(RIGHT(Z615,255),RIGHT('Disaggregation Records'!$D$95:$D$183,255),0))),"")</f>
        <v/>
      </c>
      <c r="E615" s="366" t="str">
        <f t="array" ref="E615">IFERROR(IF(INDEX('Disaggregation Data'!$K$315:$K$616,MATCH(RIGHT(X615,255),RIGHT('Disaggregation Data'!$J$315:$J$616,255),0))=0,"",INDEX('Disaggregation Data'!$K$315:$K$616,MATCH(RIGHT(X615,255),RIGHT('Disaggregation Data'!J$315:$J$616,255),0))),"")</f>
        <v/>
      </c>
      <c r="F615" s="367" t="str">
        <f t="array" ref="F615">IFERROR(IF(INDEX('Disaggregation Data'!$L$315:$L$616,MATCH(RIGHT(X615,255),RIGHT('Disaggregation Data'!$J$315:$J$616,255),0))=0,"",INDEX('Disaggregation Data'!$L$315:$L$616,MATCH(RIGHT(X615,255),RIGHT('Disaggregation Data'!J$315:$J$616,255),0))),"")</f>
        <v/>
      </c>
      <c r="G615" s="436" t="str">
        <f t="array" ref="G615">IFERROR(IF(INDEX('Disaggregation Data'!$M$315:$M$616,MATCH(RIGHT(X615,255),RIGHT('Disaggregation Data'!$J$315:$J$616,255),0))=0,(E615/F615)*100,INDEX('Disaggregation Data'!$M$315:$M$616,MATCH(RIGHT(X615,255),RIGHT('Disaggregation Data'!J$315:$J$616,255),0))),"")</f>
        <v/>
      </c>
      <c r="H615" s="370" t="str">
        <f t="array" ref="H615">IFERROR(IF(INDEX('Disaggregation Data'!$N$315:$N$616,MATCH(RIGHT(X615,255),RIGHT('Disaggregation Data'!$J$315:$J$616,255),0))=0,"",INDEX('Disaggregation Data'!$N$315:$N$616,MATCH(RIGHT(X615,255),RIGHT('Disaggregation Data'!J$315:$J$616,255),0))),"")</f>
        <v/>
      </c>
      <c r="I615" s="469"/>
      <c r="J615" s="469"/>
      <c r="K615" s="469"/>
      <c r="L615" s="469"/>
      <c r="M615" s="469"/>
      <c r="N615" s="469"/>
      <c r="O615" s="469"/>
      <c r="P615" s="469"/>
      <c r="Q615" s="469"/>
      <c r="R615" s="469"/>
      <c r="S615" s="469"/>
      <c r="T615" s="469"/>
      <c r="U615" s="370" t="str">
        <f t="array" ref="U615">IFERROR(IF(INDEX('Disaggregation Data'!$O$315:$O$616,MATCH(RIGHT(X615,255),RIGHT('Disaggregation Data'!$J$315:$J$616,255),0))=0,"",INDEX('Disaggregation Data'!$O$315:$O$616,MATCH(RIGHT(X615,255),RIGHT('Disaggregation Data'!J$315:$J$616,255),0))),"")</f>
        <v/>
      </c>
      <c r="V615" s="383" t="str">
        <f t="array" ref="V615">IFERROR(IF(INDEX('Disaggregation Data'!$P$315:$P$616,MATCH(RIGHT(X615,255),RIGHT('Disaggregation Data'!$J$315:$J$616,255),0))=0,"",INDEX('Disaggregation Data'!$P$315:$P$616,MATCH(RIGHT(X615,255),RIGHT('Disaggregation Data'!J$315:$J$616,255),0))),"")</f>
        <v/>
      </c>
      <c r="W615" s="470"/>
      <c r="X615" s="470" t="str">
        <f t="shared" si="40"/>
        <v/>
      </c>
      <c r="Y615" s="470">
        <f t="shared" si="41"/>
        <v>238</v>
      </c>
      <c r="Z615" s="470" t="str">
        <f t="shared" si="42"/>
        <v/>
      </c>
      <c r="AA615" s="470" t="b">
        <f t="shared" si="43"/>
        <v>0</v>
      </c>
      <c r="AB615" s="470" t="s">
        <v>2119</v>
      </c>
      <c r="AC615" s="470" t="str">
        <f t="array" ref="AC615">IFERROR(IF(INDEX('Disaggregation Records'!$G$95:$G$183,MATCH(LEFT(Z615,255),LEFT('Disaggregation Records'!$D$95:$D$183,255),0))=0,"",INDEX('Disaggregation Records'!$G$95:$G$183,MATCH(LEFT(Z615,255),LEFT('Disaggregation Records'!$D$95:$D$183,255),0))),"")</f>
        <v/>
      </c>
      <c r="AD615" s="470" t="s">
        <v>789</v>
      </c>
      <c r="AE615" s="219"/>
      <c r="AF615" s="136"/>
      <c r="AG615" s="136"/>
    </row>
    <row r="616" spans="1:33" ht="37.5" customHeight="1" x14ac:dyDescent="0.25">
      <c r="A616" s="345">
        <v>29</v>
      </c>
      <c r="B616" s="364" t="str">
        <f>IFERROR(VLOOKUP(A616,'Coverage Indicators - Section D'!$A$10:$Y$42,25,FALSE),"")</f>
        <v/>
      </c>
      <c r="C616" s="464" t="str">
        <f t="array" ref="C616">IFERROR(IF(INDEX('Disaggregation Records'!$E$95:$E$183,MATCH(RIGHT(Z616,255),RIGHT('Disaggregation Records'!$D$95:$D$183,255),0))=0,"",INDEX('Disaggregation Records'!$E$95:$E$183,MATCH(RIGHT(Z616,255),RIGHT('Disaggregation Records'!$D$95:$D$183,255),0))),"")</f>
        <v/>
      </c>
      <c r="D616" s="464" t="str">
        <f t="array" ref="D616">IFERROR(IF(INDEX('Disaggregation Records'!$F$95:$F$183,MATCH(RIGHT(Z616,255),RIGHT('Disaggregation Records'!$D$95:$D$183,255),0))=0,"",INDEX('Disaggregation Records'!$F$95:$F$183,MATCH(RIGHT(Z616,255),RIGHT('Disaggregation Records'!$D$95:$D$183,255),0))),"")</f>
        <v/>
      </c>
      <c r="E616" s="366" t="str">
        <f t="array" ref="E616">IFERROR(IF(INDEX('Disaggregation Data'!$K$315:$K$616,MATCH(RIGHT(X616,255),RIGHT('Disaggregation Data'!$J$315:$J$616,255),0))=0,"",INDEX('Disaggregation Data'!$K$315:$K$616,MATCH(RIGHT(X616,255),RIGHT('Disaggregation Data'!J$315:$J$616,255),0))),"")</f>
        <v/>
      </c>
      <c r="F616" s="367" t="str">
        <f t="array" ref="F616">IFERROR(IF(INDEX('Disaggregation Data'!$L$315:$L$616,MATCH(RIGHT(X616,255),RIGHT('Disaggregation Data'!$J$315:$J$616,255),0))=0,"",INDEX('Disaggregation Data'!$L$315:$L$616,MATCH(RIGHT(X616,255),RIGHT('Disaggregation Data'!J$315:$J$616,255),0))),"")</f>
        <v/>
      </c>
      <c r="G616" s="436" t="str">
        <f t="array" ref="G616">IFERROR(IF(INDEX('Disaggregation Data'!$M$315:$M$616,MATCH(RIGHT(X616,255),RIGHT('Disaggregation Data'!$J$315:$J$616,255),0))=0,(E616/F616)*100,INDEX('Disaggregation Data'!$M$315:$M$616,MATCH(RIGHT(X616,255),RIGHT('Disaggregation Data'!J$315:$J$616,255),0))),"")</f>
        <v/>
      </c>
      <c r="H616" s="370" t="str">
        <f t="array" ref="H616">IFERROR(IF(INDEX('Disaggregation Data'!$N$315:$N$616,MATCH(RIGHT(X616,255),RIGHT('Disaggregation Data'!$J$315:$J$616,255),0))=0,"",INDEX('Disaggregation Data'!$N$315:$N$616,MATCH(RIGHT(X616,255),RIGHT('Disaggregation Data'!J$315:$J$616,255),0))),"")</f>
        <v/>
      </c>
      <c r="I616" s="469"/>
      <c r="J616" s="469"/>
      <c r="K616" s="469"/>
      <c r="L616" s="469"/>
      <c r="M616" s="469"/>
      <c r="N616" s="469"/>
      <c r="O616" s="469"/>
      <c r="P616" s="469"/>
      <c r="Q616" s="469"/>
      <c r="R616" s="469"/>
      <c r="S616" s="469"/>
      <c r="T616" s="469"/>
      <c r="U616" s="370" t="str">
        <f t="array" ref="U616">IFERROR(IF(INDEX('Disaggregation Data'!$O$315:$O$616,MATCH(RIGHT(X616,255),RIGHT('Disaggregation Data'!$J$315:$J$616,255),0))=0,"",INDEX('Disaggregation Data'!$O$315:$O$616,MATCH(RIGHT(X616,255),RIGHT('Disaggregation Data'!J$315:$J$616,255),0))),"")</f>
        <v/>
      </c>
      <c r="V616" s="383" t="str">
        <f t="array" ref="V616">IFERROR(IF(INDEX('Disaggregation Data'!$P$315:$P$616,MATCH(RIGHT(X616,255),RIGHT('Disaggregation Data'!$J$315:$J$616,255),0))=0,"",INDEX('Disaggregation Data'!$P$315:$P$616,MATCH(RIGHT(X616,255),RIGHT('Disaggregation Data'!J$315:$J$616,255),0))),"")</f>
        <v/>
      </c>
      <c r="W616" s="470"/>
      <c r="X616" s="470" t="str">
        <f t="shared" si="40"/>
        <v/>
      </c>
      <c r="Y616" s="470">
        <f t="shared" si="41"/>
        <v>239</v>
      </c>
      <c r="Z616" s="470" t="str">
        <f t="shared" si="42"/>
        <v/>
      </c>
      <c r="AA616" s="470" t="b">
        <f t="shared" si="43"/>
        <v>0</v>
      </c>
      <c r="AB616" s="470" t="s">
        <v>2120</v>
      </c>
      <c r="AC616" s="470" t="str">
        <f t="array" ref="AC616">IFERROR(IF(INDEX('Disaggregation Records'!$G$95:$G$183,MATCH(LEFT(Z616,255),LEFT('Disaggregation Records'!$D$95:$D$183,255),0))=0,"",INDEX('Disaggregation Records'!$G$95:$G$183,MATCH(LEFT(Z616,255),LEFT('Disaggregation Records'!$D$95:$D$183,255),0))),"")</f>
        <v/>
      </c>
      <c r="AD616" s="470" t="s">
        <v>789</v>
      </c>
      <c r="AE616" s="219"/>
      <c r="AF616" s="136"/>
      <c r="AG616" s="136"/>
    </row>
    <row r="617" spans="1:33" ht="37.5" customHeight="1" x14ac:dyDescent="0.25">
      <c r="A617" s="345">
        <v>30</v>
      </c>
      <c r="B617" s="364" t="str">
        <f>IFERROR(VLOOKUP(A617,'Coverage Indicators - Section D'!$A$10:$Y$42,25,FALSE),"")</f>
        <v/>
      </c>
      <c r="C617" s="464" t="str">
        <f t="array" ref="C617">IFERROR(IF(INDEX('Disaggregation Records'!$E$95:$E$183,MATCH(RIGHT(Z617,255),RIGHT('Disaggregation Records'!$D$95:$D$183,255),0))=0,"",INDEX('Disaggregation Records'!$E$95:$E$183,MATCH(RIGHT(Z617,255),RIGHT('Disaggregation Records'!$D$95:$D$183,255),0))),"")</f>
        <v/>
      </c>
      <c r="D617" s="464" t="str">
        <f t="array" ref="D617">IFERROR(IF(INDEX('Disaggregation Records'!$F$95:$F$183,MATCH(RIGHT(Z617,255),RIGHT('Disaggregation Records'!$D$95:$D$183,255),0))=0,"",INDEX('Disaggregation Records'!$F$95:$F$183,MATCH(RIGHT(Z617,255),RIGHT('Disaggregation Records'!$D$95:$D$183,255),0))),"")</f>
        <v/>
      </c>
      <c r="E617" s="366" t="str">
        <f t="array" ref="E617">IFERROR(IF(INDEX('Disaggregation Data'!$K$315:$K$616,MATCH(RIGHT(X617,255),RIGHT('Disaggregation Data'!$J$315:$J$616,255),0))=0,"",INDEX('Disaggregation Data'!$K$315:$K$616,MATCH(RIGHT(X617,255),RIGHT('Disaggregation Data'!J$315:$J$616,255),0))),"")</f>
        <v/>
      </c>
      <c r="F617" s="367" t="str">
        <f t="array" ref="F617">IFERROR(IF(INDEX('Disaggregation Data'!$L$315:$L$616,MATCH(RIGHT(X617,255),RIGHT('Disaggregation Data'!$J$315:$J$616,255),0))=0,"",INDEX('Disaggregation Data'!$L$315:$L$616,MATCH(RIGHT(X617,255),RIGHT('Disaggregation Data'!J$315:$J$616,255),0))),"")</f>
        <v/>
      </c>
      <c r="G617" s="436" t="str">
        <f t="array" ref="G617">IFERROR(IF(INDEX('Disaggregation Data'!$M$315:$M$616,MATCH(RIGHT(X617,255),RIGHT('Disaggregation Data'!$J$315:$J$616,255),0))=0,(E617/F617)*100,INDEX('Disaggregation Data'!$M$315:$M$616,MATCH(RIGHT(X617,255),RIGHT('Disaggregation Data'!J$315:$J$616,255),0))),"")</f>
        <v/>
      </c>
      <c r="H617" s="370" t="str">
        <f t="array" ref="H617">IFERROR(IF(INDEX('Disaggregation Data'!$N$315:$N$616,MATCH(RIGHT(X617,255),RIGHT('Disaggregation Data'!$J$315:$J$616,255),0))=0,"",INDEX('Disaggregation Data'!$N$315:$N$616,MATCH(RIGHT(X617,255),RIGHT('Disaggregation Data'!J$315:$J$616,255),0))),"")</f>
        <v/>
      </c>
      <c r="I617" s="469"/>
      <c r="J617" s="469"/>
      <c r="K617" s="469"/>
      <c r="L617" s="469"/>
      <c r="M617" s="469"/>
      <c r="N617" s="469"/>
      <c r="O617" s="469"/>
      <c r="P617" s="469"/>
      <c r="Q617" s="469"/>
      <c r="R617" s="469"/>
      <c r="S617" s="469"/>
      <c r="T617" s="469"/>
      <c r="U617" s="370" t="str">
        <f t="array" ref="U617">IFERROR(IF(INDEX('Disaggregation Data'!$O$315:$O$616,MATCH(RIGHT(X617,255),RIGHT('Disaggregation Data'!$J$315:$J$616,255),0))=0,"",INDEX('Disaggregation Data'!$O$315:$O$616,MATCH(RIGHT(X617,255),RIGHT('Disaggregation Data'!J$315:$J$616,255),0))),"")</f>
        <v/>
      </c>
      <c r="V617" s="383" t="str">
        <f t="array" ref="V617">IFERROR(IF(INDEX('Disaggregation Data'!$P$315:$P$616,MATCH(RIGHT(X617,255),RIGHT('Disaggregation Data'!$J$315:$J$616,255),0))=0,"",INDEX('Disaggregation Data'!$P$315:$P$616,MATCH(RIGHT(X617,255),RIGHT('Disaggregation Data'!J$315:$J$616,255),0))),"")</f>
        <v/>
      </c>
      <c r="W617" s="470"/>
      <c r="X617" s="470" t="str">
        <f t="shared" si="40"/>
        <v/>
      </c>
      <c r="Y617" s="470">
        <f t="shared" si="41"/>
        <v>240</v>
      </c>
      <c r="Z617" s="470" t="str">
        <f t="shared" si="42"/>
        <v/>
      </c>
      <c r="AA617" s="470" t="b">
        <f t="shared" si="43"/>
        <v>0</v>
      </c>
      <c r="AB617" s="470" t="s">
        <v>2121</v>
      </c>
      <c r="AC617" s="470" t="str">
        <f t="array" ref="AC617">IFERROR(IF(INDEX('Disaggregation Records'!$G$95:$G$183,MATCH(LEFT(Z617,255),LEFT('Disaggregation Records'!$D$95:$D$183,255),0))=0,"",INDEX('Disaggregation Records'!$G$95:$G$183,MATCH(LEFT(Z617,255),LEFT('Disaggregation Records'!$D$95:$D$183,255),0))),"")</f>
        <v/>
      </c>
      <c r="AD617" s="470" t="s">
        <v>790</v>
      </c>
      <c r="AE617" s="219"/>
      <c r="AF617" s="136"/>
      <c r="AG617" s="136"/>
    </row>
    <row r="618" spans="1:33" ht="37.5" customHeight="1" x14ac:dyDescent="0.25">
      <c r="A618" s="345">
        <v>30</v>
      </c>
      <c r="B618" s="364" t="str">
        <f>IFERROR(VLOOKUP(A618,'Coverage Indicators - Section D'!$A$10:$Y$42,25,FALSE),"")</f>
        <v/>
      </c>
      <c r="C618" s="464" t="str">
        <f t="array" ref="C618">IFERROR(IF(INDEX('Disaggregation Records'!$E$95:$E$183,MATCH(RIGHT(Z618,255),RIGHT('Disaggregation Records'!$D$95:$D$183,255),0))=0,"",INDEX('Disaggregation Records'!$E$95:$E$183,MATCH(RIGHT(Z618,255),RIGHT('Disaggregation Records'!$D$95:$D$183,255),0))),"")</f>
        <v/>
      </c>
      <c r="D618" s="464" t="str">
        <f t="array" ref="D618">IFERROR(IF(INDEX('Disaggregation Records'!$F$95:$F$183,MATCH(RIGHT(Z618,255),RIGHT('Disaggregation Records'!$D$95:$D$183,255),0))=0,"",INDEX('Disaggregation Records'!$F$95:$F$183,MATCH(RIGHT(Z618,255),RIGHT('Disaggregation Records'!$D$95:$D$183,255),0))),"")</f>
        <v/>
      </c>
      <c r="E618" s="366" t="str">
        <f t="array" ref="E618">IFERROR(IF(INDEX('Disaggregation Data'!$K$315:$K$616,MATCH(RIGHT(X618,255),RIGHT('Disaggregation Data'!$J$315:$J$616,255),0))=0,"",INDEX('Disaggregation Data'!$K$315:$K$616,MATCH(RIGHT(X618,255),RIGHT('Disaggregation Data'!J$315:$J$616,255),0))),"")</f>
        <v/>
      </c>
      <c r="F618" s="367" t="str">
        <f t="array" ref="F618">IFERROR(IF(INDEX('Disaggregation Data'!$L$315:$L$616,MATCH(RIGHT(X618,255),RIGHT('Disaggregation Data'!$J$315:$J$616,255),0))=0,"",INDEX('Disaggregation Data'!$L$315:$L$616,MATCH(RIGHT(X618,255),RIGHT('Disaggregation Data'!J$315:$J$616,255),0))),"")</f>
        <v/>
      </c>
      <c r="G618" s="436" t="str">
        <f t="array" ref="G618">IFERROR(IF(INDEX('Disaggregation Data'!$M$315:$M$616,MATCH(RIGHT(X618,255),RIGHT('Disaggregation Data'!$J$315:$J$616,255),0))=0,(E618/F618)*100,INDEX('Disaggregation Data'!$M$315:$M$616,MATCH(RIGHT(X618,255),RIGHT('Disaggregation Data'!J$315:$J$616,255),0))),"")</f>
        <v/>
      </c>
      <c r="H618" s="370" t="str">
        <f t="array" ref="H618">IFERROR(IF(INDEX('Disaggregation Data'!$N$315:$N$616,MATCH(RIGHT(X618,255),RIGHT('Disaggregation Data'!$J$315:$J$616,255),0))=0,"",INDEX('Disaggregation Data'!$N$315:$N$616,MATCH(RIGHT(X618,255),RIGHT('Disaggregation Data'!J$315:$J$616,255),0))),"")</f>
        <v/>
      </c>
      <c r="I618" s="469"/>
      <c r="J618" s="469"/>
      <c r="K618" s="469"/>
      <c r="L618" s="469"/>
      <c r="M618" s="469"/>
      <c r="N618" s="469"/>
      <c r="O618" s="469"/>
      <c r="P618" s="469"/>
      <c r="Q618" s="469"/>
      <c r="R618" s="469"/>
      <c r="S618" s="469"/>
      <c r="T618" s="469"/>
      <c r="U618" s="370" t="str">
        <f t="array" ref="U618">IFERROR(IF(INDEX('Disaggregation Data'!$O$315:$O$616,MATCH(RIGHT(X618,255),RIGHT('Disaggregation Data'!$J$315:$J$616,255),0))=0,"",INDEX('Disaggregation Data'!$O$315:$O$616,MATCH(RIGHT(X618,255),RIGHT('Disaggregation Data'!J$315:$J$616,255),0))),"")</f>
        <v/>
      </c>
      <c r="V618" s="383" t="str">
        <f t="array" ref="V618">IFERROR(IF(INDEX('Disaggregation Data'!$P$315:$P$616,MATCH(RIGHT(X618,255),RIGHT('Disaggregation Data'!$J$315:$J$616,255),0))=0,"",INDEX('Disaggregation Data'!$P$315:$P$616,MATCH(RIGHT(X618,255),RIGHT('Disaggregation Data'!J$315:$J$616,255),0))),"")</f>
        <v/>
      </c>
      <c r="W618" s="470"/>
      <c r="X618" s="470" t="str">
        <f t="shared" si="40"/>
        <v/>
      </c>
      <c r="Y618" s="470">
        <f t="shared" si="41"/>
        <v>241</v>
      </c>
      <c r="Z618" s="470" t="str">
        <f t="shared" si="42"/>
        <v/>
      </c>
      <c r="AA618" s="470" t="b">
        <f t="shared" si="43"/>
        <v>0</v>
      </c>
      <c r="AB618" s="470" t="s">
        <v>2122</v>
      </c>
      <c r="AC618" s="470" t="str">
        <f t="array" ref="AC618">IFERROR(IF(INDEX('Disaggregation Records'!$G$95:$G$183,MATCH(LEFT(Z618,255),LEFT('Disaggregation Records'!$D$95:$D$183,255),0))=0,"",INDEX('Disaggregation Records'!$G$95:$G$183,MATCH(LEFT(Z618,255),LEFT('Disaggregation Records'!$D$95:$D$183,255),0))),"")</f>
        <v/>
      </c>
      <c r="AD618" s="470" t="s">
        <v>790</v>
      </c>
      <c r="AE618" s="219"/>
      <c r="AF618" s="136"/>
      <c r="AG618" s="136"/>
    </row>
    <row r="619" spans="1:33" ht="37.5" customHeight="1" x14ac:dyDescent="0.25">
      <c r="A619" s="345">
        <v>30</v>
      </c>
      <c r="B619" s="364" t="str">
        <f>IFERROR(VLOOKUP(A619,'Coverage Indicators - Section D'!$A$10:$Y$42,25,FALSE),"")</f>
        <v/>
      </c>
      <c r="C619" s="464" t="str">
        <f t="array" ref="C619">IFERROR(IF(INDEX('Disaggregation Records'!$E$95:$E$183,MATCH(RIGHT(Z619,255),RIGHT('Disaggregation Records'!$D$95:$D$183,255),0))=0,"",INDEX('Disaggregation Records'!$E$95:$E$183,MATCH(RIGHT(Z619,255),RIGHT('Disaggregation Records'!$D$95:$D$183,255),0))),"")</f>
        <v/>
      </c>
      <c r="D619" s="464" t="str">
        <f t="array" ref="D619">IFERROR(IF(INDEX('Disaggregation Records'!$F$95:$F$183,MATCH(RIGHT(Z619,255),RIGHT('Disaggregation Records'!$D$95:$D$183,255),0))=0,"",INDEX('Disaggregation Records'!$F$95:$F$183,MATCH(RIGHT(Z619,255),RIGHT('Disaggregation Records'!$D$95:$D$183,255),0))),"")</f>
        <v/>
      </c>
      <c r="E619" s="366" t="str">
        <f t="array" ref="E619">IFERROR(IF(INDEX('Disaggregation Data'!$K$315:$K$616,MATCH(RIGHT(X619,255),RIGHT('Disaggregation Data'!$J$315:$J$616,255),0))=0,"",INDEX('Disaggregation Data'!$K$315:$K$616,MATCH(RIGHT(X619,255),RIGHT('Disaggregation Data'!J$315:$J$616,255),0))),"")</f>
        <v/>
      </c>
      <c r="F619" s="367" t="str">
        <f t="array" ref="F619">IFERROR(IF(INDEX('Disaggregation Data'!$L$315:$L$616,MATCH(RIGHT(X619,255),RIGHT('Disaggregation Data'!$J$315:$J$616,255),0))=0,"",INDEX('Disaggregation Data'!$L$315:$L$616,MATCH(RIGHT(X619,255),RIGHT('Disaggregation Data'!J$315:$J$616,255),0))),"")</f>
        <v/>
      </c>
      <c r="G619" s="436" t="str">
        <f t="array" ref="G619">IFERROR(IF(INDEX('Disaggregation Data'!$M$315:$M$616,MATCH(RIGHT(X619,255),RIGHT('Disaggregation Data'!$J$315:$J$616,255),0))=0,(E619/F619)*100,INDEX('Disaggregation Data'!$M$315:$M$616,MATCH(RIGHT(X619,255),RIGHT('Disaggregation Data'!J$315:$J$616,255),0))),"")</f>
        <v/>
      </c>
      <c r="H619" s="370" t="str">
        <f t="array" ref="H619">IFERROR(IF(INDEX('Disaggregation Data'!$N$315:$N$616,MATCH(RIGHT(X619,255),RIGHT('Disaggregation Data'!$J$315:$J$616,255),0))=0,"",INDEX('Disaggregation Data'!$N$315:$N$616,MATCH(RIGHT(X619,255),RIGHT('Disaggregation Data'!J$315:$J$616,255),0))),"")</f>
        <v/>
      </c>
      <c r="I619" s="469"/>
      <c r="J619" s="469"/>
      <c r="K619" s="469"/>
      <c r="L619" s="469"/>
      <c r="M619" s="469"/>
      <c r="N619" s="469"/>
      <c r="O619" s="469"/>
      <c r="P619" s="469"/>
      <c r="Q619" s="469"/>
      <c r="R619" s="469"/>
      <c r="S619" s="469"/>
      <c r="T619" s="469"/>
      <c r="U619" s="370" t="str">
        <f t="array" ref="U619">IFERROR(IF(INDEX('Disaggregation Data'!$O$315:$O$616,MATCH(RIGHT(X619,255),RIGHT('Disaggregation Data'!$J$315:$J$616,255),0))=0,"",INDEX('Disaggregation Data'!$O$315:$O$616,MATCH(RIGHT(X619,255),RIGHT('Disaggregation Data'!J$315:$J$616,255),0))),"")</f>
        <v/>
      </c>
      <c r="V619" s="383" t="str">
        <f t="array" ref="V619">IFERROR(IF(INDEX('Disaggregation Data'!$P$315:$P$616,MATCH(RIGHT(X619,255),RIGHT('Disaggregation Data'!$J$315:$J$616,255),0))=0,"",INDEX('Disaggregation Data'!$P$315:$P$616,MATCH(RIGHT(X619,255),RIGHT('Disaggregation Data'!J$315:$J$616,255),0))),"")</f>
        <v/>
      </c>
      <c r="W619" s="470"/>
      <c r="X619" s="470" t="str">
        <f t="shared" si="40"/>
        <v/>
      </c>
      <c r="Y619" s="470">
        <f t="shared" si="41"/>
        <v>242</v>
      </c>
      <c r="Z619" s="470" t="str">
        <f t="shared" si="42"/>
        <v/>
      </c>
      <c r="AA619" s="470" t="b">
        <f t="shared" si="43"/>
        <v>0</v>
      </c>
      <c r="AB619" s="470" t="s">
        <v>2123</v>
      </c>
      <c r="AC619" s="470" t="str">
        <f t="array" ref="AC619">IFERROR(IF(INDEX('Disaggregation Records'!$G$95:$G$183,MATCH(LEFT(Z619,255),LEFT('Disaggregation Records'!$D$95:$D$183,255),0))=0,"",INDEX('Disaggregation Records'!$G$95:$G$183,MATCH(LEFT(Z619,255),LEFT('Disaggregation Records'!$D$95:$D$183,255),0))),"")</f>
        <v/>
      </c>
      <c r="AD619" s="470" t="s">
        <v>790</v>
      </c>
      <c r="AE619" s="219"/>
      <c r="AF619" s="136"/>
      <c r="AG619" s="136"/>
    </row>
    <row r="620" spans="1:33" ht="37.5" customHeight="1" x14ac:dyDescent="0.25">
      <c r="A620" s="345">
        <v>30</v>
      </c>
      <c r="B620" s="364" t="str">
        <f>IFERROR(VLOOKUP(A620,'Coverage Indicators - Section D'!$A$10:$Y$42,25,FALSE),"")</f>
        <v/>
      </c>
      <c r="C620" s="464" t="str">
        <f t="array" ref="C620">IFERROR(IF(INDEX('Disaggregation Records'!$E$95:$E$183,MATCH(RIGHT(Z620,255),RIGHT('Disaggregation Records'!$D$95:$D$183,255),0))=0,"",INDEX('Disaggregation Records'!$E$95:$E$183,MATCH(RIGHT(Z620,255),RIGHT('Disaggregation Records'!$D$95:$D$183,255),0))),"")</f>
        <v/>
      </c>
      <c r="D620" s="464" t="str">
        <f t="array" ref="D620">IFERROR(IF(INDEX('Disaggregation Records'!$F$95:$F$183,MATCH(RIGHT(Z620,255),RIGHT('Disaggregation Records'!$D$95:$D$183,255),0))=0,"",INDEX('Disaggregation Records'!$F$95:$F$183,MATCH(RIGHT(Z620,255),RIGHT('Disaggregation Records'!$D$95:$D$183,255),0))),"")</f>
        <v/>
      </c>
      <c r="E620" s="366" t="str">
        <f t="array" ref="E620">IFERROR(IF(INDEX('Disaggregation Data'!$K$315:$K$616,MATCH(RIGHT(X620,255),RIGHT('Disaggregation Data'!$J$315:$J$616,255),0))=0,"",INDEX('Disaggregation Data'!$K$315:$K$616,MATCH(RIGHT(X620,255),RIGHT('Disaggregation Data'!J$315:$J$616,255),0))),"")</f>
        <v/>
      </c>
      <c r="F620" s="367" t="str">
        <f t="array" ref="F620">IFERROR(IF(INDEX('Disaggregation Data'!$L$315:$L$616,MATCH(RIGHT(X620,255),RIGHT('Disaggregation Data'!$J$315:$J$616,255),0))=0,"",INDEX('Disaggregation Data'!$L$315:$L$616,MATCH(RIGHT(X620,255),RIGHT('Disaggregation Data'!J$315:$J$616,255),0))),"")</f>
        <v/>
      </c>
      <c r="G620" s="436" t="str">
        <f t="array" ref="G620">IFERROR(IF(INDEX('Disaggregation Data'!$M$315:$M$616,MATCH(RIGHT(X620,255),RIGHT('Disaggregation Data'!$J$315:$J$616,255),0))=0,(E620/F620)*100,INDEX('Disaggregation Data'!$M$315:$M$616,MATCH(RIGHT(X620,255),RIGHT('Disaggregation Data'!J$315:$J$616,255),0))),"")</f>
        <v/>
      </c>
      <c r="H620" s="370" t="str">
        <f t="array" ref="H620">IFERROR(IF(INDEX('Disaggregation Data'!$N$315:$N$616,MATCH(RIGHT(X620,255),RIGHT('Disaggregation Data'!$J$315:$J$616,255),0))=0,"",INDEX('Disaggregation Data'!$N$315:$N$616,MATCH(RIGHT(X620,255),RIGHT('Disaggregation Data'!J$315:$J$616,255),0))),"")</f>
        <v/>
      </c>
      <c r="I620" s="469"/>
      <c r="J620" s="469"/>
      <c r="K620" s="469"/>
      <c r="L620" s="469"/>
      <c r="M620" s="469"/>
      <c r="N620" s="469"/>
      <c r="O620" s="469"/>
      <c r="P620" s="469"/>
      <c r="Q620" s="469"/>
      <c r="R620" s="469"/>
      <c r="S620" s="469"/>
      <c r="T620" s="469"/>
      <c r="U620" s="370" t="str">
        <f t="array" ref="U620">IFERROR(IF(INDEX('Disaggregation Data'!$O$315:$O$616,MATCH(RIGHT(X620,255),RIGHT('Disaggregation Data'!$J$315:$J$616,255),0))=0,"",INDEX('Disaggregation Data'!$O$315:$O$616,MATCH(RIGHT(X620,255),RIGHT('Disaggregation Data'!J$315:$J$616,255),0))),"")</f>
        <v/>
      </c>
      <c r="V620" s="383" t="str">
        <f t="array" ref="V620">IFERROR(IF(INDEX('Disaggregation Data'!$P$315:$P$616,MATCH(RIGHT(X620,255),RIGHT('Disaggregation Data'!$J$315:$J$616,255),0))=0,"",INDEX('Disaggregation Data'!$P$315:$P$616,MATCH(RIGHT(X620,255),RIGHT('Disaggregation Data'!J$315:$J$616,255),0))),"")</f>
        <v/>
      </c>
      <c r="W620" s="470"/>
      <c r="X620" s="470" t="str">
        <f t="shared" si="40"/>
        <v/>
      </c>
      <c r="Y620" s="470">
        <f t="shared" si="41"/>
        <v>243</v>
      </c>
      <c r="Z620" s="470" t="str">
        <f t="shared" si="42"/>
        <v/>
      </c>
      <c r="AA620" s="470" t="b">
        <f t="shared" si="43"/>
        <v>0</v>
      </c>
      <c r="AB620" s="470" t="s">
        <v>2124</v>
      </c>
      <c r="AC620" s="470" t="str">
        <f t="array" ref="AC620">IFERROR(IF(INDEX('Disaggregation Records'!$G$95:$G$183,MATCH(LEFT(Z620,255),LEFT('Disaggregation Records'!$D$95:$D$183,255),0))=0,"",INDEX('Disaggregation Records'!$G$95:$G$183,MATCH(LEFT(Z620,255),LEFT('Disaggregation Records'!$D$95:$D$183,255),0))),"")</f>
        <v/>
      </c>
      <c r="AD620" s="470" t="s">
        <v>790</v>
      </c>
      <c r="AE620" s="219"/>
      <c r="AF620" s="136"/>
      <c r="AG620" s="136"/>
    </row>
    <row r="621" spans="1:33" ht="37.5" customHeight="1" x14ac:dyDescent="0.25">
      <c r="A621" s="345">
        <v>30</v>
      </c>
      <c r="B621" s="364" t="str">
        <f>IFERROR(VLOOKUP(A621,'Coverage Indicators - Section D'!$A$10:$Y$42,25,FALSE),"")</f>
        <v/>
      </c>
      <c r="C621" s="464" t="str">
        <f t="array" ref="C621">IFERROR(IF(INDEX('Disaggregation Records'!$E$95:$E$183,MATCH(RIGHT(Z621,255),RIGHT('Disaggregation Records'!$D$95:$D$183,255),0))=0,"",INDEX('Disaggregation Records'!$E$95:$E$183,MATCH(RIGHT(Z621,255),RIGHT('Disaggregation Records'!$D$95:$D$183,255),0))),"")</f>
        <v/>
      </c>
      <c r="D621" s="464" t="str">
        <f t="array" ref="D621">IFERROR(IF(INDEX('Disaggregation Records'!$F$95:$F$183,MATCH(RIGHT(Z621,255),RIGHT('Disaggregation Records'!$D$95:$D$183,255),0))=0,"",INDEX('Disaggregation Records'!$F$95:$F$183,MATCH(RIGHT(Z621,255),RIGHT('Disaggregation Records'!$D$95:$D$183,255),0))),"")</f>
        <v/>
      </c>
      <c r="E621" s="366" t="str">
        <f t="array" ref="E621">IFERROR(IF(INDEX('Disaggregation Data'!$K$315:$K$616,MATCH(RIGHT(X621,255),RIGHT('Disaggregation Data'!$J$315:$J$616,255),0))=0,"",INDEX('Disaggregation Data'!$K$315:$K$616,MATCH(RIGHT(X621,255),RIGHT('Disaggregation Data'!J$315:$J$616,255),0))),"")</f>
        <v/>
      </c>
      <c r="F621" s="367" t="str">
        <f t="array" ref="F621">IFERROR(IF(INDEX('Disaggregation Data'!$L$315:$L$616,MATCH(RIGHT(X621,255),RIGHT('Disaggregation Data'!$J$315:$J$616,255),0))=0,"",INDEX('Disaggregation Data'!$L$315:$L$616,MATCH(RIGHT(X621,255),RIGHT('Disaggregation Data'!J$315:$J$616,255),0))),"")</f>
        <v/>
      </c>
      <c r="G621" s="436" t="str">
        <f t="array" ref="G621">IFERROR(IF(INDEX('Disaggregation Data'!$M$315:$M$616,MATCH(RIGHT(X621,255),RIGHT('Disaggregation Data'!$J$315:$J$616,255),0))=0,(E621/F621)*100,INDEX('Disaggregation Data'!$M$315:$M$616,MATCH(RIGHT(X621,255),RIGHT('Disaggregation Data'!J$315:$J$616,255),0))),"")</f>
        <v/>
      </c>
      <c r="H621" s="370" t="str">
        <f t="array" ref="H621">IFERROR(IF(INDEX('Disaggregation Data'!$N$315:$N$616,MATCH(RIGHT(X621,255),RIGHT('Disaggregation Data'!$J$315:$J$616,255),0))=0,"",INDEX('Disaggregation Data'!$N$315:$N$616,MATCH(RIGHT(X621,255),RIGHT('Disaggregation Data'!J$315:$J$616,255),0))),"")</f>
        <v/>
      </c>
      <c r="I621" s="469"/>
      <c r="J621" s="469"/>
      <c r="K621" s="469"/>
      <c r="L621" s="469"/>
      <c r="M621" s="469"/>
      <c r="N621" s="469"/>
      <c r="O621" s="469"/>
      <c r="P621" s="469"/>
      <c r="Q621" s="469"/>
      <c r="R621" s="469"/>
      <c r="S621" s="469"/>
      <c r="T621" s="469"/>
      <c r="U621" s="370" t="str">
        <f t="array" ref="U621">IFERROR(IF(INDEX('Disaggregation Data'!$O$315:$O$616,MATCH(RIGHT(X621,255),RIGHT('Disaggregation Data'!$J$315:$J$616,255),0))=0,"",INDEX('Disaggregation Data'!$O$315:$O$616,MATCH(RIGHT(X621,255),RIGHT('Disaggregation Data'!J$315:$J$616,255),0))),"")</f>
        <v/>
      </c>
      <c r="V621" s="383" t="str">
        <f t="array" ref="V621">IFERROR(IF(INDEX('Disaggregation Data'!$P$315:$P$616,MATCH(RIGHT(X621,255),RIGHT('Disaggregation Data'!$J$315:$J$616,255),0))=0,"",INDEX('Disaggregation Data'!$P$315:$P$616,MATCH(RIGHT(X621,255),RIGHT('Disaggregation Data'!J$315:$J$616,255),0))),"")</f>
        <v/>
      </c>
      <c r="W621" s="470"/>
      <c r="X621" s="470" t="str">
        <f t="shared" si="40"/>
        <v/>
      </c>
      <c r="Y621" s="470">
        <f t="shared" si="41"/>
        <v>244</v>
      </c>
      <c r="Z621" s="470" t="str">
        <f t="shared" si="42"/>
        <v/>
      </c>
      <c r="AA621" s="470" t="b">
        <f t="shared" si="43"/>
        <v>0</v>
      </c>
      <c r="AB621" s="470" t="s">
        <v>2125</v>
      </c>
      <c r="AC621" s="470" t="str">
        <f t="array" ref="AC621">IFERROR(IF(INDEX('Disaggregation Records'!$G$95:$G$183,MATCH(LEFT(Z621,255),LEFT('Disaggregation Records'!$D$95:$D$183,255),0))=0,"",INDEX('Disaggregation Records'!$G$95:$G$183,MATCH(LEFT(Z621,255),LEFT('Disaggregation Records'!$D$95:$D$183,255),0))),"")</f>
        <v/>
      </c>
      <c r="AD621" s="470" t="s">
        <v>790</v>
      </c>
      <c r="AE621" s="219"/>
      <c r="AF621" s="136"/>
      <c r="AG621" s="136"/>
    </row>
    <row r="622" spans="1:33" ht="37.5" customHeight="1" x14ac:dyDescent="0.25">
      <c r="A622" s="345">
        <v>30</v>
      </c>
      <c r="B622" s="364" t="str">
        <f>IFERROR(VLOOKUP(A622,'Coverage Indicators - Section D'!$A$10:$Y$42,25,FALSE),"")</f>
        <v/>
      </c>
      <c r="C622" s="464" t="str">
        <f t="array" ref="C622">IFERROR(IF(INDEX('Disaggregation Records'!$E$95:$E$183,MATCH(RIGHT(Z622,255),RIGHT('Disaggregation Records'!$D$95:$D$183,255),0))=0,"",INDEX('Disaggregation Records'!$E$95:$E$183,MATCH(RIGHT(Z622,255),RIGHT('Disaggregation Records'!$D$95:$D$183,255),0))),"")</f>
        <v/>
      </c>
      <c r="D622" s="464" t="str">
        <f t="array" ref="D622">IFERROR(IF(INDEX('Disaggregation Records'!$F$95:$F$183,MATCH(RIGHT(Z622,255),RIGHT('Disaggregation Records'!$D$95:$D$183,255),0))=0,"",INDEX('Disaggregation Records'!$F$95:$F$183,MATCH(RIGHT(Z622,255),RIGHT('Disaggregation Records'!$D$95:$D$183,255),0))),"")</f>
        <v/>
      </c>
      <c r="E622" s="366" t="str">
        <f t="array" ref="E622">IFERROR(IF(INDEX('Disaggregation Data'!$K$315:$K$616,MATCH(RIGHT(X622,255),RIGHT('Disaggregation Data'!$J$315:$J$616,255),0))=0,"",INDEX('Disaggregation Data'!$K$315:$K$616,MATCH(RIGHT(X622,255),RIGHT('Disaggregation Data'!J$315:$J$616,255),0))),"")</f>
        <v/>
      </c>
      <c r="F622" s="367" t="str">
        <f t="array" ref="F622">IFERROR(IF(INDEX('Disaggregation Data'!$L$315:$L$616,MATCH(RIGHT(X622,255),RIGHT('Disaggregation Data'!$J$315:$J$616,255),0))=0,"",INDEX('Disaggregation Data'!$L$315:$L$616,MATCH(RIGHT(X622,255),RIGHT('Disaggregation Data'!J$315:$J$616,255),0))),"")</f>
        <v/>
      </c>
      <c r="G622" s="436" t="str">
        <f t="array" ref="G622">IFERROR(IF(INDEX('Disaggregation Data'!$M$315:$M$616,MATCH(RIGHT(X622,255),RIGHT('Disaggregation Data'!$J$315:$J$616,255),0))=0,(E622/F622)*100,INDEX('Disaggregation Data'!$M$315:$M$616,MATCH(RIGHT(X622,255),RIGHT('Disaggregation Data'!J$315:$J$616,255),0))),"")</f>
        <v/>
      </c>
      <c r="H622" s="370" t="str">
        <f t="array" ref="H622">IFERROR(IF(INDEX('Disaggregation Data'!$N$315:$N$616,MATCH(RIGHT(X622,255),RIGHT('Disaggregation Data'!$J$315:$J$616,255),0))=0,"",INDEX('Disaggregation Data'!$N$315:$N$616,MATCH(RIGHT(X622,255),RIGHT('Disaggregation Data'!J$315:$J$616,255),0))),"")</f>
        <v/>
      </c>
      <c r="I622" s="469"/>
      <c r="J622" s="469"/>
      <c r="K622" s="469"/>
      <c r="L622" s="469"/>
      <c r="M622" s="469"/>
      <c r="N622" s="469"/>
      <c r="O622" s="469"/>
      <c r="P622" s="469"/>
      <c r="Q622" s="469"/>
      <c r="R622" s="469"/>
      <c r="S622" s="469"/>
      <c r="T622" s="469"/>
      <c r="U622" s="370" t="str">
        <f t="array" ref="U622">IFERROR(IF(INDEX('Disaggregation Data'!$O$315:$O$616,MATCH(RIGHT(X622,255),RIGHT('Disaggregation Data'!$J$315:$J$616,255),0))=0,"",INDEX('Disaggregation Data'!$O$315:$O$616,MATCH(RIGHT(X622,255),RIGHT('Disaggregation Data'!J$315:$J$616,255),0))),"")</f>
        <v/>
      </c>
      <c r="V622" s="383" t="str">
        <f t="array" ref="V622">IFERROR(IF(INDEX('Disaggregation Data'!$P$315:$P$616,MATCH(RIGHT(X622,255),RIGHT('Disaggregation Data'!$J$315:$J$616,255),0))=0,"",INDEX('Disaggregation Data'!$P$315:$P$616,MATCH(RIGHT(X622,255),RIGHT('Disaggregation Data'!J$315:$J$616,255),0))),"")</f>
        <v/>
      </c>
      <c r="W622" s="470"/>
      <c r="X622" s="470" t="str">
        <f t="shared" si="40"/>
        <v/>
      </c>
      <c r="Y622" s="470">
        <f t="shared" si="41"/>
        <v>245</v>
      </c>
      <c r="Z622" s="470" t="str">
        <f t="shared" si="42"/>
        <v/>
      </c>
      <c r="AA622" s="470" t="b">
        <f t="shared" si="43"/>
        <v>0</v>
      </c>
      <c r="AB622" s="470" t="s">
        <v>2126</v>
      </c>
      <c r="AC622" s="470" t="str">
        <f t="array" ref="AC622">IFERROR(IF(INDEX('Disaggregation Records'!$G$95:$G$183,MATCH(LEFT(Z622,255),LEFT('Disaggregation Records'!$D$95:$D$183,255),0))=0,"",INDEX('Disaggregation Records'!$G$95:$G$183,MATCH(LEFT(Z622,255),LEFT('Disaggregation Records'!$D$95:$D$183,255),0))),"")</f>
        <v/>
      </c>
      <c r="AD622" s="470" t="s">
        <v>790</v>
      </c>
      <c r="AE622" s="219"/>
      <c r="AF622" s="136"/>
      <c r="AG622" s="136"/>
    </row>
    <row r="623" spans="1:33" ht="37.5" customHeight="1" x14ac:dyDescent="0.25">
      <c r="A623" s="345">
        <v>30</v>
      </c>
      <c r="B623" s="364" t="str">
        <f>IFERROR(VLOOKUP(A623,'Coverage Indicators - Section D'!$A$10:$Y$42,25,FALSE),"")</f>
        <v/>
      </c>
      <c r="C623" s="464" t="str">
        <f t="array" ref="C623">IFERROR(IF(INDEX('Disaggregation Records'!$E$95:$E$183,MATCH(RIGHT(Z623,255),RIGHT('Disaggregation Records'!$D$95:$D$183,255),0))=0,"",INDEX('Disaggregation Records'!$E$95:$E$183,MATCH(RIGHT(Z623,255),RIGHT('Disaggregation Records'!$D$95:$D$183,255),0))),"")</f>
        <v/>
      </c>
      <c r="D623" s="464" t="str">
        <f t="array" ref="D623">IFERROR(IF(INDEX('Disaggregation Records'!$F$95:$F$183,MATCH(RIGHT(Z623,255),RIGHT('Disaggregation Records'!$D$95:$D$183,255),0))=0,"",INDEX('Disaggregation Records'!$F$95:$F$183,MATCH(RIGHT(Z623,255),RIGHT('Disaggregation Records'!$D$95:$D$183,255),0))),"")</f>
        <v/>
      </c>
      <c r="E623" s="366" t="str">
        <f t="array" ref="E623">IFERROR(IF(INDEX('Disaggregation Data'!$K$315:$K$616,MATCH(RIGHT(X623,255),RIGHT('Disaggregation Data'!$J$315:$J$616,255),0))=0,"",INDEX('Disaggregation Data'!$K$315:$K$616,MATCH(RIGHT(X623,255),RIGHT('Disaggregation Data'!J$315:$J$616,255),0))),"")</f>
        <v/>
      </c>
      <c r="F623" s="367" t="str">
        <f t="array" ref="F623">IFERROR(IF(INDEX('Disaggregation Data'!$L$315:$L$616,MATCH(RIGHT(X623,255),RIGHT('Disaggregation Data'!$J$315:$J$616,255),0))=0,"",INDEX('Disaggregation Data'!$L$315:$L$616,MATCH(RIGHT(X623,255),RIGHT('Disaggregation Data'!J$315:$J$616,255),0))),"")</f>
        <v/>
      </c>
      <c r="G623" s="436" t="str">
        <f t="array" ref="G623">IFERROR(IF(INDEX('Disaggregation Data'!$M$315:$M$616,MATCH(RIGHT(X623,255),RIGHT('Disaggregation Data'!$J$315:$J$616,255),0))=0,(E623/F623)*100,INDEX('Disaggregation Data'!$M$315:$M$616,MATCH(RIGHT(X623,255),RIGHT('Disaggregation Data'!J$315:$J$616,255),0))),"")</f>
        <v/>
      </c>
      <c r="H623" s="370" t="str">
        <f t="array" ref="H623">IFERROR(IF(INDEX('Disaggregation Data'!$N$315:$N$616,MATCH(RIGHT(X623,255),RIGHT('Disaggregation Data'!$J$315:$J$616,255),0))=0,"",INDEX('Disaggregation Data'!$N$315:$N$616,MATCH(RIGHT(X623,255),RIGHT('Disaggregation Data'!J$315:$J$616,255),0))),"")</f>
        <v/>
      </c>
      <c r="I623" s="469"/>
      <c r="J623" s="469"/>
      <c r="K623" s="469"/>
      <c r="L623" s="469"/>
      <c r="M623" s="469"/>
      <c r="N623" s="469"/>
      <c r="O623" s="469"/>
      <c r="P623" s="469"/>
      <c r="Q623" s="469"/>
      <c r="R623" s="469"/>
      <c r="S623" s="469"/>
      <c r="T623" s="469"/>
      <c r="U623" s="370" t="str">
        <f t="array" ref="U623">IFERROR(IF(INDEX('Disaggregation Data'!$O$315:$O$616,MATCH(RIGHT(X623,255),RIGHT('Disaggregation Data'!$J$315:$J$616,255),0))=0,"",INDEX('Disaggregation Data'!$O$315:$O$616,MATCH(RIGHT(X623,255),RIGHT('Disaggregation Data'!J$315:$J$616,255),0))),"")</f>
        <v/>
      </c>
      <c r="V623" s="383" t="str">
        <f t="array" ref="V623">IFERROR(IF(INDEX('Disaggregation Data'!$P$315:$P$616,MATCH(RIGHT(X623,255),RIGHT('Disaggregation Data'!$J$315:$J$616,255),0))=0,"",INDEX('Disaggregation Data'!$P$315:$P$616,MATCH(RIGHT(X623,255),RIGHT('Disaggregation Data'!J$315:$J$616,255),0))),"")</f>
        <v/>
      </c>
      <c r="W623" s="470"/>
      <c r="X623" s="470" t="str">
        <f t="shared" si="40"/>
        <v/>
      </c>
      <c r="Y623" s="470">
        <f t="shared" si="41"/>
        <v>246</v>
      </c>
      <c r="Z623" s="470" t="str">
        <f t="shared" si="42"/>
        <v/>
      </c>
      <c r="AA623" s="470" t="b">
        <f t="shared" si="43"/>
        <v>0</v>
      </c>
      <c r="AB623" s="470" t="s">
        <v>2127</v>
      </c>
      <c r="AC623" s="470" t="str">
        <f t="array" ref="AC623">IFERROR(IF(INDEX('Disaggregation Records'!$G$95:$G$183,MATCH(LEFT(Z623,255),LEFT('Disaggregation Records'!$D$95:$D$183,255),0))=0,"",INDEX('Disaggregation Records'!$G$95:$G$183,MATCH(LEFT(Z623,255),LEFT('Disaggregation Records'!$D$95:$D$183,255),0))),"")</f>
        <v/>
      </c>
      <c r="AD623" s="470" t="s">
        <v>790</v>
      </c>
      <c r="AE623" s="219"/>
      <c r="AF623" s="136"/>
      <c r="AG623" s="136"/>
    </row>
    <row r="624" spans="1:33" ht="37.5" customHeight="1" x14ac:dyDescent="0.25">
      <c r="A624" s="345">
        <v>30</v>
      </c>
      <c r="B624" s="364" t="str">
        <f>IFERROR(VLOOKUP(A624,'Coverage Indicators - Section D'!$A$10:$Y$42,25,FALSE),"")</f>
        <v/>
      </c>
      <c r="C624" s="464" t="str">
        <f t="array" ref="C624">IFERROR(IF(INDEX('Disaggregation Records'!$E$95:$E$183,MATCH(RIGHT(Z624,255),RIGHT('Disaggregation Records'!$D$95:$D$183,255),0))=0,"",INDEX('Disaggregation Records'!$E$95:$E$183,MATCH(RIGHT(Z624,255),RIGHT('Disaggregation Records'!$D$95:$D$183,255),0))),"")</f>
        <v/>
      </c>
      <c r="D624" s="464" t="str">
        <f t="array" ref="D624">IFERROR(IF(INDEX('Disaggregation Records'!$F$95:$F$183,MATCH(RIGHT(Z624,255),RIGHT('Disaggregation Records'!$D$95:$D$183,255),0))=0,"",INDEX('Disaggregation Records'!$F$95:$F$183,MATCH(RIGHT(Z624,255),RIGHT('Disaggregation Records'!$D$95:$D$183,255),0))),"")</f>
        <v/>
      </c>
      <c r="E624" s="366" t="str">
        <f t="array" ref="E624">IFERROR(IF(INDEX('Disaggregation Data'!$K$315:$K$616,MATCH(RIGHT(X624,255),RIGHT('Disaggregation Data'!$J$315:$J$616,255),0))=0,"",INDEX('Disaggregation Data'!$K$315:$K$616,MATCH(RIGHT(X624,255),RIGHT('Disaggregation Data'!J$315:$J$616,255),0))),"")</f>
        <v/>
      </c>
      <c r="F624" s="367" t="str">
        <f t="array" ref="F624">IFERROR(IF(INDEX('Disaggregation Data'!$L$315:$L$616,MATCH(RIGHT(X624,255),RIGHT('Disaggregation Data'!$J$315:$J$616,255),0))=0,"",INDEX('Disaggregation Data'!$L$315:$L$616,MATCH(RIGHT(X624,255),RIGHT('Disaggregation Data'!J$315:$J$616,255),0))),"")</f>
        <v/>
      </c>
      <c r="G624" s="436" t="str">
        <f t="array" ref="G624">IFERROR(IF(INDEX('Disaggregation Data'!$M$315:$M$616,MATCH(RIGHT(X624,255),RIGHT('Disaggregation Data'!$J$315:$J$616,255),0))=0,(E624/F624)*100,INDEX('Disaggregation Data'!$M$315:$M$616,MATCH(RIGHT(X624,255),RIGHT('Disaggregation Data'!J$315:$J$616,255),0))),"")</f>
        <v/>
      </c>
      <c r="H624" s="370" t="str">
        <f t="array" ref="H624">IFERROR(IF(INDEX('Disaggregation Data'!$N$315:$N$616,MATCH(RIGHT(X624,255),RIGHT('Disaggregation Data'!$J$315:$J$616,255),0))=0,"",INDEX('Disaggregation Data'!$N$315:$N$616,MATCH(RIGHT(X624,255),RIGHT('Disaggregation Data'!J$315:$J$616,255),0))),"")</f>
        <v/>
      </c>
      <c r="I624" s="469"/>
      <c r="J624" s="469"/>
      <c r="K624" s="469"/>
      <c r="L624" s="469"/>
      <c r="M624" s="469"/>
      <c r="N624" s="469"/>
      <c r="O624" s="469"/>
      <c r="P624" s="469"/>
      <c r="Q624" s="469"/>
      <c r="R624" s="469"/>
      <c r="S624" s="469"/>
      <c r="T624" s="469"/>
      <c r="U624" s="370" t="str">
        <f t="array" ref="U624">IFERROR(IF(INDEX('Disaggregation Data'!$O$315:$O$616,MATCH(RIGHT(X624,255),RIGHT('Disaggregation Data'!$J$315:$J$616,255),0))=0,"",INDEX('Disaggregation Data'!$O$315:$O$616,MATCH(RIGHT(X624,255),RIGHT('Disaggregation Data'!J$315:$J$616,255),0))),"")</f>
        <v/>
      </c>
      <c r="V624" s="383" t="str">
        <f t="array" ref="V624">IFERROR(IF(INDEX('Disaggregation Data'!$P$315:$P$616,MATCH(RIGHT(X624,255),RIGHT('Disaggregation Data'!$J$315:$J$616,255),0))=0,"",INDEX('Disaggregation Data'!$P$315:$P$616,MATCH(RIGHT(X624,255),RIGHT('Disaggregation Data'!J$315:$J$616,255),0))),"")</f>
        <v/>
      </c>
      <c r="W624" s="470"/>
      <c r="X624" s="470" t="str">
        <f t="shared" si="40"/>
        <v/>
      </c>
      <c r="Y624" s="470">
        <f t="shared" si="41"/>
        <v>247</v>
      </c>
      <c r="Z624" s="470" t="str">
        <f t="shared" si="42"/>
        <v/>
      </c>
      <c r="AA624" s="470" t="b">
        <f t="shared" si="43"/>
        <v>0</v>
      </c>
      <c r="AB624" s="470" t="s">
        <v>2128</v>
      </c>
      <c r="AC624" s="470" t="str">
        <f t="array" ref="AC624">IFERROR(IF(INDEX('Disaggregation Records'!$G$95:$G$183,MATCH(LEFT(Z624,255),LEFT('Disaggregation Records'!$D$95:$D$183,255),0))=0,"",INDEX('Disaggregation Records'!$G$95:$G$183,MATCH(LEFT(Z624,255),LEFT('Disaggregation Records'!$D$95:$D$183,255),0))),"")</f>
        <v/>
      </c>
      <c r="AD624" s="470" t="s">
        <v>790</v>
      </c>
      <c r="AE624" s="219"/>
      <c r="AF624" s="136"/>
      <c r="AG624" s="136"/>
    </row>
    <row r="625" spans="1:33" ht="37.5" customHeight="1" x14ac:dyDescent="0.25">
      <c r="A625" s="345">
        <v>30</v>
      </c>
      <c r="B625" s="364" t="str">
        <f>IFERROR(VLOOKUP(A625,'Coverage Indicators - Section D'!$A$10:$Y$42,25,FALSE),"")</f>
        <v/>
      </c>
      <c r="C625" s="464" t="str">
        <f t="array" ref="C625">IFERROR(IF(INDEX('Disaggregation Records'!$E$95:$E$183,MATCH(RIGHT(Z625,255),RIGHT('Disaggregation Records'!$D$95:$D$183,255),0))=0,"",INDEX('Disaggregation Records'!$E$95:$E$183,MATCH(RIGHT(Z625,255),RIGHT('Disaggregation Records'!$D$95:$D$183,255),0))),"")</f>
        <v/>
      </c>
      <c r="D625" s="464" t="str">
        <f t="array" ref="D625">IFERROR(IF(INDEX('Disaggregation Records'!$F$95:$F$183,MATCH(RIGHT(Z625,255),RIGHT('Disaggregation Records'!$D$95:$D$183,255),0))=0,"",INDEX('Disaggregation Records'!$F$95:$F$183,MATCH(RIGHT(Z625,255),RIGHT('Disaggregation Records'!$D$95:$D$183,255),0))),"")</f>
        <v/>
      </c>
      <c r="E625" s="366" t="str">
        <f t="array" ref="E625">IFERROR(IF(INDEX('Disaggregation Data'!$K$315:$K$616,MATCH(RIGHT(X625,255),RIGHT('Disaggregation Data'!$J$315:$J$616,255),0))=0,"",INDEX('Disaggregation Data'!$K$315:$K$616,MATCH(RIGHT(X625,255),RIGHT('Disaggregation Data'!J$315:$J$616,255),0))),"")</f>
        <v/>
      </c>
      <c r="F625" s="367" t="str">
        <f t="array" ref="F625">IFERROR(IF(INDEX('Disaggregation Data'!$L$315:$L$616,MATCH(RIGHT(X625,255),RIGHT('Disaggregation Data'!$J$315:$J$616,255),0))=0,"",INDEX('Disaggregation Data'!$L$315:$L$616,MATCH(RIGHT(X625,255),RIGHT('Disaggregation Data'!J$315:$J$616,255),0))),"")</f>
        <v/>
      </c>
      <c r="G625" s="436" t="str">
        <f t="array" ref="G625">IFERROR(IF(INDEX('Disaggregation Data'!$M$315:$M$616,MATCH(RIGHT(X625,255),RIGHT('Disaggregation Data'!$J$315:$J$616,255),0))=0,(E625/F625)*100,INDEX('Disaggregation Data'!$M$315:$M$616,MATCH(RIGHT(X625,255),RIGHT('Disaggregation Data'!J$315:$J$616,255),0))),"")</f>
        <v/>
      </c>
      <c r="H625" s="370" t="str">
        <f t="array" ref="H625">IFERROR(IF(INDEX('Disaggregation Data'!$N$315:$N$616,MATCH(RIGHT(X625,255),RIGHT('Disaggregation Data'!$J$315:$J$616,255),0))=0,"",INDEX('Disaggregation Data'!$N$315:$N$616,MATCH(RIGHT(X625,255),RIGHT('Disaggregation Data'!J$315:$J$616,255),0))),"")</f>
        <v/>
      </c>
      <c r="I625" s="469"/>
      <c r="J625" s="469"/>
      <c r="K625" s="469"/>
      <c r="L625" s="469"/>
      <c r="M625" s="469"/>
      <c r="N625" s="469"/>
      <c r="O625" s="469"/>
      <c r="P625" s="469"/>
      <c r="Q625" s="469"/>
      <c r="R625" s="469"/>
      <c r="S625" s="469"/>
      <c r="T625" s="469"/>
      <c r="U625" s="370" t="str">
        <f t="array" ref="U625">IFERROR(IF(INDEX('Disaggregation Data'!$O$315:$O$616,MATCH(RIGHT(X625,255),RIGHT('Disaggregation Data'!$J$315:$J$616,255),0))=0,"",INDEX('Disaggregation Data'!$O$315:$O$616,MATCH(RIGHT(X625,255),RIGHT('Disaggregation Data'!J$315:$J$616,255),0))),"")</f>
        <v/>
      </c>
      <c r="V625" s="383" t="str">
        <f t="array" ref="V625">IFERROR(IF(INDEX('Disaggregation Data'!$P$315:$P$616,MATCH(RIGHT(X625,255),RIGHT('Disaggregation Data'!$J$315:$J$616,255),0))=0,"",INDEX('Disaggregation Data'!$P$315:$P$616,MATCH(RIGHT(X625,255),RIGHT('Disaggregation Data'!J$315:$J$616,255),0))),"")</f>
        <v/>
      </c>
      <c r="W625" s="470"/>
      <c r="X625" s="470" t="str">
        <f t="shared" si="40"/>
        <v/>
      </c>
      <c r="Y625" s="470">
        <f t="shared" si="41"/>
        <v>248</v>
      </c>
      <c r="Z625" s="470" t="str">
        <f t="shared" si="42"/>
        <v/>
      </c>
      <c r="AA625" s="470" t="b">
        <f t="shared" si="43"/>
        <v>0</v>
      </c>
      <c r="AB625" s="470" t="s">
        <v>2129</v>
      </c>
      <c r="AC625" s="470" t="str">
        <f t="array" ref="AC625">IFERROR(IF(INDEX('Disaggregation Records'!$G$95:$G$183,MATCH(LEFT(Z625,255),LEFT('Disaggregation Records'!$D$95:$D$183,255),0))=0,"",INDEX('Disaggregation Records'!$G$95:$G$183,MATCH(LEFT(Z625,255),LEFT('Disaggregation Records'!$D$95:$D$183,255),0))),"")</f>
        <v/>
      </c>
      <c r="AD625" s="470" t="s">
        <v>790</v>
      </c>
      <c r="AE625" s="219"/>
      <c r="AF625" s="136"/>
      <c r="AG625" s="136"/>
    </row>
    <row r="626" spans="1:33" ht="37.5" customHeight="1" x14ac:dyDescent="0.25">
      <c r="A626" s="345">
        <v>30</v>
      </c>
      <c r="B626" s="364" t="str">
        <f>IFERROR(VLOOKUP(A626,'Coverage Indicators - Section D'!$A$10:$Y$42,25,FALSE),"")</f>
        <v/>
      </c>
      <c r="C626" s="464" t="str">
        <f t="array" ref="C626">IFERROR(IF(INDEX('Disaggregation Records'!$E$95:$E$183,MATCH(RIGHT(Z626,255),RIGHT('Disaggregation Records'!$D$95:$D$183,255),0))=0,"",INDEX('Disaggregation Records'!$E$95:$E$183,MATCH(RIGHT(Z626,255),RIGHT('Disaggregation Records'!$D$95:$D$183,255),0))),"")</f>
        <v/>
      </c>
      <c r="D626" s="464" t="str">
        <f t="array" ref="D626">IFERROR(IF(INDEX('Disaggregation Records'!$F$95:$F$183,MATCH(RIGHT(Z626,255),RIGHT('Disaggregation Records'!$D$95:$D$183,255),0))=0,"",INDEX('Disaggregation Records'!$F$95:$F$183,MATCH(RIGHT(Z626,255),RIGHT('Disaggregation Records'!$D$95:$D$183,255),0))),"")</f>
        <v/>
      </c>
      <c r="E626" s="366" t="str">
        <f t="array" ref="E626">IFERROR(IF(INDEX('Disaggregation Data'!$K$315:$K$616,MATCH(RIGHT(X626,255),RIGHT('Disaggregation Data'!$J$315:$J$616,255),0))=0,"",INDEX('Disaggregation Data'!$K$315:$K$616,MATCH(RIGHT(X626,255),RIGHT('Disaggregation Data'!J$315:$J$616,255),0))),"")</f>
        <v/>
      </c>
      <c r="F626" s="367" t="str">
        <f t="array" ref="F626">IFERROR(IF(INDEX('Disaggregation Data'!$L$315:$L$616,MATCH(RIGHT(X626,255),RIGHT('Disaggregation Data'!$J$315:$J$616,255),0))=0,"",INDEX('Disaggregation Data'!$L$315:$L$616,MATCH(RIGHT(X626,255),RIGHT('Disaggregation Data'!J$315:$J$616,255),0))),"")</f>
        <v/>
      </c>
      <c r="G626" s="436" t="str">
        <f t="array" ref="G626">IFERROR(IF(INDEX('Disaggregation Data'!$M$315:$M$616,MATCH(RIGHT(X626,255),RIGHT('Disaggregation Data'!$J$315:$J$616,255),0))=0,(E626/F626)*100,INDEX('Disaggregation Data'!$M$315:$M$616,MATCH(RIGHT(X626,255),RIGHT('Disaggregation Data'!J$315:$J$616,255),0))),"")</f>
        <v/>
      </c>
      <c r="H626" s="370" t="str">
        <f t="array" ref="H626">IFERROR(IF(INDEX('Disaggregation Data'!$N$315:$N$616,MATCH(RIGHT(X626,255),RIGHT('Disaggregation Data'!$J$315:$J$616,255),0))=0,"",INDEX('Disaggregation Data'!$N$315:$N$616,MATCH(RIGHT(X626,255),RIGHT('Disaggregation Data'!J$315:$J$616,255),0))),"")</f>
        <v/>
      </c>
      <c r="I626" s="469"/>
      <c r="J626" s="469"/>
      <c r="K626" s="469"/>
      <c r="L626" s="469"/>
      <c r="M626" s="469"/>
      <c r="N626" s="469"/>
      <c r="O626" s="469"/>
      <c r="P626" s="469"/>
      <c r="Q626" s="469"/>
      <c r="R626" s="469"/>
      <c r="S626" s="469"/>
      <c r="T626" s="469"/>
      <c r="U626" s="370" t="str">
        <f t="array" ref="U626">IFERROR(IF(INDEX('Disaggregation Data'!$O$315:$O$616,MATCH(RIGHT(X626,255),RIGHT('Disaggregation Data'!$J$315:$J$616,255),0))=0,"",INDEX('Disaggregation Data'!$O$315:$O$616,MATCH(RIGHT(X626,255),RIGHT('Disaggregation Data'!J$315:$J$616,255),0))),"")</f>
        <v/>
      </c>
      <c r="V626" s="383" t="str">
        <f t="array" ref="V626">IFERROR(IF(INDEX('Disaggregation Data'!$P$315:$P$616,MATCH(RIGHT(X626,255),RIGHT('Disaggregation Data'!$J$315:$J$616,255),0))=0,"",INDEX('Disaggregation Data'!$P$315:$P$616,MATCH(RIGHT(X626,255),RIGHT('Disaggregation Data'!J$315:$J$616,255),0))),"")</f>
        <v/>
      </c>
      <c r="W626" s="470"/>
      <c r="X626" s="470" t="str">
        <f t="shared" si="40"/>
        <v/>
      </c>
      <c r="Y626" s="470">
        <f t="shared" si="41"/>
        <v>249</v>
      </c>
      <c r="Z626" s="470" t="str">
        <f t="shared" si="42"/>
        <v/>
      </c>
      <c r="AA626" s="470" t="b">
        <f t="shared" si="43"/>
        <v>0</v>
      </c>
      <c r="AB626" s="470" t="s">
        <v>2130</v>
      </c>
      <c r="AC626" s="470" t="str">
        <f t="array" ref="AC626">IFERROR(IF(INDEX('Disaggregation Records'!$G$95:$G$183,MATCH(LEFT(Z626,255),LEFT('Disaggregation Records'!$D$95:$D$183,255),0))=0,"",INDEX('Disaggregation Records'!$G$95:$G$183,MATCH(LEFT(Z626,255),LEFT('Disaggregation Records'!$D$95:$D$183,255),0))),"")</f>
        <v/>
      </c>
      <c r="AD626" s="470" t="s">
        <v>790</v>
      </c>
      <c r="AE626" s="219"/>
      <c r="AF626" s="136"/>
      <c r="AG626" s="136"/>
    </row>
    <row r="627" spans="1:33" ht="2.65" customHeight="1" thickBot="1" x14ac:dyDescent="0.3">
      <c r="A627" s="66"/>
      <c r="B627" s="67"/>
      <c r="C627" s="67"/>
      <c r="D627" s="67"/>
      <c r="E627" s="67"/>
      <c r="F627" s="67"/>
      <c r="G627" s="67"/>
      <c r="H627" s="67"/>
      <c r="I627" s="67"/>
      <c r="J627" s="67"/>
      <c r="K627" s="67"/>
      <c r="L627" s="67"/>
      <c r="M627" s="67"/>
      <c r="N627" s="67"/>
      <c r="O627" s="67"/>
      <c r="P627" s="67"/>
      <c r="Q627" s="67"/>
      <c r="R627" s="126"/>
      <c r="S627" s="126"/>
      <c r="T627" s="126"/>
      <c r="U627" s="126"/>
      <c r="V627" s="126"/>
      <c r="W627" s="126"/>
      <c r="X627" s="126"/>
      <c r="Y627" s="126"/>
      <c r="Z627" s="126"/>
      <c r="AA627" s="126"/>
      <c r="AB627" s="126"/>
      <c r="AC627" s="126" t="s">
        <v>239</v>
      </c>
      <c r="AD627" s="126"/>
      <c r="AE627" s="61"/>
      <c r="AF627" s="136"/>
      <c r="AG627" s="136"/>
    </row>
    <row r="628" spans="1:33" ht="30" customHeight="1" x14ac:dyDescent="0.25">
      <c r="AF628" s="136"/>
      <c r="AG628" s="136"/>
    </row>
    <row r="629" spans="1:33" ht="30" customHeight="1" x14ac:dyDescent="0.25"/>
    <row r="630" spans="1:33" ht="30" customHeight="1" x14ac:dyDescent="0.25"/>
    <row r="631" spans="1:33" x14ac:dyDescent="0.25">
      <c r="A631" s="68" t="s">
        <v>130</v>
      </c>
    </row>
  </sheetData>
  <sheetProtection algorithmName="SHA-512" hashValue="biwfMyAJg26lZeWyarPpglF53gFUuHFOK3LZ15QK3APxWCg3FODnNrNLls/acEIuBoSkcE+0vjSVRhslcCStHQ==" saltValue="qLpn1siJSCUqMV1k65ynrA==" spinCount="100000" sheet="1" objects="1" scenarios="1" formatCells="0" formatRows="0" sort="0" autoFilter="0"/>
  <mergeCells count="5">
    <mergeCell ref="A1:H2"/>
    <mergeCell ref="A6:H6"/>
    <mergeCell ref="A165:H165"/>
    <mergeCell ref="A324:Q324"/>
    <mergeCell ref="R324:U324"/>
  </mergeCells>
  <conditionalFormatting sqref="A8:D158">
    <cfRule type="expression" dxfId="51" priority="14">
      <formula>MOD($A8,2)=1</formula>
    </cfRule>
    <cfRule type="expression" dxfId="50" priority="15">
      <formula>MOD($A8,2)=0</formula>
    </cfRule>
  </conditionalFormatting>
  <conditionalFormatting sqref="A167:D317">
    <cfRule type="expression" dxfId="49" priority="12">
      <formula>MOD($A8,2)=1</formula>
    </cfRule>
    <cfRule type="expression" dxfId="48" priority="13">
      <formula>MOD($A167,2)=0</formula>
    </cfRule>
  </conditionalFormatting>
  <conditionalFormatting sqref="A326:D626">
    <cfRule type="expression" dxfId="47" priority="10">
      <formula>MOD($A326,2)=1</formula>
    </cfRule>
    <cfRule type="expression" dxfId="46" priority="11">
      <formula>MOD($A326,2)=0</formula>
    </cfRule>
  </conditionalFormatting>
  <conditionalFormatting sqref="J326:Q626 A8:H158 A167:H317 A326:H626">
    <cfRule type="expression" dxfId="45" priority="9">
      <formula>$C8=""</formula>
    </cfRule>
  </conditionalFormatting>
  <conditionalFormatting sqref="V326:V626">
    <cfRule type="expression" dxfId="44" priority="8">
      <formula>$C326=""</formula>
    </cfRule>
  </conditionalFormatting>
  <conditionalFormatting sqref="U326:U626">
    <cfRule type="expression" dxfId="43" priority="7">
      <formula>$C326=""</formula>
    </cfRule>
  </conditionalFormatting>
  <conditionalFormatting sqref="I326:I626">
    <cfRule type="expression" dxfId="42" priority="6">
      <formula>$C326=""</formula>
    </cfRule>
  </conditionalFormatting>
  <conditionalFormatting sqref="R326:S626">
    <cfRule type="expression" dxfId="41" priority="5">
      <formula>$C326=""</formula>
    </cfRule>
  </conditionalFormatting>
  <conditionalFormatting sqref="T326:T626">
    <cfRule type="expression" dxfId="40" priority="4">
      <formula>$C326=""</formula>
    </cfRule>
  </conditionalFormatting>
  <conditionalFormatting sqref="A8:H16 A167:H175">
    <cfRule type="expression" dxfId="39" priority="3">
      <formula>$O8:$O159="[Record ID]"</formula>
    </cfRule>
  </conditionalFormatting>
  <conditionalFormatting sqref="A326:V626">
    <cfRule type="expression" dxfId="38" priority="1">
      <formula>$AB326:$AB627="[Record ID]"</formula>
    </cfRule>
  </conditionalFormatting>
  <conditionalFormatting sqref="A17:H25">
    <cfRule type="expression" dxfId="37" priority="50">
      <formula>$O17:$O318="[Record ID]"</formula>
    </cfRule>
  </conditionalFormatting>
  <conditionalFormatting sqref="A176:H317">
    <cfRule type="expression" dxfId="36" priority="52">
      <formula>$O176:$O627="[Record ID]"</formula>
    </cfRule>
  </conditionalFormatting>
  <conditionalFormatting sqref="A26:H158">
    <cfRule type="expression" dxfId="35" priority="54">
      <formula>$O26:$O627="[Record ID]"</formula>
    </cfRule>
  </conditionalFormatting>
  <dataValidations count="16">
    <dataValidation type="textLength" allowBlank="1" showInputMessage="1" showErrorMessage="1" errorTitle="Entered information is too long" error="Information entered here is limited to 20 characters. Please capture further details in Comments." sqref="E8:E158 E167:E317">
      <formula1>0</formula1>
      <formula2>20</formula2>
    </dataValidation>
    <dataValidation type="textLength" allowBlank="1" showInputMessage="1" showErrorMessage="1" errorTitle="Entered information is too long" error="Information entered here is limited to 4000 characters. Please capture further details in Comments." sqref="G167:G317 G8:G158 U326:U626">
      <formula1>0</formula1>
      <formula2>4000</formula2>
    </dataValidation>
    <dataValidation type="textLength" allowBlank="1" showInputMessage="1" showErrorMessage="1" errorTitle="Entered information is too long" error="Information entered here is limited to 255 characters. Please capture further details in Comments." sqref="H8:H158">
      <formula1>0</formula1>
      <formula2>255</formula2>
    </dataValidation>
    <dataValidation type="textLength" allowBlank="1" showInputMessage="1" showErrorMessage="1" errorTitle="Enteredinformation is too long" error="Information entered here is limited to 32768 characters. Please capture further details in Comments." sqref="H167:H317">
      <formula1>0</formula1>
      <formula2>32768</formula2>
    </dataValidation>
    <dataValidation type="textLength" allowBlank="1" showInputMessage="1" showErrorMessage="1" errorTitle="Entered information is too long" error="Information entered here is limited to 32768 characters. Please capture further details in Comments." sqref="V326:V626">
      <formula1>0</formula1>
      <formula2>32768</formula2>
    </dataValidation>
    <dataValidation type="decimal" allowBlank="1" showInputMessage="1" showErrorMessage="1" errorTitle="X-Author for Excel" error="Please enter a valid numeric value. Valid range for Impact Indicator Number is -1E+18 to 1E+18." promptTitle="X-Author for Excel" sqref="A8:A158">
      <formula1>-1000000000000000000</formula1>
      <formula2>1000000000000000000</formula2>
    </dataValidation>
    <dataValidation type="list" allowBlank="1" showInputMessage="1" showErrorMessage="1" errorTitle="X-Author for Excel" error="Please select a value from the drop-down." promptTitle="X-Author for Excel" sqref="F8:F158">
      <formula1>IF(IFERROR(ROWS(INDIRECT(SUBSTITUTE("AIM_Impact_Disaggregation__c.AIM_Baseline_Year__c"," ","_"))),-1) &lt; 0, XAuthorInvalidPicklistData,INDIRECT(SUBSTITUTE("AIM_Impact_Disaggregation__c.AIM_Baseline_Year__c"," ","_")))</formula1>
    </dataValidation>
    <dataValidation type="custom" allowBlank="1" showInputMessage="1" showErrorMessage="1" errorTitle="X-Author for Excel" error="Id and Lookup fields are not editable." promptTitle="X-Author for Excel" sqref="O8:O158 I8:J158 O167:O317 I167:J317 AB326:AD626">
      <formula1>""</formula1>
    </dataValidation>
    <dataValidation type="list" allowBlank="1" showInputMessage="1" showErrorMessage="1" errorTitle="X-Author for Excel" error="Please select either TRUE or FALSE from the dropdown." promptTitle="X-Author for Excel" sqref="N8:N158 N167:N317 AA326:AA626">
      <formula1>"TRUE,FALSE"</formula1>
    </dataValidation>
    <dataValidation type="decimal" allowBlank="1" showInputMessage="1" showErrorMessage="1" errorTitle="X-Author for Excel" error="Please enter a valid numeric value. Valid range for Outcome Indicator Number is -1E+18 to 1E+18." promptTitle="X-Author for Excel" sqref="A167:A317">
      <formula1>-1000000000000000000</formula1>
      <formula2>1000000000000000000</formula2>
    </dataValidation>
    <dataValidation type="list" allowBlank="1" showInputMessage="1" showErrorMessage="1" errorTitle="X-Author for Excel" error="Please select a value from the drop-down." promptTitle="X-Author for Excel" sqref="F167:F317">
      <formula1>IF(IFERROR(ROWS(INDIRECT(SUBSTITUTE("AIM_Outcome_Disaggregation__c.AIM_Baseline_Year__c"," ","_"))),-1) &lt; 0, XAuthorInvalidPicklistData,INDIRECT(SUBSTITUTE("AIM_Outcome_Disaggregation__c.AIM_Baseline_Year__c"," ","_")))</formula1>
    </dataValidation>
    <dataValidation type="decimal" allowBlank="1" showInputMessage="1" showErrorMessage="1" errorTitle="X-Author for Excel" error="Please enter a valid numeric value. Valid range for Coverage Indicator Number is -1E+18 to 1E+18." promptTitle="X-Author for Excel" sqref="A326:A626">
      <formula1>-1000000000000000000</formula1>
      <formula2>1000000000000000000</formula2>
    </dataValidation>
    <dataValidation type="decimal" allowBlank="1" showInputMessage="1" showErrorMessage="1" errorTitle="X-Author for Excel" error="Please enter a valid numeric value. Valid range for Baseline N# is -10000000000 to 10000000000." promptTitle="X-Author for Excel" sqref="E326:E626">
      <formula1>-10000000000</formula1>
      <formula2>10000000000</formula2>
    </dataValidation>
    <dataValidation type="decimal" allowBlank="1" showInputMessage="1" showErrorMessage="1" errorTitle="X-Author for Excel" error="Please enter a valid numeric value. Valid range for Baseline D# is -10000000000 to 10000000000." promptTitle="X-Author for Excel" sqref="F326:F626">
      <formula1>-10000000000</formula1>
      <formula2>10000000000</formula2>
    </dataValidation>
    <dataValidation type="decimal" allowBlank="1" showInputMessage="1" showErrorMessage="1" errorTitle="X-Author for Excel" error="Please enter a valid numeric value. Valid range for Baseline % is -99999.99 to 99999.99." promptTitle="X-Author for Excel" sqref="G326:G626">
      <formula1>-99999.99</formula1>
      <formula2>99999.99</formula2>
    </dataValidation>
    <dataValidation type="list" allowBlank="1" showInputMessage="1" showErrorMessage="1" errorTitle="X-Author for Excel" error="Please select a value from the drop-down." promptTitle="X-Author for Excel" sqref="H326:H626">
      <formula1>IF(IFERROR(ROWS(INDIRECT(SUBSTITUTE("AIM_Coverage_Disaggregation__c.AIM_Year__c"," ","_"))),-1) &lt; 0, XAuthorInvalidPicklistData,INDIRECT(SUBSTITUTE("AIM_Coverage_Disaggregation__c.AIM_Year__c"," ","_")))</formula1>
    </dataValidation>
  </dataValidations>
  <hyperlinks>
    <hyperlink ref="D4" location="_e6620337_bf44_48f3_a7fd_0125cc2c6be7" display="Coverage"/>
    <hyperlink ref="B4" location="_b9c6b527_c2c5_4200_bb21_b9257f2bb2c1" display="Impact "/>
    <hyperlink ref="C4" location="_a395564a_2e4f_42b7_9d4d_76ed548224d3" display="Outcome "/>
    <hyperlink ref="A631" location="' Disaggregation - Section E'!A4" display="' Disaggregation - Section E'!A4"/>
  </hyperlinks>
  <pageMargins left="0.7" right="0.7" top="0.75" bottom="0.75" header="0.3" footer="0.3"/>
  <pageSetup paperSize="8" scale="66" fitToHeight="0" orientation="landscape" r:id="rId1"/>
  <rowBreaks count="1" manualBreakCount="1">
    <brk id="325" max="21" man="1"/>
  </rowBreaks>
  <colBreaks count="1" manualBreakCount="1">
    <brk id="4" max="30"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W580"/>
  <sheetViews>
    <sheetView showGridLines="0" topLeftCell="A162" zoomScale="70" zoomScaleNormal="70" workbookViewId="0">
      <selection activeCell="A166" sqref="A166"/>
    </sheetView>
  </sheetViews>
  <sheetFormatPr defaultColWidth="8.75" defaultRowHeight="15.75" x14ac:dyDescent="0.25"/>
  <cols>
    <col min="1" max="1" width="12" style="6" customWidth="1"/>
    <col min="2" max="2" width="30.625" style="6" customWidth="1"/>
    <col min="3" max="3" width="25.625" style="6" customWidth="1"/>
    <col min="4" max="4" width="43.75" style="6" customWidth="1"/>
    <col min="5" max="5" width="35.75" style="6" customWidth="1"/>
    <col min="6" max="6" width="24.25" style="6" hidden="1" customWidth="1"/>
    <col min="7" max="7" width="21.25" style="6" hidden="1" customWidth="1"/>
    <col min="8" max="8" width="35.25" style="6" hidden="1" customWidth="1"/>
    <col min="9" max="9" width="31.625" style="6" hidden="1" customWidth="1"/>
    <col min="10" max="10" width="26.75" style="6" hidden="1" customWidth="1"/>
    <col min="11" max="12" width="4.75" style="6" hidden="1" customWidth="1"/>
    <col min="13" max="13" width="0.375" style="6" customWidth="1"/>
    <col min="14" max="14" width="19" style="6" customWidth="1"/>
    <col min="15" max="15" width="50.375" style="6" customWidth="1"/>
    <col min="16" max="16" width="23.75" style="6" customWidth="1"/>
    <col min="17" max="17" width="13.625" style="6" hidden="1" customWidth="1"/>
    <col min="18" max="19" width="14.25" style="6" hidden="1" customWidth="1"/>
    <col min="20" max="21" width="22.25" style="6" hidden="1" customWidth="1"/>
    <col min="22" max="22" width="25.75" style="6" hidden="1" customWidth="1"/>
    <col min="23" max="27" width="26.625" style="6" hidden="1" customWidth="1"/>
    <col min="28" max="29" width="0.25" style="6" customWidth="1"/>
    <col min="30" max="38" width="8.75" style="6" customWidth="1"/>
    <col min="39" max="39" width="8.75" style="9" customWidth="1"/>
    <col min="40" max="40" width="17.625" style="9" customWidth="1"/>
    <col min="41" max="41" width="13.25" style="9" customWidth="1"/>
    <col min="42" max="42" width="18" style="9" customWidth="1"/>
    <col min="43" max="43" width="13.25" style="9" customWidth="1"/>
    <col min="44" max="44" width="8.75" style="9"/>
    <col min="45" max="49" width="8.75" style="4"/>
    <col min="50" max="16384" width="8.75" style="6"/>
  </cols>
  <sheetData>
    <row r="1" spans="1:29" ht="21.6" customHeight="1" x14ac:dyDescent="0.25">
      <c r="A1" s="525" t="s">
        <v>181</v>
      </c>
      <c r="B1" s="526"/>
      <c r="C1" s="526"/>
      <c r="D1" s="526"/>
      <c r="E1" s="526"/>
      <c r="F1" s="526"/>
      <c r="G1" s="526"/>
      <c r="H1" s="526"/>
      <c r="I1" s="526"/>
      <c r="J1" s="526"/>
      <c r="K1" s="526"/>
      <c r="L1" s="526"/>
      <c r="M1" s="526"/>
      <c r="N1" s="526"/>
      <c r="O1" s="527"/>
    </row>
    <row r="2" spans="1:29" ht="16.5" thickBot="1" x14ac:dyDescent="0.3">
      <c r="A2" s="528"/>
      <c r="B2" s="529"/>
      <c r="C2" s="529"/>
      <c r="D2" s="529"/>
      <c r="E2" s="529"/>
      <c r="F2" s="529"/>
      <c r="G2" s="529"/>
      <c r="H2" s="529"/>
      <c r="I2" s="529"/>
      <c r="J2" s="529"/>
      <c r="K2" s="529"/>
      <c r="L2" s="529"/>
      <c r="M2" s="529"/>
      <c r="N2" s="529"/>
      <c r="O2" s="530"/>
    </row>
    <row r="3" spans="1:29" ht="16.5" thickBot="1" x14ac:dyDescent="0.3"/>
    <row r="4" spans="1:29" ht="65.650000000000006" customHeight="1" thickBot="1" x14ac:dyDescent="0.3">
      <c r="A4" s="44" t="s">
        <v>37</v>
      </c>
      <c r="B4" s="45" t="s">
        <v>170</v>
      </c>
      <c r="C4" s="31" t="s">
        <v>171</v>
      </c>
    </row>
    <row r="5" spans="1:29" ht="16.5" thickBot="1" x14ac:dyDescent="0.3"/>
    <row r="6" spans="1:29" ht="45.75" customHeight="1" thickBot="1" x14ac:dyDescent="0.3">
      <c r="A6" s="505" t="s">
        <v>170</v>
      </c>
      <c r="B6" s="506"/>
      <c r="C6" s="506"/>
      <c r="D6" s="506"/>
      <c r="E6" s="506"/>
      <c r="F6" s="506"/>
      <c r="G6" s="506"/>
      <c r="H6" s="506"/>
      <c r="I6" s="506"/>
      <c r="J6" s="506"/>
      <c r="K6" s="506"/>
      <c r="L6" s="506"/>
      <c r="M6" s="506"/>
      <c r="N6" s="506"/>
      <c r="O6" s="506"/>
      <c r="P6" s="185"/>
      <c r="Q6" s="185"/>
      <c r="R6" s="185"/>
      <c r="S6" s="185"/>
      <c r="T6" s="185"/>
      <c r="U6" s="185"/>
      <c r="V6" s="185"/>
      <c r="W6" s="185"/>
      <c r="X6" s="185"/>
      <c r="Y6" s="185"/>
      <c r="Z6" s="185"/>
      <c r="AA6" s="185"/>
      <c r="AB6" s="185"/>
      <c r="AC6" s="187"/>
    </row>
    <row r="7" spans="1:29" ht="45.75" customHeight="1" x14ac:dyDescent="0.25">
      <c r="A7" s="359" t="s">
        <v>129</v>
      </c>
      <c r="B7" s="359" t="s">
        <v>1</v>
      </c>
      <c r="C7" s="359" t="s">
        <v>88</v>
      </c>
      <c r="D7" s="359" t="s">
        <v>89</v>
      </c>
      <c r="E7" s="359" t="s">
        <v>260</v>
      </c>
      <c r="F7" s="341" t="s">
        <v>263</v>
      </c>
      <c r="G7" s="417"/>
      <c r="H7" s="417"/>
      <c r="I7" s="417"/>
      <c r="J7" s="417"/>
      <c r="K7" s="417"/>
      <c r="L7" s="417"/>
      <c r="M7" s="359"/>
      <c r="N7" s="360" t="s">
        <v>11</v>
      </c>
      <c r="O7" s="360" t="s">
        <v>9</v>
      </c>
      <c r="P7" s="360" t="s">
        <v>288</v>
      </c>
      <c r="Q7" s="443"/>
      <c r="R7" s="426" t="s">
        <v>259</v>
      </c>
      <c r="S7" s="426" t="s">
        <v>60</v>
      </c>
      <c r="T7" s="426" t="s">
        <v>62</v>
      </c>
      <c r="U7" s="426" t="s">
        <v>98</v>
      </c>
      <c r="V7" s="444" t="s">
        <v>178</v>
      </c>
      <c r="W7" s="444" t="s">
        <v>194</v>
      </c>
      <c r="X7" s="444" t="s">
        <v>207</v>
      </c>
      <c r="Y7" s="444" t="s">
        <v>48</v>
      </c>
      <c r="Z7" s="444" t="s">
        <v>261</v>
      </c>
      <c r="AA7" s="215"/>
      <c r="AB7" s="161"/>
      <c r="AC7" s="51"/>
    </row>
    <row r="8" spans="1:29" ht="46.9" hidden="1" customHeight="1" x14ac:dyDescent="0.25">
      <c r="A8" s="345" t="s">
        <v>93</v>
      </c>
      <c r="B8" s="445" t="str">
        <f>IFERROR(IF(D8="","",VLOOKUP(W8,'Reference records(soft deleted)'!$B$61:$D$89,3,FALSE)),"")</f>
        <v/>
      </c>
      <c r="C8" s="445" t="str">
        <f>IFERROR(IF(D8="","",VLOOKUP(X8,'Reference records(soft deleted)'!$B$171:$D$343,3,FALSE)),"")</f>
        <v/>
      </c>
      <c r="D8" s="446" t="s">
        <v>90</v>
      </c>
      <c r="E8" s="447" t="str">
        <f>IF('Overview - Section A'!$AN$5="Funding Request",IF(F8="Funding Request Place Holder","",F8),"")</f>
        <v/>
      </c>
      <c r="F8" s="448" t="str">
        <f>IFERROR(IF(Z8="","",VLOOKUP(Z8,'Overview - Section A'!$P$30:$Q$31,2,FALSE)),"")</f>
        <v>[Account (Name)]</v>
      </c>
      <c r="G8" s="449"/>
      <c r="H8" s="449"/>
      <c r="I8" s="449"/>
      <c r="J8" s="449"/>
      <c r="K8" s="449"/>
      <c r="L8" s="449"/>
      <c r="M8" s="447"/>
      <c r="N8" s="450" t="str">
        <f>IFERROR(IF(Y8="","",Y8),"")</f>
        <v>[Country (Name)]</v>
      </c>
      <c r="O8" s="451" t="s">
        <v>91</v>
      </c>
      <c r="P8" s="452" t="s">
        <v>287</v>
      </c>
      <c r="Q8" s="453"/>
      <c r="R8" s="427" t="str">
        <f>IFERROR(IF('Overview - Section A'!$AN$5="Funding Request",VLOOKUP(E8,'Overview - Section A'!$M$30:$P$31,4,FALSE),IF(Z8="","",Z8)),"")</f>
        <v>[Record ID]</v>
      </c>
      <c r="S8" s="427" t="b">
        <f>IFERROR(IF(N8&lt;&gt;"",TRUE,FALSE),FALSE)</f>
        <v>1</v>
      </c>
      <c r="T8" s="427" t="s">
        <v>61</v>
      </c>
      <c r="U8" s="427" t="str">
        <f t="array" ref="U8">IFERROR(IF(INDEX('Overview - Section A'!$AB$119:$AB$173,MATCH(LEFT(C8,255),LEFT('Overview - Section A'!$W$119:$W$173,255),0))=0,"",INDEX('Overview - Section A'!$AB$119:$AB$173,MATCH(LEFT(C8,255),LEFT('Overview - Section A'!$W$119:$W$173,255),0))),"")</f>
        <v>a1M36000004abJLEAY</v>
      </c>
      <c r="V8" s="454" t="str">
        <f>IFERROR(IF('Overview - Section A'!$AN$5="Funding Request",IF('Reference Records'!$B$276&lt;&gt;"",VLOOKUP(N8,'Reference Records'!$B$276:$C$277,2,FALSE),VLOOKUP(N8,'Reference Records'!$A$289:$C$290,3,FALSE)),VLOOKUP(N8,'Reference Records'!$A$293:$C$295,3,FALSE)),"")</f>
        <v>[Record ID]</v>
      </c>
      <c r="W8" s="455" t="s">
        <v>193</v>
      </c>
      <c r="X8" s="455" t="s">
        <v>195</v>
      </c>
      <c r="Y8" s="454" t="s">
        <v>199</v>
      </c>
      <c r="Z8" s="454" t="s">
        <v>61</v>
      </c>
      <c r="AA8" s="216"/>
      <c r="AB8" s="162"/>
      <c r="AC8" s="51"/>
    </row>
    <row r="9" spans="1:29" ht="46.9" customHeight="1" x14ac:dyDescent="0.25">
      <c r="A9" s="345">
        <v>1</v>
      </c>
      <c r="B9" s="445" t="str">
        <f>IFERROR(IF(D9="","",VLOOKUP(W9,'Reference records(soft deleted)'!$B$61:$D$89,3,FALSE)),"")</f>
        <v/>
      </c>
      <c r="C9" s="445" t="str">
        <f>IFERROR(IF(D9="","",VLOOKUP(X9,'Reference records(soft deleted)'!$B$171:$D$343,3,FALSE)),"")</f>
        <v/>
      </c>
      <c r="D9" s="446"/>
      <c r="E9" s="447" t="str">
        <f>IF('Overview - Section A'!$AN$5="Funding Request",IF(F9="Funding Request Place Holder","",F9),"")</f>
        <v/>
      </c>
      <c r="F9" s="448" t="str">
        <f>IFERROR(IF(Z9="","",VLOOKUP(Z9,'Overview - Section A'!$P$30:$Q$31,2,FALSE)),"")</f>
        <v/>
      </c>
      <c r="G9" s="449"/>
      <c r="H9" s="449"/>
      <c r="I9" s="449"/>
      <c r="J9" s="449"/>
      <c r="K9" s="449"/>
      <c r="L9" s="449"/>
      <c r="M9" s="447"/>
      <c r="N9" s="450" t="str">
        <f t="shared" ref="N9:N72" si="0">IFERROR(IF(Y9="","",Y9),"")</f>
        <v/>
      </c>
      <c r="O9" s="451"/>
      <c r="P9" s="452"/>
      <c r="Q9" s="453"/>
      <c r="R9" s="427" t="str">
        <f>IFERROR(IF('Overview - Section A'!$AN$5="Funding Request",VLOOKUP(E9,'Overview - Section A'!$M$30:$P$31,4,FALSE),IF(Z9="","",Z9)),"")</f>
        <v/>
      </c>
      <c r="S9" s="427" t="b">
        <f t="shared" ref="S9:S72" si="1">IFERROR(IF(N9&lt;&gt;"",TRUE,FALSE),FALSE)</f>
        <v>0</v>
      </c>
      <c r="T9" s="427" t="s">
        <v>971</v>
      </c>
      <c r="U9" s="427" t="str">
        <f t="array" ref="U9">IFERROR(IF(INDEX('Overview - Section A'!$AB$119:$AB$173,MATCH(LEFT(C9,255),LEFT('Overview - Section A'!$W$119:$W$173,255),0))=0,"",INDEX('Overview - Section A'!$AB$119:$AB$173,MATCH(LEFT(C9,255),LEFT('Overview - Section A'!$W$119:$W$173,255),0))),"")</f>
        <v>a1M36000004abJLEAY</v>
      </c>
      <c r="V9" s="454" t="str">
        <f>IFERROR(IF('Overview - Section A'!$AN$5="Funding Request",IF('Reference Records'!$B$276&lt;&gt;"",VLOOKUP(N9,'Reference Records'!$B$276:$C$277,2,FALSE),VLOOKUP(N9,'Reference Records'!$A$289:$C$290,3,FALSE)),VLOOKUP(N9,'Reference Records'!$A$293:$C$295,3,FALSE)),"")</f>
        <v/>
      </c>
      <c r="W9" s="455"/>
      <c r="X9" s="455"/>
      <c r="Y9" s="454"/>
      <c r="Z9" s="454"/>
      <c r="AA9" s="216"/>
      <c r="AB9" s="162"/>
      <c r="AC9" s="51"/>
    </row>
    <row r="10" spans="1:29" ht="46.9" customHeight="1" x14ac:dyDescent="0.25">
      <c r="A10" s="345">
        <v>2</v>
      </c>
      <c r="B10" s="445" t="str">
        <f>IFERROR(IF(D10="","",VLOOKUP(W10,'Reference records(soft deleted)'!$B$61:$D$89,3,FALSE)),"")</f>
        <v/>
      </c>
      <c r="C10" s="445" t="str">
        <f>IFERROR(IF(D10="","",VLOOKUP(X10,'Reference records(soft deleted)'!$B$171:$D$343,3,FALSE)),"")</f>
        <v/>
      </c>
      <c r="D10" s="446"/>
      <c r="E10" s="447" t="str">
        <f>IF('Overview - Section A'!$AN$5="Funding Request",IF(F10="Funding Request Place Holder","",F10),"")</f>
        <v/>
      </c>
      <c r="F10" s="448" t="str">
        <f>IFERROR(IF(Z10="","",VLOOKUP(Z10,'Overview - Section A'!$P$30:$Q$31,2,FALSE)),"")</f>
        <v/>
      </c>
      <c r="G10" s="449"/>
      <c r="H10" s="449"/>
      <c r="I10" s="449"/>
      <c r="J10" s="449"/>
      <c r="K10" s="449"/>
      <c r="L10" s="449"/>
      <c r="M10" s="447"/>
      <c r="N10" s="450" t="str">
        <f t="shared" si="0"/>
        <v/>
      </c>
      <c r="O10" s="451"/>
      <c r="P10" s="452"/>
      <c r="Q10" s="453"/>
      <c r="R10" s="427" t="str">
        <f>IFERROR(IF('Overview - Section A'!$AN$5="Funding Request",VLOOKUP(E10,'Overview - Section A'!$M$30:$P$31,4,FALSE),IF(Z10="","",Z10)),"")</f>
        <v/>
      </c>
      <c r="S10" s="427" t="b">
        <f t="shared" si="1"/>
        <v>0</v>
      </c>
      <c r="T10" s="427" t="s">
        <v>972</v>
      </c>
      <c r="U10" s="427" t="str">
        <f t="array" ref="U10">IFERROR(IF(INDEX('Overview - Section A'!$AB$119:$AB$173,MATCH(LEFT(C10,255),LEFT('Overview - Section A'!$W$119:$W$173,255),0))=0,"",INDEX('Overview - Section A'!$AB$119:$AB$173,MATCH(LEFT(C10,255),LEFT('Overview - Section A'!$W$119:$W$173,255),0))),"")</f>
        <v>a1M36000004abJLEAY</v>
      </c>
      <c r="V10" s="454" t="str">
        <f>IFERROR(IF('Overview - Section A'!$AN$5="Funding Request",IF('Reference Records'!$B$276&lt;&gt;"",VLOOKUP(N10,'Reference Records'!$B$276:$C$277,2,FALSE),VLOOKUP(N10,'Reference Records'!$A$289:$C$290,3,FALSE)),VLOOKUP(N10,'Reference Records'!$A$293:$C$295,3,FALSE)),"")</f>
        <v/>
      </c>
      <c r="W10" s="455"/>
      <c r="X10" s="455"/>
      <c r="Y10" s="454"/>
      <c r="Z10" s="454"/>
      <c r="AA10" s="216"/>
      <c r="AB10" s="162"/>
      <c r="AC10" s="51"/>
    </row>
    <row r="11" spans="1:29" ht="46.9" customHeight="1" x14ac:dyDescent="0.25">
      <c r="A11" s="345">
        <v>3</v>
      </c>
      <c r="B11" s="445" t="str">
        <f>IFERROR(IF(D11="","",VLOOKUP(W11,'Reference records(soft deleted)'!$B$61:$D$89,3,FALSE)),"")</f>
        <v/>
      </c>
      <c r="C11" s="445" t="str">
        <f>IFERROR(IF(D11="","",VLOOKUP(X11,'Reference records(soft deleted)'!$B$171:$D$343,3,FALSE)),"")</f>
        <v/>
      </c>
      <c r="D11" s="446"/>
      <c r="E11" s="447" t="str">
        <f>IF('Overview - Section A'!$AN$5="Funding Request",IF(F11="Funding Request Place Holder","",F11),"")</f>
        <v/>
      </c>
      <c r="F11" s="448" t="str">
        <f>IFERROR(IF(Z11="","",VLOOKUP(Z11,'Overview - Section A'!$P$30:$Q$31,2,FALSE)),"")</f>
        <v/>
      </c>
      <c r="G11" s="449"/>
      <c r="H11" s="449"/>
      <c r="I11" s="449"/>
      <c r="J11" s="449"/>
      <c r="K11" s="449"/>
      <c r="L11" s="449"/>
      <c r="M11" s="447"/>
      <c r="N11" s="450" t="str">
        <f t="shared" si="0"/>
        <v/>
      </c>
      <c r="O11" s="451"/>
      <c r="P11" s="452"/>
      <c r="Q11" s="453"/>
      <c r="R11" s="427" t="str">
        <f>IFERROR(IF('Overview - Section A'!$AN$5="Funding Request",VLOOKUP(E11,'Overview - Section A'!$M$30:$P$31,4,FALSE),IF(Z11="","",Z11)),"")</f>
        <v/>
      </c>
      <c r="S11" s="427" t="b">
        <f t="shared" si="1"/>
        <v>0</v>
      </c>
      <c r="T11" s="427" t="s">
        <v>973</v>
      </c>
      <c r="U11" s="427" t="str">
        <f t="array" ref="U11">IFERROR(IF(INDEX('Overview - Section A'!$AB$119:$AB$173,MATCH(LEFT(C11,255),LEFT('Overview - Section A'!$W$119:$W$173,255),0))=0,"",INDEX('Overview - Section A'!$AB$119:$AB$173,MATCH(LEFT(C11,255),LEFT('Overview - Section A'!$W$119:$W$173,255),0))),"")</f>
        <v>a1M36000004abJLEAY</v>
      </c>
      <c r="V11" s="454" t="str">
        <f>IFERROR(IF('Overview - Section A'!$AN$5="Funding Request",IF('Reference Records'!$B$276&lt;&gt;"",VLOOKUP(N11,'Reference Records'!$B$276:$C$277,2,FALSE),VLOOKUP(N11,'Reference Records'!$A$289:$C$290,3,FALSE)),VLOOKUP(N11,'Reference Records'!$A$293:$C$295,3,FALSE)),"")</f>
        <v/>
      </c>
      <c r="W11" s="455"/>
      <c r="X11" s="455"/>
      <c r="Y11" s="454"/>
      <c r="Z11" s="454"/>
      <c r="AA11" s="216"/>
      <c r="AB11" s="162"/>
      <c r="AC11" s="51"/>
    </row>
    <row r="12" spans="1:29" ht="46.9" customHeight="1" x14ac:dyDescent="0.25">
      <c r="A12" s="345">
        <v>4</v>
      </c>
      <c r="B12" s="445" t="str">
        <f>IFERROR(IF(D12="","",VLOOKUP(W12,'Reference records(soft deleted)'!$B$61:$D$89,3,FALSE)),"")</f>
        <v/>
      </c>
      <c r="C12" s="445" t="str">
        <f>IFERROR(IF(D12="","",VLOOKUP(X12,'Reference records(soft deleted)'!$B$171:$D$343,3,FALSE)),"")</f>
        <v/>
      </c>
      <c r="D12" s="446"/>
      <c r="E12" s="447" t="str">
        <f>IF('Overview - Section A'!$AN$5="Funding Request",IF(F12="Funding Request Place Holder","",F12),"")</f>
        <v/>
      </c>
      <c r="F12" s="448" t="str">
        <f>IFERROR(IF(Z12="","",VLOOKUP(Z12,'Overview - Section A'!$P$30:$Q$31,2,FALSE)),"")</f>
        <v/>
      </c>
      <c r="G12" s="449"/>
      <c r="H12" s="449"/>
      <c r="I12" s="449"/>
      <c r="J12" s="449"/>
      <c r="K12" s="449"/>
      <c r="L12" s="449"/>
      <c r="M12" s="447"/>
      <c r="N12" s="450" t="str">
        <f t="shared" si="0"/>
        <v/>
      </c>
      <c r="O12" s="451"/>
      <c r="P12" s="452"/>
      <c r="Q12" s="453"/>
      <c r="R12" s="427" t="str">
        <f>IFERROR(IF('Overview - Section A'!$AN$5="Funding Request",VLOOKUP(E12,'Overview - Section A'!$M$30:$P$31,4,FALSE),IF(Z12="","",Z12)),"")</f>
        <v/>
      </c>
      <c r="S12" s="427" t="b">
        <f t="shared" si="1"/>
        <v>0</v>
      </c>
      <c r="T12" s="427" t="s">
        <v>974</v>
      </c>
      <c r="U12" s="427" t="str">
        <f t="array" ref="U12">IFERROR(IF(INDEX('Overview - Section A'!$AB$119:$AB$173,MATCH(LEFT(C12,255),LEFT('Overview - Section A'!$W$119:$W$173,255),0))=0,"",INDEX('Overview - Section A'!$AB$119:$AB$173,MATCH(LEFT(C12,255),LEFT('Overview - Section A'!$W$119:$W$173,255),0))),"")</f>
        <v>a1M36000004abJLEAY</v>
      </c>
      <c r="V12" s="454" t="str">
        <f>IFERROR(IF('Overview - Section A'!$AN$5="Funding Request",IF('Reference Records'!$B$276&lt;&gt;"",VLOOKUP(N12,'Reference Records'!$B$276:$C$277,2,FALSE),VLOOKUP(N12,'Reference Records'!$A$289:$C$290,3,FALSE)),VLOOKUP(N12,'Reference Records'!$A$293:$C$295,3,FALSE)),"")</f>
        <v/>
      </c>
      <c r="W12" s="455"/>
      <c r="X12" s="455"/>
      <c r="Y12" s="454"/>
      <c r="Z12" s="454"/>
      <c r="AA12" s="216"/>
      <c r="AB12" s="162"/>
      <c r="AC12" s="51"/>
    </row>
    <row r="13" spans="1:29" ht="46.9" customHeight="1" x14ac:dyDescent="0.25">
      <c r="A13" s="345">
        <v>5</v>
      </c>
      <c r="B13" s="445" t="str">
        <f>IFERROR(IF(D13="","",VLOOKUP(W13,'Reference records(soft deleted)'!$B$61:$D$89,3,FALSE)),"")</f>
        <v/>
      </c>
      <c r="C13" s="445" t="str">
        <f>IFERROR(IF(D13="","",VLOOKUP(X13,'Reference records(soft deleted)'!$B$171:$D$343,3,FALSE)),"")</f>
        <v/>
      </c>
      <c r="D13" s="446"/>
      <c r="E13" s="447" t="str">
        <f>IF('Overview - Section A'!$AN$5="Funding Request",IF(F13="Funding Request Place Holder","",F13),"")</f>
        <v/>
      </c>
      <c r="F13" s="448" t="str">
        <f>IFERROR(IF(Z13="","",VLOOKUP(Z13,'Overview - Section A'!$P$30:$Q$31,2,FALSE)),"")</f>
        <v/>
      </c>
      <c r="G13" s="449"/>
      <c r="H13" s="449"/>
      <c r="I13" s="449"/>
      <c r="J13" s="449"/>
      <c r="K13" s="449"/>
      <c r="L13" s="449"/>
      <c r="M13" s="447"/>
      <c r="N13" s="450" t="str">
        <f t="shared" si="0"/>
        <v/>
      </c>
      <c r="O13" s="451"/>
      <c r="P13" s="452"/>
      <c r="Q13" s="453"/>
      <c r="R13" s="427" t="str">
        <f>IFERROR(IF('Overview - Section A'!$AN$5="Funding Request",VLOOKUP(E13,'Overview - Section A'!$M$30:$P$31,4,FALSE),IF(Z13="","",Z13)),"")</f>
        <v/>
      </c>
      <c r="S13" s="427" t="b">
        <f t="shared" si="1"/>
        <v>0</v>
      </c>
      <c r="T13" s="427" t="s">
        <v>975</v>
      </c>
      <c r="U13" s="427" t="str">
        <f t="array" ref="U13">IFERROR(IF(INDEX('Overview - Section A'!$AB$119:$AB$173,MATCH(LEFT(C13,255),LEFT('Overview - Section A'!$W$119:$W$173,255),0))=0,"",INDEX('Overview - Section A'!$AB$119:$AB$173,MATCH(LEFT(C13,255),LEFT('Overview - Section A'!$W$119:$W$173,255),0))),"")</f>
        <v>a1M36000004abJLEAY</v>
      </c>
      <c r="V13" s="454" t="str">
        <f>IFERROR(IF('Overview - Section A'!$AN$5="Funding Request",IF('Reference Records'!$B$276&lt;&gt;"",VLOOKUP(N13,'Reference Records'!$B$276:$C$277,2,FALSE),VLOOKUP(N13,'Reference Records'!$A$289:$C$290,3,FALSE)),VLOOKUP(N13,'Reference Records'!$A$293:$C$295,3,FALSE)),"")</f>
        <v/>
      </c>
      <c r="W13" s="455"/>
      <c r="X13" s="455"/>
      <c r="Y13" s="454"/>
      <c r="Z13" s="454"/>
      <c r="AA13" s="216"/>
      <c r="AB13" s="162"/>
      <c r="AC13" s="51"/>
    </row>
    <row r="14" spans="1:29" ht="46.9" customHeight="1" x14ac:dyDescent="0.25">
      <c r="A14" s="345">
        <v>6</v>
      </c>
      <c r="B14" s="445" t="str">
        <f>IFERROR(IF(D14="","",VLOOKUP(W14,'Reference records(soft deleted)'!$B$61:$D$89,3,FALSE)),"")</f>
        <v/>
      </c>
      <c r="C14" s="445" t="str">
        <f>IFERROR(IF(D14="","",VLOOKUP(X14,'Reference records(soft deleted)'!$B$171:$D$343,3,FALSE)),"")</f>
        <v/>
      </c>
      <c r="D14" s="446"/>
      <c r="E14" s="447" t="str">
        <f>IF('Overview - Section A'!$AN$5="Funding Request",IF(F14="Funding Request Place Holder","",F14),"")</f>
        <v/>
      </c>
      <c r="F14" s="448" t="str">
        <f>IFERROR(IF(Z14="","",VLOOKUP(Z14,'Overview - Section A'!$P$30:$Q$31,2,FALSE)),"")</f>
        <v/>
      </c>
      <c r="G14" s="449"/>
      <c r="H14" s="449"/>
      <c r="I14" s="449"/>
      <c r="J14" s="449"/>
      <c r="K14" s="449"/>
      <c r="L14" s="449"/>
      <c r="M14" s="447"/>
      <c r="N14" s="450" t="str">
        <f t="shared" si="0"/>
        <v/>
      </c>
      <c r="O14" s="451"/>
      <c r="P14" s="452"/>
      <c r="Q14" s="453"/>
      <c r="R14" s="427" t="str">
        <f>IFERROR(IF('Overview - Section A'!$AN$5="Funding Request",VLOOKUP(E14,'Overview - Section A'!$M$30:$P$31,4,FALSE),IF(Z14="","",Z14)),"")</f>
        <v/>
      </c>
      <c r="S14" s="427" t="b">
        <f t="shared" si="1"/>
        <v>0</v>
      </c>
      <c r="T14" s="427" t="s">
        <v>976</v>
      </c>
      <c r="U14" s="427" t="str">
        <f t="array" ref="U14">IFERROR(IF(INDEX('Overview - Section A'!$AB$119:$AB$173,MATCH(LEFT(C14,255),LEFT('Overview - Section A'!$W$119:$W$173,255),0))=0,"",INDEX('Overview - Section A'!$AB$119:$AB$173,MATCH(LEFT(C14,255),LEFT('Overview - Section A'!$W$119:$W$173,255),0))),"")</f>
        <v>a1M36000004abJLEAY</v>
      </c>
      <c r="V14" s="454" t="str">
        <f>IFERROR(IF('Overview - Section A'!$AN$5="Funding Request",IF('Reference Records'!$B$276&lt;&gt;"",VLOOKUP(N14,'Reference Records'!$B$276:$C$277,2,FALSE),VLOOKUP(N14,'Reference Records'!$A$289:$C$290,3,FALSE)),VLOOKUP(N14,'Reference Records'!$A$293:$C$295,3,FALSE)),"")</f>
        <v/>
      </c>
      <c r="W14" s="455"/>
      <c r="X14" s="455"/>
      <c r="Y14" s="454"/>
      <c r="Z14" s="454"/>
      <c r="AA14" s="216"/>
      <c r="AB14" s="162"/>
      <c r="AC14" s="51"/>
    </row>
    <row r="15" spans="1:29" ht="46.9" customHeight="1" x14ac:dyDescent="0.25">
      <c r="A15" s="345">
        <v>7</v>
      </c>
      <c r="B15" s="445" t="str">
        <f>IFERROR(IF(D15="","",VLOOKUP(W15,'Reference records(soft deleted)'!$B$61:$D$89,3,FALSE)),"")</f>
        <v/>
      </c>
      <c r="C15" s="445" t="str">
        <f>IFERROR(IF(D15="","",VLOOKUP(X15,'Reference records(soft deleted)'!$B$171:$D$343,3,FALSE)),"")</f>
        <v/>
      </c>
      <c r="D15" s="446"/>
      <c r="E15" s="447" t="str">
        <f>IF('Overview - Section A'!$AN$5="Funding Request",IF(F15="Funding Request Place Holder","",F15),"")</f>
        <v/>
      </c>
      <c r="F15" s="448" t="str">
        <f>IFERROR(IF(Z15="","",VLOOKUP(Z15,'Overview - Section A'!$P$30:$Q$31,2,FALSE)),"")</f>
        <v/>
      </c>
      <c r="G15" s="449"/>
      <c r="H15" s="449"/>
      <c r="I15" s="449"/>
      <c r="J15" s="449"/>
      <c r="K15" s="449"/>
      <c r="L15" s="449"/>
      <c r="M15" s="447"/>
      <c r="N15" s="450" t="str">
        <f t="shared" si="0"/>
        <v/>
      </c>
      <c r="O15" s="451"/>
      <c r="P15" s="452"/>
      <c r="Q15" s="453"/>
      <c r="R15" s="427" t="str">
        <f>IFERROR(IF('Overview - Section A'!$AN$5="Funding Request",VLOOKUP(E15,'Overview - Section A'!$M$30:$P$31,4,FALSE),IF(Z15="","",Z15)),"")</f>
        <v/>
      </c>
      <c r="S15" s="427" t="b">
        <f t="shared" si="1"/>
        <v>0</v>
      </c>
      <c r="T15" s="427" t="s">
        <v>977</v>
      </c>
      <c r="U15" s="427" t="str">
        <f t="array" ref="U15">IFERROR(IF(INDEX('Overview - Section A'!$AB$119:$AB$173,MATCH(LEFT(C15,255),LEFT('Overview - Section A'!$W$119:$W$173,255),0))=0,"",INDEX('Overview - Section A'!$AB$119:$AB$173,MATCH(LEFT(C15,255),LEFT('Overview - Section A'!$W$119:$W$173,255),0))),"")</f>
        <v>a1M36000004abJLEAY</v>
      </c>
      <c r="V15" s="454" t="str">
        <f>IFERROR(IF('Overview - Section A'!$AN$5="Funding Request",IF('Reference Records'!$B$276&lt;&gt;"",VLOOKUP(N15,'Reference Records'!$B$276:$C$277,2,FALSE),VLOOKUP(N15,'Reference Records'!$A$289:$C$290,3,FALSE)),VLOOKUP(N15,'Reference Records'!$A$293:$C$295,3,FALSE)),"")</f>
        <v/>
      </c>
      <c r="W15" s="455"/>
      <c r="X15" s="455"/>
      <c r="Y15" s="454"/>
      <c r="Z15" s="454"/>
      <c r="AA15" s="216"/>
      <c r="AB15" s="162"/>
      <c r="AC15" s="51"/>
    </row>
    <row r="16" spans="1:29" ht="46.9" customHeight="1" x14ac:dyDescent="0.25">
      <c r="A16" s="345">
        <v>8</v>
      </c>
      <c r="B16" s="445" t="str">
        <f>IFERROR(IF(D16="","",VLOOKUP(W16,'Reference records(soft deleted)'!$B$61:$D$89,3,FALSE)),"")</f>
        <v/>
      </c>
      <c r="C16" s="445" t="str">
        <f>IFERROR(IF(D16="","",VLOOKUP(X16,'Reference records(soft deleted)'!$B$171:$D$343,3,FALSE)),"")</f>
        <v/>
      </c>
      <c r="D16" s="446"/>
      <c r="E16" s="447" t="str">
        <f>IF('Overview - Section A'!$AN$5="Funding Request",IF(F16="Funding Request Place Holder","",F16),"")</f>
        <v/>
      </c>
      <c r="F16" s="448" t="str">
        <f>IFERROR(IF(Z16="","",VLOOKUP(Z16,'Overview - Section A'!$P$30:$Q$31,2,FALSE)),"")</f>
        <v/>
      </c>
      <c r="G16" s="449"/>
      <c r="H16" s="449"/>
      <c r="I16" s="449"/>
      <c r="J16" s="449"/>
      <c r="K16" s="449"/>
      <c r="L16" s="449"/>
      <c r="M16" s="447"/>
      <c r="N16" s="450" t="str">
        <f t="shared" si="0"/>
        <v/>
      </c>
      <c r="O16" s="451"/>
      <c r="P16" s="452"/>
      <c r="Q16" s="453"/>
      <c r="R16" s="427" t="str">
        <f>IFERROR(IF('Overview - Section A'!$AN$5="Funding Request",VLOOKUP(E16,'Overview - Section A'!$M$30:$P$31,4,FALSE),IF(Z16="","",Z16)),"")</f>
        <v/>
      </c>
      <c r="S16" s="427" t="b">
        <f t="shared" si="1"/>
        <v>0</v>
      </c>
      <c r="T16" s="427" t="s">
        <v>978</v>
      </c>
      <c r="U16" s="427" t="str">
        <f t="array" ref="U16">IFERROR(IF(INDEX('Overview - Section A'!$AB$119:$AB$173,MATCH(LEFT(C16,255),LEFT('Overview - Section A'!$W$119:$W$173,255),0))=0,"",INDEX('Overview - Section A'!$AB$119:$AB$173,MATCH(LEFT(C16,255),LEFT('Overview - Section A'!$W$119:$W$173,255),0))),"")</f>
        <v>a1M36000004abJLEAY</v>
      </c>
      <c r="V16" s="454" t="str">
        <f>IFERROR(IF('Overview - Section A'!$AN$5="Funding Request",IF('Reference Records'!$B$276&lt;&gt;"",VLOOKUP(N16,'Reference Records'!$B$276:$C$277,2,FALSE),VLOOKUP(N16,'Reference Records'!$A$289:$C$290,3,FALSE)),VLOOKUP(N16,'Reference Records'!$A$293:$C$295,3,FALSE)),"")</f>
        <v/>
      </c>
      <c r="W16" s="455"/>
      <c r="X16" s="455"/>
      <c r="Y16" s="454"/>
      <c r="Z16" s="454"/>
      <c r="AA16" s="216"/>
      <c r="AB16" s="162"/>
      <c r="AC16" s="51"/>
    </row>
    <row r="17" spans="1:29" ht="46.9" customHeight="1" x14ac:dyDescent="0.25">
      <c r="A17" s="345">
        <v>9</v>
      </c>
      <c r="B17" s="445" t="str">
        <f>IFERROR(IF(D17="","",VLOOKUP(W17,'Reference records(soft deleted)'!$B$61:$D$89,3,FALSE)),"")</f>
        <v/>
      </c>
      <c r="C17" s="445" t="str">
        <f>IFERROR(IF(D17="","",VLOOKUP(X17,'Reference records(soft deleted)'!$B$171:$D$343,3,FALSE)),"")</f>
        <v/>
      </c>
      <c r="D17" s="446"/>
      <c r="E17" s="447" t="str">
        <f>IF('Overview - Section A'!$AN$5="Funding Request",IF(F17="Funding Request Place Holder","",F17),"")</f>
        <v/>
      </c>
      <c r="F17" s="448" t="str">
        <f>IFERROR(IF(Z17="","",VLOOKUP(Z17,'Overview - Section A'!$P$30:$Q$31,2,FALSE)),"")</f>
        <v/>
      </c>
      <c r="G17" s="449"/>
      <c r="H17" s="449"/>
      <c r="I17" s="449"/>
      <c r="J17" s="449"/>
      <c r="K17" s="449"/>
      <c r="L17" s="449"/>
      <c r="M17" s="447"/>
      <c r="N17" s="450" t="str">
        <f t="shared" si="0"/>
        <v/>
      </c>
      <c r="O17" s="451"/>
      <c r="P17" s="452"/>
      <c r="Q17" s="453"/>
      <c r="R17" s="427" t="str">
        <f>IFERROR(IF('Overview - Section A'!$AN$5="Funding Request",VLOOKUP(E17,'Overview - Section A'!$M$30:$P$31,4,FALSE),IF(Z17="","",Z17)),"")</f>
        <v/>
      </c>
      <c r="S17" s="427" t="b">
        <f t="shared" si="1"/>
        <v>0</v>
      </c>
      <c r="T17" s="427" t="s">
        <v>979</v>
      </c>
      <c r="U17" s="427" t="str">
        <f t="array" ref="U17">IFERROR(IF(INDEX('Overview - Section A'!$AB$119:$AB$173,MATCH(LEFT(C17,255),LEFT('Overview - Section A'!$W$119:$W$173,255),0))=0,"",INDEX('Overview - Section A'!$AB$119:$AB$173,MATCH(LEFT(C17,255),LEFT('Overview - Section A'!$W$119:$W$173,255),0))),"")</f>
        <v>a1M36000004abJLEAY</v>
      </c>
      <c r="V17" s="454" t="str">
        <f>IFERROR(IF('Overview - Section A'!$AN$5="Funding Request",IF('Reference Records'!$B$276&lt;&gt;"",VLOOKUP(N17,'Reference Records'!$B$276:$C$277,2,FALSE),VLOOKUP(N17,'Reference Records'!$A$289:$C$290,3,FALSE)),VLOOKUP(N17,'Reference Records'!$A$293:$C$295,3,FALSE)),"")</f>
        <v/>
      </c>
      <c r="W17" s="455"/>
      <c r="X17" s="455"/>
      <c r="Y17" s="454"/>
      <c r="Z17" s="454"/>
      <c r="AA17" s="216"/>
      <c r="AB17" s="162"/>
      <c r="AC17" s="51"/>
    </row>
    <row r="18" spans="1:29" ht="46.9" customHeight="1" x14ac:dyDescent="0.25">
      <c r="A18" s="345">
        <v>10</v>
      </c>
      <c r="B18" s="445" t="str">
        <f>IFERROR(IF(D18="","",VLOOKUP(W18,'Reference records(soft deleted)'!$B$61:$D$89,3,FALSE)),"")</f>
        <v/>
      </c>
      <c r="C18" s="445" t="str">
        <f>IFERROR(IF(D18="","",VLOOKUP(X18,'Reference records(soft deleted)'!$B$171:$D$343,3,FALSE)),"")</f>
        <v/>
      </c>
      <c r="D18" s="446"/>
      <c r="E18" s="447" t="str">
        <f>IF('Overview - Section A'!$AN$5="Funding Request",IF(F18="Funding Request Place Holder","",F18),"")</f>
        <v/>
      </c>
      <c r="F18" s="448" t="str">
        <f>IFERROR(IF(Z18="","",VLOOKUP(Z18,'Overview - Section A'!$P$30:$Q$31,2,FALSE)),"")</f>
        <v/>
      </c>
      <c r="G18" s="449"/>
      <c r="H18" s="449"/>
      <c r="I18" s="449"/>
      <c r="J18" s="449"/>
      <c r="K18" s="449"/>
      <c r="L18" s="449"/>
      <c r="M18" s="447"/>
      <c r="N18" s="450" t="str">
        <f t="shared" si="0"/>
        <v/>
      </c>
      <c r="O18" s="451"/>
      <c r="P18" s="452"/>
      <c r="Q18" s="453"/>
      <c r="R18" s="427" t="str">
        <f>IFERROR(IF('Overview - Section A'!$AN$5="Funding Request",VLOOKUP(E18,'Overview - Section A'!$M$30:$P$31,4,FALSE),IF(Z18="","",Z18)),"")</f>
        <v/>
      </c>
      <c r="S18" s="427" t="b">
        <f t="shared" si="1"/>
        <v>0</v>
      </c>
      <c r="T18" s="427" t="s">
        <v>980</v>
      </c>
      <c r="U18" s="427" t="str">
        <f t="array" ref="U18">IFERROR(IF(INDEX('Overview - Section A'!$AB$119:$AB$173,MATCH(LEFT(C18,255),LEFT('Overview - Section A'!$W$119:$W$173,255),0))=0,"",INDEX('Overview - Section A'!$AB$119:$AB$173,MATCH(LEFT(C18,255),LEFT('Overview - Section A'!$W$119:$W$173,255),0))),"")</f>
        <v>a1M36000004abJLEAY</v>
      </c>
      <c r="V18" s="454" t="str">
        <f>IFERROR(IF('Overview - Section A'!$AN$5="Funding Request",IF('Reference Records'!$B$276&lt;&gt;"",VLOOKUP(N18,'Reference Records'!$B$276:$C$277,2,FALSE),VLOOKUP(N18,'Reference Records'!$A$289:$C$290,3,FALSE)),VLOOKUP(N18,'Reference Records'!$A$293:$C$295,3,FALSE)),"")</f>
        <v/>
      </c>
      <c r="W18" s="455"/>
      <c r="X18" s="455"/>
      <c r="Y18" s="454"/>
      <c r="Z18" s="454"/>
      <c r="AA18" s="216"/>
      <c r="AB18" s="162"/>
      <c r="AC18" s="51"/>
    </row>
    <row r="19" spans="1:29" ht="46.9" customHeight="1" x14ac:dyDescent="0.25">
      <c r="A19" s="345">
        <v>11</v>
      </c>
      <c r="B19" s="445" t="str">
        <f>IFERROR(IF(D19="","",VLOOKUP(W19,'Reference records(soft deleted)'!$B$61:$D$89,3,FALSE)),"")</f>
        <v/>
      </c>
      <c r="C19" s="445" t="str">
        <f>IFERROR(IF(D19="","",VLOOKUP(X19,'Reference records(soft deleted)'!$B$171:$D$343,3,FALSE)),"")</f>
        <v/>
      </c>
      <c r="D19" s="446"/>
      <c r="E19" s="447" t="str">
        <f>IF('Overview - Section A'!$AN$5="Funding Request",IF(F19="Funding Request Place Holder","",F19),"")</f>
        <v/>
      </c>
      <c r="F19" s="448" t="str">
        <f>IFERROR(IF(Z19="","",VLOOKUP(Z19,'Overview - Section A'!$P$30:$Q$31,2,FALSE)),"")</f>
        <v/>
      </c>
      <c r="G19" s="449"/>
      <c r="H19" s="449"/>
      <c r="I19" s="449"/>
      <c r="J19" s="449"/>
      <c r="K19" s="449"/>
      <c r="L19" s="449"/>
      <c r="M19" s="447"/>
      <c r="N19" s="450" t="str">
        <f t="shared" si="0"/>
        <v/>
      </c>
      <c r="O19" s="451"/>
      <c r="P19" s="452"/>
      <c r="Q19" s="453"/>
      <c r="R19" s="427" t="str">
        <f>IFERROR(IF('Overview - Section A'!$AN$5="Funding Request",VLOOKUP(E19,'Overview - Section A'!$M$30:$P$31,4,FALSE),IF(Z19="","",Z19)),"")</f>
        <v/>
      </c>
      <c r="S19" s="427" t="b">
        <f t="shared" si="1"/>
        <v>0</v>
      </c>
      <c r="T19" s="427" t="s">
        <v>981</v>
      </c>
      <c r="U19" s="427" t="str">
        <f t="array" ref="U19">IFERROR(IF(INDEX('Overview - Section A'!$AB$119:$AB$173,MATCH(LEFT(C19,255),LEFT('Overview - Section A'!$W$119:$W$173,255),0))=0,"",INDEX('Overview - Section A'!$AB$119:$AB$173,MATCH(LEFT(C19,255),LEFT('Overview - Section A'!$W$119:$W$173,255),0))),"")</f>
        <v>a1M36000004abJLEAY</v>
      </c>
      <c r="V19" s="454" t="str">
        <f>IFERROR(IF('Overview - Section A'!$AN$5="Funding Request",IF('Reference Records'!$B$276&lt;&gt;"",VLOOKUP(N19,'Reference Records'!$B$276:$C$277,2,FALSE),VLOOKUP(N19,'Reference Records'!$A$289:$C$290,3,FALSE)),VLOOKUP(N19,'Reference Records'!$A$293:$C$295,3,FALSE)),"")</f>
        <v/>
      </c>
      <c r="W19" s="455"/>
      <c r="X19" s="455"/>
      <c r="Y19" s="454"/>
      <c r="Z19" s="454"/>
      <c r="AA19" s="216"/>
      <c r="AB19" s="162"/>
      <c r="AC19" s="51"/>
    </row>
    <row r="20" spans="1:29" ht="46.9" customHeight="1" x14ac:dyDescent="0.25">
      <c r="A20" s="345">
        <v>12</v>
      </c>
      <c r="B20" s="445" t="str">
        <f>IFERROR(IF(D20="","",VLOOKUP(W20,'Reference records(soft deleted)'!$B$61:$D$89,3,FALSE)),"")</f>
        <v/>
      </c>
      <c r="C20" s="445" t="str">
        <f>IFERROR(IF(D20="","",VLOOKUP(X20,'Reference records(soft deleted)'!$B$171:$D$343,3,FALSE)),"")</f>
        <v/>
      </c>
      <c r="D20" s="446"/>
      <c r="E20" s="447" t="str">
        <f>IF('Overview - Section A'!$AN$5="Funding Request",IF(F20="Funding Request Place Holder","",F20),"")</f>
        <v/>
      </c>
      <c r="F20" s="448" t="str">
        <f>IFERROR(IF(Z20="","",VLOOKUP(Z20,'Overview - Section A'!$P$30:$Q$31,2,FALSE)),"")</f>
        <v/>
      </c>
      <c r="G20" s="449"/>
      <c r="H20" s="449"/>
      <c r="I20" s="449"/>
      <c r="J20" s="449"/>
      <c r="K20" s="449"/>
      <c r="L20" s="449"/>
      <c r="M20" s="447"/>
      <c r="N20" s="450" t="str">
        <f t="shared" si="0"/>
        <v/>
      </c>
      <c r="O20" s="451"/>
      <c r="P20" s="452"/>
      <c r="Q20" s="453"/>
      <c r="R20" s="427" t="str">
        <f>IFERROR(IF('Overview - Section A'!$AN$5="Funding Request",VLOOKUP(E20,'Overview - Section A'!$M$30:$P$31,4,FALSE),IF(Z20="","",Z20)),"")</f>
        <v/>
      </c>
      <c r="S20" s="427" t="b">
        <f t="shared" si="1"/>
        <v>0</v>
      </c>
      <c r="T20" s="427" t="s">
        <v>982</v>
      </c>
      <c r="U20" s="427" t="str">
        <f t="array" ref="U20">IFERROR(IF(INDEX('Overview - Section A'!$AB$119:$AB$173,MATCH(LEFT(C20,255),LEFT('Overview - Section A'!$W$119:$W$173,255),0))=0,"",INDEX('Overview - Section A'!$AB$119:$AB$173,MATCH(LEFT(C20,255),LEFT('Overview - Section A'!$W$119:$W$173,255),0))),"")</f>
        <v>a1M36000004abJLEAY</v>
      </c>
      <c r="V20" s="454" t="str">
        <f>IFERROR(IF('Overview - Section A'!$AN$5="Funding Request",IF('Reference Records'!$B$276&lt;&gt;"",VLOOKUP(N20,'Reference Records'!$B$276:$C$277,2,FALSE),VLOOKUP(N20,'Reference Records'!$A$289:$C$290,3,FALSE)),VLOOKUP(N20,'Reference Records'!$A$293:$C$295,3,FALSE)),"")</f>
        <v/>
      </c>
      <c r="W20" s="455"/>
      <c r="X20" s="455"/>
      <c r="Y20" s="454"/>
      <c r="Z20" s="454"/>
      <c r="AA20" s="216"/>
      <c r="AB20" s="162"/>
      <c r="AC20" s="51"/>
    </row>
    <row r="21" spans="1:29" ht="46.9" customHeight="1" x14ac:dyDescent="0.25">
      <c r="A21" s="345">
        <v>13</v>
      </c>
      <c r="B21" s="445" t="str">
        <f>IFERROR(IF(D21="","",VLOOKUP(W21,'Reference records(soft deleted)'!$B$61:$D$89,3,FALSE)),"")</f>
        <v/>
      </c>
      <c r="C21" s="445" t="str">
        <f>IFERROR(IF(D21="","",VLOOKUP(X21,'Reference records(soft deleted)'!$B$171:$D$343,3,FALSE)),"")</f>
        <v/>
      </c>
      <c r="D21" s="446"/>
      <c r="E21" s="447" t="str">
        <f>IF('Overview - Section A'!$AN$5="Funding Request",IF(F21="Funding Request Place Holder","",F21),"")</f>
        <v/>
      </c>
      <c r="F21" s="448" t="str">
        <f>IFERROR(IF(Z21="","",VLOOKUP(Z21,'Overview - Section A'!$P$30:$Q$31,2,FALSE)),"")</f>
        <v/>
      </c>
      <c r="G21" s="449"/>
      <c r="H21" s="449"/>
      <c r="I21" s="449"/>
      <c r="J21" s="449"/>
      <c r="K21" s="449"/>
      <c r="L21" s="449"/>
      <c r="M21" s="447"/>
      <c r="N21" s="450" t="str">
        <f t="shared" si="0"/>
        <v/>
      </c>
      <c r="O21" s="451"/>
      <c r="P21" s="452"/>
      <c r="Q21" s="453"/>
      <c r="R21" s="427" t="str">
        <f>IFERROR(IF('Overview - Section A'!$AN$5="Funding Request",VLOOKUP(E21,'Overview - Section A'!$M$30:$P$31,4,FALSE),IF(Z21="","",Z21)),"")</f>
        <v/>
      </c>
      <c r="S21" s="427" t="b">
        <f t="shared" si="1"/>
        <v>0</v>
      </c>
      <c r="T21" s="427" t="s">
        <v>983</v>
      </c>
      <c r="U21" s="427" t="str">
        <f t="array" ref="U21">IFERROR(IF(INDEX('Overview - Section A'!$AB$119:$AB$173,MATCH(LEFT(C21,255),LEFT('Overview - Section A'!$W$119:$W$173,255),0))=0,"",INDEX('Overview - Section A'!$AB$119:$AB$173,MATCH(LEFT(C21,255),LEFT('Overview - Section A'!$W$119:$W$173,255),0))),"")</f>
        <v>a1M36000004abJLEAY</v>
      </c>
      <c r="V21" s="454" t="str">
        <f>IFERROR(IF('Overview - Section A'!$AN$5="Funding Request",IF('Reference Records'!$B$276&lt;&gt;"",VLOOKUP(N21,'Reference Records'!$B$276:$C$277,2,FALSE),VLOOKUP(N21,'Reference Records'!$A$289:$C$290,3,FALSE)),VLOOKUP(N21,'Reference Records'!$A$293:$C$295,3,FALSE)),"")</f>
        <v/>
      </c>
      <c r="W21" s="455"/>
      <c r="X21" s="455"/>
      <c r="Y21" s="454"/>
      <c r="Z21" s="454"/>
      <c r="AA21" s="216"/>
      <c r="AB21" s="162"/>
      <c r="AC21" s="51"/>
    </row>
    <row r="22" spans="1:29" ht="46.9" customHeight="1" x14ac:dyDescent="0.25">
      <c r="A22" s="345">
        <v>14</v>
      </c>
      <c r="B22" s="445" t="str">
        <f>IFERROR(IF(D22="","",VLOOKUP(W22,'Reference records(soft deleted)'!$B$61:$D$89,3,FALSE)),"")</f>
        <v/>
      </c>
      <c r="C22" s="445" t="str">
        <f>IFERROR(IF(D22="","",VLOOKUP(X22,'Reference records(soft deleted)'!$B$171:$D$343,3,FALSE)),"")</f>
        <v/>
      </c>
      <c r="D22" s="446"/>
      <c r="E22" s="447" t="str">
        <f>IF('Overview - Section A'!$AN$5="Funding Request",IF(F22="Funding Request Place Holder","",F22),"")</f>
        <v/>
      </c>
      <c r="F22" s="448" t="str">
        <f>IFERROR(IF(Z22="","",VLOOKUP(Z22,'Overview - Section A'!$P$30:$Q$31,2,FALSE)),"")</f>
        <v/>
      </c>
      <c r="G22" s="449"/>
      <c r="H22" s="449"/>
      <c r="I22" s="449"/>
      <c r="J22" s="449"/>
      <c r="K22" s="449"/>
      <c r="L22" s="449"/>
      <c r="M22" s="447"/>
      <c r="N22" s="450" t="str">
        <f t="shared" si="0"/>
        <v/>
      </c>
      <c r="O22" s="451"/>
      <c r="P22" s="452"/>
      <c r="Q22" s="453"/>
      <c r="R22" s="427" t="str">
        <f>IFERROR(IF('Overview - Section A'!$AN$5="Funding Request",VLOOKUP(E22,'Overview - Section A'!$M$30:$P$31,4,FALSE),IF(Z22="","",Z22)),"")</f>
        <v/>
      </c>
      <c r="S22" s="427" t="b">
        <f t="shared" si="1"/>
        <v>0</v>
      </c>
      <c r="T22" s="427" t="s">
        <v>984</v>
      </c>
      <c r="U22" s="427" t="str">
        <f t="array" ref="U22">IFERROR(IF(INDEX('Overview - Section A'!$AB$119:$AB$173,MATCH(LEFT(C22,255),LEFT('Overview - Section A'!$W$119:$W$173,255),0))=0,"",INDEX('Overview - Section A'!$AB$119:$AB$173,MATCH(LEFT(C22,255),LEFT('Overview - Section A'!$W$119:$W$173,255),0))),"")</f>
        <v>a1M36000004abJLEAY</v>
      </c>
      <c r="V22" s="454" t="str">
        <f>IFERROR(IF('Overview - Section A'!$AN$5="Funding Request",IF('Reference Records'!$B$276&lt;&gt;"",VLOOKUP(N22,'Reference Records'!$B$276:$C$277,2,FALSE),VLOOKUP(N22,'Reference Records'!$A$289:$C$290,3,FALSE)),VLOOKUP(N22,'Reference Records'!$A$293:$C$295,3,FALSE)),"")</f>
        <v/>
      </c>
      <c r="W22" s="455"/>
      <c r="X22" s="455"/>
      <c r="Y22" s="454"/>
      <c r="Z22" s="454"/>
      <c r="AA22" s="216"/>
      <c r="AB22" s="162"/>
      <c r="AC22" s="51"/>
    </row>
    <row r="23" spans="1:29" ht="46.9" customHeight="1" x14ac:dyDescent="0.25">
      <c r="A23" s="345">
        <v>15</v>
      </c>
      <c r="B23" s="445" t="str">
        <f>IFERROR(IF(D23="","",VLOOKUP(W23,'Reference records(soft deleted)'!$B$61:$D$89,3,FALSE)),"")</f>
        <v/>
      </c>
      <c r="C23" s="445" t="str">
        <f>IFERROR(IF(D23="","",VLOOKUP(X23,'Reference records(soft deleted)'!$B$171:$D$343,3,FALSE)),"")</f>
        <v/>
      </c>
      <c r="D23" s="446"/>
      <c r="E23" s="447" t="str">
        <f>IF('Overview - Section A'!$AN$5="Funding Request",IF(F23="Funding Request Place Holder","",F23),"")</f>
        <v/>
      </c>
      <c r="F23" s="448" t="str">
        <f>IFERROR(IF(Z23="","",VLOOKUP(Z23,'Overview - Section A'!$P$30:$Q$31,2,FALSE)),"")</f>
        <v/>
      </c>
      <c r="G23" s="449"/>
      <c r="H23" s="449"/>
      <c r="I23" s="449"/>
      <c r="J23" s="449"/>
      <c r="K23" s="449"/>
      <c r="L23" s="449"/>
      <c r="M23" s="447"/>
      <c r="N23" s="450" t="str">
        <f t="shared" si="0"/>
        <v/>
      </c>
      <c r="O23" s="451"/>
      <c r="P23" s="452"/>
      <c r="Q23" s="453"/>
      <c r="R23" s="427" t="str">
        <f>IFERROR(IF('Overview - Section A'!$AN$5="Funding Request",VLOOKUP(E23,'Overview - Section A'!$M$30:$P$31,4,FALSE),IF(Z23="","",Z23)),"")</f>
        <v/>
      </c>
      <c r="S23" s="427" t="b">
        <f t="shared" si="1"/>
        <v>0</v>
      </c>
      <c r="T23" s="427" t="s">
        <v>985</v>
      </c>
      <c r="U23" s="427" t="str">
        <f t="array" ref="U23">IFERROR(IF(INDEX('Overview - Section A'!$AB$119:$AB$173,MATCH(LEFT(C23,255),LEFT('Overview - Section A'!$W$119:$W$173,255),0))=0,"",INDEX('Overview - Section A'!$AB$119:$AB$173,MATCH(LEFT(C23,255),LEFT('Overview - Section A'!$W$119:$W$173,255),0))),"")</f>
        <v>a1M36000004abJLEAY</v>
      </c>
      <c r="V23" s="454" t="str">
        <f>IFERROR(IF('Overview - Section A'!$AN$5="Funding Request",IF('Reference Records'!$B$276&lt;&gt;"",VLOOKUP(N23,'Reference Records'!$B$276:$C$277,2,FALSE),VLOOKUP(N23,'Reference Records'!$A$289:$C$290,3,FALSE)),VLOOKUP(N23,'Reference Records'!$A$293:$C$295,3,FALSE)),"")</f>
        <v/>
      </c>
      <c r="W23" s="455"/>
      <c r="X23" s="455"/>
      <c r="Y23" s="454"/>
      <c r="Z23" s="454"/>
      <c r="AA23" s="216"/>
      <c r="AB23" s="162"/>
      <c r="AC23" s="51"/>
    </row>
    <row r="24" spans="1:29" ht="46.9" customHeight="1" x14ac:dyDescent="0.25">
      <c r="A24" s="345">
        <v>16</v>
      </c>
      <c r="B24" s="445" t="str">
        <f>IFERROR(IF(D24="","",VLOOKUP(W24,'Reference records(soft deleted)'!$B$61:$D$89,3,FALSE)),"")</f>
        <v/>
      </c>
      <c r="C24" s="445" t="str">
        <f>IFERROR(IF(D24="","",VLOOKUP(X24,'Reference records(soft deleted)'!$B$171:$D$343,3,FALSE)),"")</f>
        <v/>
      </c>
      <c r="D24" s="446"/>
      <c r="E24" s="447" t="str">
        <f>IF('Overview - Section A'!$AN$5="Funding Request",IF(F24="Funding Request Place Holder","",F24),"")</f>
        <v/>
      </c>
      <c r="F24" s="448" t="str">
        <f>IFERROR(IF(Z24="","",VLOOKUP(Z24,'Overview - Section A'!$P$30:$Q$31,2,FALSE)),"")</f>
        <v/>
      </c>
      <c r="G24" s="449"/>
      <c r="H24" s="449"/>
      <c r="I24" s="449"/>
      <c r="J24" s="449"/>
      <c r="K24" s="449"/>
      <c r="L24" s="449"/>
      <c r="M24" s="447"/>
      <c r="N24" s="450" t="str">
        <f t="shared" si="0"/>
        <v/>
      </c>
      <c r="O24" s="451"/>
      <c r="P24" s="452"/>
      <c r="Q24" s="453"/>
      <c r="R24" s="427" t="str">
        <f>IFERROR(IF('Overview - Section A'!$AN$5="Funding Request",VLOOKUP(E24,'Overview - Section A'!$M$30:$P$31,4,FALSE),IF(Z24="","",Z24)),"")</f>
        <v/>
      </c>
      <c r="S24" s="427" t="b">
        <f t="shared" si="1"/>
        <v>0</v>
      </c>
      <c r="T24" s="427" t="s">
        <v>986</v>
      </c>
      <c r="U24" s="427" t="str">
        <f t="array" ref="U24">IFERROR(IF(INDEX('Overview - Section A'!$AB$119:$AB$173,MATCH(LEFT(C24,255),LEFT('Overview - Section A'!$W$119:$W$173,255),0))=0,"",INDEX('Overview - Section A'!$AB$119:$AB$173,MATCH(LEFT(C24,255),LEFT('Overview - Section A'!$W$119:$W$173,255),0))),"")</f>
        <v>a1M36000004abJLEAY</v>
      </c>
      <c r="V24" s="454" t="str">
        <f>IFERROR(IF('Overview - Section A'!$AN$5="Funding Request",IF('Reference Records'!$B$276&lt;&gt;"",VLOOKUP(N24,'Reference Records'!$B$276:$C$277,2,FALSE),VLOOKUP(N24,'Reference Records'!$A$289:$C$290,3,FALSE)),VLOOKUP(N24,'Reference Records'!$A$293:$C$295,3,FALSE)),"")</f>
        <v/>
      </c>
      <c r="W24" s="455"/>
      <c r="X24" s="455"/>
      <c r="Y24" s="454"/>
      <c r="Z24" s="454"/>
      <c r="AA24" s="216"/>
      <c r="AB24" s="162"/>
      <c r="AC24" s="51"/>
    </row>
    <row r="25" spans="1:29" ht="46.9" customHeight="1" x14ac:dyDescent="0.25">
      <c r="A25" s="345">
        <v>17</v>
      </c>
      <c r="B25" s="445" t="str">
        <f>IFERROR(IF(D25="","",VLOOKUP(W25,'Reference records(soft deleted)'!$B$61:$D$89,3,FALSE)),"")</f>
        <v/>
      </c>
      <c r="C25" s="445" t="str">
        <f>IFERROR(IF(D25="","",VLOOKUP(X25,'Reference records(soft deleted)'!$B$171:$D$343,3,FALSE)),"")</f>
        <v/>
      </c>
      <c r="D25" s="446"/>
      <c r="E25" s="447" t="str">
        <f>IF('Overview - Section A'!$AN$5="Funding Request",IF(F25="Funding Request Place Holder","",F25),"")</f>
        <v/>
      </c>
      <c r="F25" s="448" t="str">
        <f>IFERROR(IF(Z25="","",VLOOKUP(Z25,'Overview - Section A'!$P$30:$Q$31,2,FALSE)),"")</f>
        <v/>
      </c>
      <c r="G25" s="449"/>
      <c r="H25" s="449"/>
      <c r="I25" s="449"/>
      <c r="J25" s="449"/>
      <c r="K25" s="449"/>
      <c r="L25" s="449"/>
      <c r="M25" s="447"/>
      <c r="N25" s="450" t="str">
        <f t="shared" si="0"/>
        <v/>
      </c>
      <c r="O25" s="451"/>
      <c r="P25" s="452"/>
      <c r="Q25" s="453"/>
      <c r="R25" s="427" t="str">
        <f>IFERROR(IF('Overview - Section A'!$AN$5="Funding Request",VLOOKUP(E25,'Overview - Section A'!$M$30:$P$31,4,FALSE),IF(Z25="","",Z25)),"")</f>
        <v/>
      </c>
      <c r="S25" s="427" t="b">
        <f t="shared" si="1"/>
        <v>0</v>
      </c>
      <c r="T25" s="427" t="s">
        <v>987</v>
      </c>
      <c r="U25" s="427" t="str">
        <f t="array" ref="U25">IFERROR(IF(INDEX('Overview - Section A'!$AB$119:$AB$173,MATCH(LEFT(C25,255),LEFT('Overview - Section A'!$W$119:$W$173,255),0))=0,"",INDEX('Overview - Section A'!$AB$119:$AB$173,MATCH(LEFT(C25,255),LEFT('Overview - Section A'!$W$119:$W$173,255),0))),"")</f>
        <v>a1M36000004abJLEAY</v>
      </c>
      <c r="V25" s="454" t="str">
        <f>IFERROR(IF('Overview - Section A'!$AN$5="Funding Request",IF('Reference Records'!$B$276&lt;&gt;"",VLOOKUP(N25,'Reference Records'!$B$276:$C$277,2,FALSE),VLOOKUP(N25,'Reference Records'!$A$289:$C$290,3,FALSE)),VLOOKUP(N25,'Reference Records'!$A$293:$C$295,3,FALSE)),"")</f>
        <v/>
      </c>
      <c r="W25" s="455"/>
      <c r="X25" s="455"/>
      <c r="Y25" s="454"/>
      <c r="Z25" s="454"/>
      <c r="AA25" s="216"/>
      <c r="AB25" s="162"/>
      <c r="AC25" s="51"/>
    </row>
    <row r="26" spans="1:29" ht="46.9" customHeight="1" x14ac:dyDescent="0.25">
      <c r="A26" s="345">
        <v>18</v>
      </c>
      <c r="B26" s="445" t="str">
        <f>IFERROR(IF(D26="","",VLOOKUP(W26,'Reference records(soft deleted)'!$B$61:$D$89,3,FALSE)),"")</f>
        <v/>
      </c>
      <c r="C26" s="445" t="str">
        <f>IFERROR(IF(D26="","",VLOOKUP(X26,'Reference records(soft deleted)'!$B$171:$D$343,3,FALSE)),"")</f>
        <v/>
      </c>
      <c r="D26" s="446"/>
      <c r="E26" s="447" t="str">
        <f>IF('Overview - Section A'!$AN$5="Funding Request",IF(F26="Funding Request Place Holder","",F26),"")</f>
        <v/>
      </c>
      <c r="F26" s="448" t="str">
        <f>IFERROR(IF(Z26="","",VLOOKUP(Z26,'Overview - Section A'!$P$30:$Q$31,2,FALSE)),"")</f>
        <v/>
      </c>
      <c r="G26" s="449"/>
      <c r="H26" s="449"/>
      <c r="I26" s="449"/>
      <c r="J26" s="449"/>
      <c r="K26" s="449"/>
      <c r="L26" s="449"/>
      <c r="M26" s="447"/>
      <c r="N26" s="450" t="str">
        <f t="shared" si="0"/>
        <v/>
      </c>
      <c r="O26" s="451"/>
      <c r="P26" s="452"/>
      <c r="Q26" s="453"/>
      <c r="R26" s="427" t="str">
        <f>IFERROR(IF('Overview - Section A'!$AN$5="Funding Request",VLOOKUP(E26,'Overview - Section A'!$M$30:$P$31,4,FALSE),IF(Z26="","",Z26)),"")</f>
        <v/>
      </c>
      <c r="S26" s="427" t="b">
        <f t="shared" si="1"/>
        <v>0</v>
      </c>
      <c r="T26" s="427" t="s">
        <v>988</v>
      </c>
      <c r="U26" s="427" t="str">
        <f t="array" ref="U26">IFERROR(IF(INDEX('Overview - Section A'!$AB$119:$AB$173,MATCH(LEFT(C26,255),LEFT('Overview - Section A'!$W$119:$W$173,255),0))=0,"",INDEX('Overview - Section A'!$AB$119:$AB$173,MATCH(LEFT(C26,255),LEFT('Overview - Section A'!$W$119:$W$173,255),0))),"")</f>
        <v>a1M36000004abJLEAY</v>
      </c>
      <c r="V26" s="454" t="str">
        <f>IFERROR(IF('Overview - Section A'!$AN$5="Funding Request",IF('Reference Records'!$B$276&lt;&gt;"",VLOOKUP(N26,'Reference Records'!$B$276:$C$277,2,FALSE),VLOOKUP(N26,'Reference Records'!$A$289:$C$290,3,FALSE)),VLOOKUP(N26,'Reference Records'!$A$293:$C$295,3,FALSE)),"")</f>
        <v/>
      </c>
      <c r="W26" s="455"/>
      <c r="X26" s="455"/>
      <c r="Y26" s="454"/>
      <c r="Z26" s="454"/>
      <c r="AA26" s="216"/>
      <c r="AB26" s="162"/>
      <c r="AC26" s="51"/>
    </row>
    <row r="27" spans="1:29" ht="46.9" customHeight="1" x14ac:dyDescent="0.25">
      <c r="A27" s="345">
        <v>19</v>
      </c>
      <c r="B27" s="445" t="str">
        <f>IFERROR(IF(D27="","",VLOOKUP(W27,'Reference records(soft deleted)'!$B$61:$D$89,3,FALSE)),"")</f>
        <v/>
      </c>
      <c r="C27" s="445" t="str">
        <f>IFERROR(IF(D27="","",VLOOKUP(X27,'Reference records(soft deleted)'!$B$171:$D$343,3,FALSE)),"")</f>
        <v/>
      </c>
      <c r="D27" s="446"/>
      <c r="E27" s="447" t="str">
        <f>IF('Overview - Section A'!$AN$5="Funding Request",IF(F27="Funding Request Place Holder","",F27),"")</f>
        <v/>
      </c>
      <c r="F27" s="448" t="str">
        <f>IFERROR(IF(Z27="","",VLOOKUP(Z27,'Overview - Section A'!$P$30:$Q$31,2,FALSE)),"")</f>
        <v/>
      </c>
      <c r="G27" s="449"/>
      <c r="H27" s="449"/>
      <c r="I27" s="449"/>
      <c r="J27" s="449"/>
      <c r="K27" s="449"/>
      <c r="L27" s="449"/>
      <c r="M27" s="447"/>
      <c r="N27" s="450" t="str">
        <f t="shared" si="0"/>
        <v/>
      </c>
      <c r="O27" s="451"/>
      <c r="P27" s="452"/>
      <c r="Q27" s="453"/>
      <c r="R27" s="427" t="str">
        <f>IFERROR(IF('Overview - Section A'!$AN$5="Funding Request",VLOOKUP(E27,'Overview - Section A'!$M$30:$P$31,4,FALSE),IF(Z27="","",Z27)),"")</f>
        <v/>
      </c>
      <c r="S27" s="427" t="b">
        <f t="shared" si="1"/>
        <v>0</v>
      </c>
      <c r="T27" s="427" t="s">
        <v>989</v>
      </c>
      <c r="U27" s="427" t="str">
        <f t="array" ref="U27">IFERROR(IF(INDEX('Overview - Section A'!$AB$119:$AB$173,MATCH(LEFT(C27,255),LEFT('Overview - Section A'!$W$119:$W$173,255),0))=0,"",INDEX('Overview - Section A'!$AB$119:$AB$173,MATCH(LEFT(C27,255),LEFT('Overview - Section A'!$W$119:$W$173,255),0))),"")</f>
        <v>a1M36000004abJLEAY</v>
      </c>
      <c r="V27" s="454" t="str">
        <f>IFERROR(IF('Overview - Section A'!$AN$5="Funding Request",IF('Reference Records'!$B$276&lt;&gt;"",VLOOKUP(N27,'Reference Records'!$B$276:$C$277,2,FALSE),VLOOKUP(N27,'Reference Records'!$A$289:$C$290,3,FALSE)),VLOOKUP(N27,'Reference Records'!$A$293:$C$295,3,FALSE)),"")</f>
        <v/>
      </c>
      <c r="W27" s="455"/>
      <c r="X27" s="455"/>
      <c r="Y27" s="454"/>
      <c r="Z27" s="454"/>
      <c r="AA27" s="216"/>
      <c r="AB27" s="162"/>
      <c r="AC27" s="51"/>
    </row>
    <row r="28" spans="1:29" ht="46.9" customHeight="1" x14ac:dyDescent="0.25">
      <c r="A28" s="345">
        <v>20</v>
      </c>
      <c r="B28" s="445" t="str">
        <f>IFERROR(IF(D28="","",VLOOKUP(W28,'Reference records(soft deleted)'!$B$61:$D$89,3,FALSE)),"")</f>
        <v/>
      </c>
      <c r="C28" s="445" t="str">
        <f>IFERROR(IF(D28="","",VLOOKUP(X28,'Reference records(soft deleted)'!$B$171:$D$343,3,FALSE)),"")</f>
        <v/>
      </c>
      <c r="D28" s="446"/>
      <c r="E28" s="447" t="str">
        <f>IF('Overview - Section A'!$AN$5="Funding Request",IF(F28="Funding Request Place Holder","",F28),"")</f>
        <v/>
      </c>
      <c r="F28" s="448" t="str">
        <f>IFERROR(IF(Z28="","",VLOOKUP(Z28,'Overview - Section A'!$P$30:$Q$31,2,FALSE)),"")</f>
        <v/>
      </c>
      <c r="G28" s="449"/>
      <c r="H28" s="449"/>
      <c r="I28" s="449"/>
      <c r="J28" s="449"/>
      <c r="K28" s="449"/>
      <c r="L28" s="449"/>
      <c r="M28" s="447"/>
      <c r="N28" s="450" t="str">
        <f t="shared" si="0"/>
        <v/>
      </c>
      <c r="O28" s="451"/>
      <c r="P28" s="452"/>
      <c r="Q28" s="453"/>
      <c r="R28" s="427" t="str">
        <f>IFERROR(IF('Overview - Section A'!$AN$5="Funding Request",VLOOKUP(E28,'Overview - Section A'!$M$30:$P$31,4,FALSE),IF(Z28="","",Z28)),"")</f>
        <v/>
      </c>
      <c r="S28" s="427" t="b">
        <f t="shared" si="1"/>
        <v>0</v>
      </c>
      <c r="T28" s="427" t="s">
        <v>990</v>
      </c>
      <c r="U28" s="427" t="str">
        <f t="array" ref="U28">IFERROR(IF(INDEX('Overview - Section A'!$AB$119:$AB$173,MATCH(LEFT(C28,255),LEFT('Overview - Section A'!$W$119:$W$173,255),0))=0,"",INDEX('Overview - Section A'!$AB$119:$AB$173,MATCH(LEFT(C28,255),LEFT('Overview - Section A'!$W$119:$W$173,255),0))),"")</f>
        <v>a1M36000004abJLEAY</v>
      </c>
      <c r="V28" s="454" t="str">
        <f>IFERROR(IF('Overview - Section A'!$AN$5="Funding Request",IF('Reference Records'!$B$276&lt;&gt;"",VLOOKUP(N28,'Reference Records'!$B$276:$C$277,2,FALSE),VLOOKUP(N28,'Reference Records'!$A$289:$C$290,3,FALSE)),VLOOKUP(N28,'Reference Records'!$A$293:$C$295,3,FALSE)),"")</f>
        <v/>
      </c>
      <c r="W28" s="455"/>
      <c r="X28" s="455"/>
      <c r="Y28" s="454"/>
      <c r="Z28" s="454"/>
      <c r="AA28" s="216"/>
      <c r="AB28" s="162"/>
      <c r="AC28" s="51"/>
    </row>
    <row r="29" spans="1:29" ht="46.9" customHeight="1" x14ac:dyDescent="0.25">
      <c r="A29" s="345">
        <v>21</v>
      </c>
      <c r="B29" s="445" t="str">
        <f>IFERROR(IF(D29="","",VLOOKUP(W29,'Reference records(soft deleted)'!$B$61:$D$89,3,FALSE)),"")</f>
        <v/>
      </c>
      <c r="C29" s="445" t="str">
        <f>IFERROR(IF(D29="","",VLOOKUP(X29,'Reference records(soft deleted)'!$B$171:$D$343,3,FALSE)),"")</f>
        <v/>
      </c>
      <c r="D29" s="446"/>
      <c r="E29" s="447" t="str">
        <f>IF('Overview - Section A'!$AN$5="Funding Request",IF(F29="Funding Request Place Holder","",F29),"")</f>
        <v/>
      </c>
      <c r="F29" s="448" t="str">
        <f>IFERROR(IF(Z29="","",VLOOKUP(Z29,'Overview - Section A'!$P$30:$Q$31,2,FALSE)),"")</f>
        <v/>
      </c>
      <c r="G29" s="449"/>
      <c r="H29" s="449"/>
      <c r="I29" s="449"/>
      <c r="J29" s="449"/>
      <c r="K29" s="449"/>
      <c r="L29" s="449"/>
      <c r="M29" s="447"/>
      <c r="N29" s="450" t="str">
        <f t="shared" si="0"/>
        <v/>
      </c>
      <c r="O29" s="451"/>
      <c r="P29" s="452"/>
      <c r="Q29" s="453"/>
      <c r="R29" s="427" t="str">
        <f>IFERROR(IF('Overview - Section A'!$AN$5="Funding Request",VLOOKUP(E29,'Overview - Section A'!$M$30:$P$31,4,FALSE),IF(Z29="","",Z29)),"")</f>
        <v/>
      </c>
      <c r="S29" s="427" t="b">
        <f t="shared" si="1"/>
        <v>0</v>
      </c>
      <c r="T29" s="427" t="s">
        <v>991</v>
      </c>
      <c r="U29" s="427" t="str">
        <f t="array" ref="U29">IFERROR(IF(INDEX('Overview - Section A'!$AB$119:$AB$173,MATCH(LEFT(C29,255),LEFT('Overview - Section A'!$W$119:$W$173,255),0))=0,"",INDEX('Overview - Section A'!$AB$119:$AB$173,MATCH(LEFT(C29,255),LEFT('Overview - Section A'!$W$119:$W$173,255),0))),"")</f>
        <v>a1M36000004abJLEAY</v>
      </c>
      <c r="V29" s="454" t="str">
        <f>IFERROR(IF('Overview - Section A'!$AN$5="Funding Request",IF('Reference Records'!$B$276&lt;&gt;"",VLOOKUP(N29,'Reference Records'!$B$276:$C$277,2,FALSE),VLOOKUP(N29,'Reference Records'!$A$289:$C$290,3,FALSE)),VLOOKUP(N29,'Reference Records'!$A$293:$C$295,3,FALSE)),"")</f>
        <v/>
      </c>
      <c r="W29" s="455"/>
      <c r="X29" s="455"/>
      <c r="Y29" s="454"/>
      <c r="Z29" s="454"/>
      <c r="AA29" s="216"/>
      <c r="AB29" s="162"/>
      <c r="AC29" s="51"/>
    </row>
    <row r="30" spans="1:29" ht="46.9" customHeight="1" x14ac:dyDescent="0.25">
      <c r="A30" s="345">
        <v>22</v>
      </c>
      <c r="B30" s="445" t="str">
        <f>IFERROR(IF(D30="","",VLOOKUP(W30,'Reference records(soft deleted)'!$B$61:$D$89,3,FALSE)),"")</f>
        <v/>
      </c>
      <c r="C30" s="445" t="str">
        <f>IFERROR(IF(D30="","",VLOOKUP(X30,'Reference records(soft deleted)'!$B$171:$D$343,3,FALSE)),"")</f>
        <v/>
      </c>
      <c r="D30" s="446"/>
      <c r="E30" s="447" t="str">
        <f>IF('Overview - Section A'!$AN$5="Funding Request",IF(F30="Funding Request Place Holder","",F30),"")</f>
        <v/>
      </c>
      <c r="F30" s="448" t="str">
        <f>IFERROR(IF(Z30="","",VLOOKUP(Z30,'Overview - Section A'!$P$30:$Q$31,2,FALSE)),"")</f>
        <v/>
      </c>
      <c r="G30" s="449"/>
      <c r="H30" s="449"/>
      <c r="I30" s="449"/>
      <c r="J30" s="449"/>
      <c r="K30" s="449"/>
      <c r="L30" s="449"/>
      <c r="M30" s="447"/>
      <c r="N30" s="450" t="str">
        <f t="shared" si="0"/>
        <v/>
      </c>
      <c r="O30" s="451"/>
      <c r="P30" s="452"/>
      <c r="Q30" s="453"/>
      <c r="R30" s="427" t="str">
        <f>IFERROR(IF('Overview - Section A'!$AN$5="Funding Request",VLOOKUP(E30,'Overview - Section A'!$M$30:$P$31,4,FALSE),IF(Z30="","",Z30)),"")</f>
        <v/>
      </c>
      <c r="S30" s="427" t="b">
        <f t="shared" si="1"/>
        <v>0</v>
      </c>
      <c r="T30" s="427" t="s">
        <v>992</v>
      </c>
      <c r="U30" s="427" t="str">
        <f t="array" ref="U30">IFERROR(IF(INDEX('Overview - Section A'!$AB$119:$AB$173,MATCH(LEFT(C30,255),LEFT('Overview - Section A'!$W$119:$W$173,255),0))=0,"",INDEX('Overview - Section A'!$AB$119:$AB$173,MATCH(LEFT(C30,255),LEFT('Overview - Section A'!$W$119:$W$173,255),0))),"")</f>
        <v>a1M36000004abJLEAY</v>
      </c>
      <c r="V30" s="454" t="str">
        <f>IFERROR(IF('Overview - Section A'!$AN$5="Funding Request",IF('Reference Records'!$B$276&lt;&gt;"",VLOOKUP(N30,'Reference Records'!$B$276:$C$277,2,FALSE),VLOOKUP(N30,'Reference Records'!$A$289:$C$290,3,FALSE)),VLOOKUP(N30,'Reference Records'!$A$293:$C$295,3,FALSE)),"")</f>
        <v/>
      </c>
      <c r="W30" s="455"/>
      <c r="X30" s="455"/>
      <c r="Y30" s="454"/>
      <c r="Z30" s="454"/>
      <c r="AA30" s="216"/>
      <c r="AB30" s="162"/>
      <c r="AC30" s="51"/>
    </row>
    <row r="31" spans="1:29" ht="46.9" customHeight="1" x14ac:dyDescent="0.25">
      <c r="A31" s="345">
        <v>23</v>
      </c>
      <c r="B31" s="445" t="str">
        <f>IFERROR(IF(D31="","",VLOOKUP(W31,'Reference records(soft deleted)'!$B$61:$D$89,3,FALSE)),"")</f>
        <v/>
      </c>
      <c r="C31" s="445" t="str">
        <f>IFERROR(IF(D31="","",VLOOKUP(X31,'Reference records(soft deleted)'!$B$171:$D$343,3,FALSE)),"")</f>
        <v/>
      </c>
      <c r="D31" s="446"/>
      <c r="E31" s="447" t="str">
        <f>IF('Overview - Section A'!$AN$5="Funding Request",IF(F31="Funding Request Place Holder","",F31),"")</f>
        <v/>
      </c>
      <c r="F31" s="448" t="str">
        <f>IFERROR(IF(Z31="","",VLOOKUP(Z31,'Overview - Section A'!$P$30:$Q$31,2,FALSE)),"")</f>
        <v/>
      </c>
      <c r="G31" s="449"/>
      <c r="H31" s="449"/>
      <c r="I31" s="449"/>
      <c r="J31" s="449"/>
      <c r="K31" s="449"/>
      <c r="L31" s="449"/>
      <c r="M31" s="447"/>
      <c r="N31" s="450" t="str">
        <f t="shared" si="0"/>
        <v/>
      </c>
      <c r="O31" s="451"/>
      <c r="P31" s="452"/>
      <c r="Q31" s="453"/>
      <c r="R31" s="427" t="str">
        <f>IFERROR(IF('Overview - Section A'!$AN$5="Funding Request",VLOOKUP(E31,'Overview - Section A'!$M$30:$P$31,4,FALSE),IF(Z31="","",Z31)),"")</f>
        <v/>
      </c>
      <c r="S31" s="427" t="b">
        <f t="shared" si="1"/>
        <v>0</v>
      </c>
      <c r="T31" s="427" t="s">
        <v>993</v>
      </c>
      <c r="U31" s="427" t="str">
        <f t="array" ref="U31">IFERROR(IF(INDEX('Overview - Section A'!$AB$119:$AB$173,MATCH(LEFT(C31,255),LEFT('Overview - Section A'!$W$119:$W$173,255),0))=0,"",INDEX('Overview - Section A'!$AB$119:$AB$173,MATCH(LEFT(C31,255),LEFT('Overview - Section A'!$W$119:$W$173,255),0))),"")</f>
        <v>a1M36000004abJLEAY</v>
      </c>
      <c r="V31" s="454" t="str">
        <f>IFERROR(IF('Overview - Section A'!$AN$5="Funding Request",IF('Reference Records'!$B$276&lt;&gt;"",VLOOKUP(N31,'Reference Records'!$B$276:$C$277,2,FALSE),VLOOKUP(N31,'Reference Records'!$A$289:$C$290,3,FALSE)),VLOOKUP(N31,'Reference Records'!$A$293:$C$295,3,FALSE)),"")</f>
        <v/>
      </c>
      <c r="W31" s="455"/>
      <c r="X31" s="455"/>
      <c r="Y31" s="454"/>
      <c r="Z31" s="454"/>
      <c r="AA31" s="216"/>
      <c r="AB31" s="162"/>
      <c r="AC31" s="51"/>
    </row>
    <row r="32" spans="1:29" ht="46.9" customHeight="1" x14ac:dyDescent="0.25">
      <c r="A32" s="345">
        <v>24</v>
      </c>
      <c r="B32" s="445" t="str">
        <f>IFERROR(IF(D32="","",VLOOKUP(W32,'Reference records(soft deleted)'!$B$61:$D$89,3,FALSE)),"")</f>
        <v/>
      </c>
      <c r="C32" s="445" t="str">
        <f>IFERROR(IF(D32="","",VLOOKUP(X32,'Reference records(soft deleted)'!$B$171:$D$343,3,FALSE)),"")</f>
        <v/>
      </c>
      <c r="D32" s="446"/>
      <c r="E32" s="447" t="str">
        <f>IF('Overview - Section A'!$AN$5="Funding Request",IF(F32="Funding Request Place Holder","",F32),"")</f>
        <v/>
      </c>
      <c r="F32" s="448" t="str">
        <f>IFERROR(IF(Z32="","",VLOOKUP(Z32,'Overview - Section A'!$P$30:$Q$31,2,FALSE)),"")</f>
        <v/>
      </c>
      <c r="G32" s="449"/>
      <c r="H32" s="449"/>
      <c r="I32" s="449"/>
      <c r="J32" s="449"/>
      <c r="K32" s="449"/>
      <c r="L32" s="449"/>
      <c r="M32" s="447"/>
      <c r="N32" s="450" t="str">
        <f t="shared" si="0"/>
        <v/>
      </c>
      <c r="O32" s="451"/>
      <c r="P32" s="452"/>
      <c r="Q32" s="453"/>
      <c r="R32" s="427" t="str">
        <f>IFERROR(IF('Overview - Section A'!$AN$5="Funding Request",VLOOKUP(E32,'Overview - Section A'!$M$30:$P$31,4,FALSE),IF(Z32="","",Z32)),"")</f>
        <v/>
      </c>
      <c r="S32" s="427" t="b">
        <f t="shared" si="1"/>
        <v>0</v>
      </c>
      <c r="T32" s="427" t="s">
        <v>994</v>
      </c>
      <c r="U32" s="427" t="str">
        <f t="array" ref="U32">IFERROR(IF(INDEX('Overview - Section A'!$AB$119:$AB$173,MATCH(LEFT(C32,255),LEFT('Overview - Section A'!$W$119:$W$173,255),0))=0,"",INDEX('Overview - Section A'!$AB$119:$AB$173,MATCH(LEFT(C32,255),LEFT('Overview - Section A'!$W$119:$W$173,255),0))),"")</f>
        <v>a1M36000004abJLEAY</v>
      </c>
      <c r="V32" s="454" t="str">
        <f>IFERROR(IF('Overview - Section A'!$AN$5="Funding Request",IF('Reference Records'!$B$276&lt;&gt;"",VLOOKUP(N32,'Reference Records'!$B$276:$C$277,2,FALSE),VLOOKUP(N32,'Reference Records'!$A$289:$C$290,3,FALSE)),VLOOKUP(N32,'Reference Records'!$A$293:$C$295,3,FALSE)),"")</f>
        <v/>
      </c>
      <c r="W32" s="455"/>
      <c r="X32" s="455"/>
      <c r="Y32" s="454"/>
      <c r="Z32" s="454"/>
      <c r="AA32" s="216"/>
      <c r="AB32" s="162"/>
      <c r="AC32" s="51"/>
    </row>
    <row r="33" spans="1:29" ht="46.9" customHeight="1" x14ac:dyDescent="0.25">
      <c r="A33" s="345">
        <v>25</v>
      </c>
      <c r="B33" s="445" t="str">
        <f>IFERROR(IF(D33="","",VLOOKUP(W33,'Reference records(soft deleted)'!$B$61:$D$89,3,FALSE)),"")</f>
        <v/>
      </c>
      <c r="C33" s="445" t="str">
        <f>IFERROR(IF(D33="","",VLOOKUP(X33,'Reference records(soft deleted)'!$B$171:$D$343,3,FALSE)),"")</f>
        <v/>
      </c>
      <c r="D33" s="446"/>
      <c r="E33" s="447" t="str">
        <f>IF('Overview - Section A'!$AN$5="Funding Request",IF(F33="Funding Request Place Holder","",F33),"")</f>
        <v/>
      </c>
      <c r="F33" s="448" t="str">
        <f>IFERROR(IF(Z33="","",VLOOKUP(Z33,'Overview - Section A'!$P$30:$Q$31,2,FALSE)),"")</f>
        <v/>
      </c>
      <c r="G33" s="449"/>
      <c r="H33" s="449"/>
      <c r="I33" s="449"/>
      <c r="J33" s="449"/>
      <c r="K33" s="449"/>
      <c r="L33" s="449"/>
      <c r="M33" s="447"/>
      <c r="N33" s="450" t="str">
        <f t="shared" si="0"/>
        <v/>
      </c>
      <c r="O33" s="451"/>
      <c r="P33" s="452"/>
      <c r="Q33" s="453"/>
      <c r="R33" s="427" t="str">
        <f>IFERROR(IF('Overview - Section A'!$AN$5="Funding Request",VLOOKUP(E33,'Overview - Section A'!$M$30:$P$31,4,FALSE),IF(Z33="","",Z33)),"")</f>
        <v/>
      </c>
      <c r="S33" s="427" t="b">
        <f t="shared" si="1"/>
        <v>0</v>
      </c>
      <c r="T33" s="427" t="s">
        <v>995</v>
      </c>
      <c r="U33" s="427" t="str">
        <f t="array" ref="U33">IFERROR(IF(INDEX('Overview - Section A'!$AB$119:$AB$173,MATCH(LEFT(C33,255),LEFT('Overview - Section A'!$W$119:$W$173,255),0))=0,"",INDEX('Overview - Section A'!$AB$119:$AB$173,MATCH(LEFT(C33,255),LEFT('Overview - Section A'!$W$119:$W$173,255),0))),"")</f>
        <v>a1M36000004abJLEAY</v>
      </c>
      <c r="V33" s="454" t="str">
        <f>IFERROR(IF('Overview - Section A'!$AN$5="Funding Request",IF('Reference Records'!$B$276&lt;&gt;"",VLOOKUP(N33,'Reference Records'!$B$276:$C$277,2,FALSE),VLOOKUP(N33,'Reference Records'!$A$289:$C$290,3,FALSE)),VLOOKUP(N33,'Reference Records'!$A$293:$C$295,3,FALSE)),"")</f>
        <v/>
      </c>
      <c r="W33" s="455"/>
      <c r="X33" s="455"/>
      <c r="Y33" s="454"/>
      <c r="Z33" s="454"/>
      <c r="AA33" s="216"/>
      <c r="AB33" s="162"/>
      <c r="AC33" s="51"/>
    </row>
    <row r="34" spans="1:29" ht="46.9" customHeight="1" x14ac:dyDescent="0.25">
      <c r="A34" s="345">
        <v>26</v>
      </c>
      <c r="B34" s="445" t="str">
        <f>IFERROR(IF(D34="","",VLOOKUP(W34,'Reference records(soft deleted)'!$B$61:$D$89,3,FALSE)),"")</f>
        <v/>
      </c>
      <c r="C34" s="445" t="str">
        <f>IFERROR(IF(D34="","",VLOOKUP(X34,'Reference records(soft deleted)'!$B$171:$D$343,3,FALSE)),"")</f>
        <v/>
      </c>
      <c r="D34" s="446"/>
      <c r="E34" s="447" t="str">
        <f>IF('Overview - Section A'!$AN$5="Funding Request",IF(F34="Funding Request Place Holder","",F34),"")</f>
        <v/>
      </c>
      <c r="F34" s="448" t="str">
        <f>IFERROR(IF(Z34="","",VLOOKUP(Z34,'Overview - Section A'!$P$30:$Q$31,2,FALSE)),"")</f>
        <v/>
      </c>
      <c r="G34" s="449"/>
      <c r="H34" s="449"/>
      <c r="I34" s="449"/>
      <c r="J34" s="449"/>
      <c r="K34" s="449"/>
      <c r="L34" s="449"/>
      <c r="M34" s="447"/>
      <c r="N34" s="450" t="str">
        <f t="shared" si="0"/>
        <v/>
      </c>
      <c r="O34" s="451"/>
      <c r="P34" s="452"/>
      <c r="Q34" s="453"/>
      <c r="R34" s="427" t="str">
        <f>IFERROR(IF('Overview - Section A'!$AN$5="Funding Request",VLOOKUP(E34,'Overview - Section A'!$M$30:$P$31,4,FALSE),IF(Z34="","",Z34)),"")</f>
        <v/>
      </c>
      <c r="S34" s="427" t="b">
        <f t="shared" si="1"/>
        <v>0</v>
      </c>
      <c r="T34" s="427" t="s">
        <v>996</v>
      </c>
      <c r="U34" s="427" t="str">
        <f t="array" ref="U34">IFERROR(IF(INDEX('Overview - Section A'!$AB$119:$AB$173,MATCH(LEFT(C34,255),LEFT('Overview - Section A'!$W$119:$W$173,255),0))=0,"",INDEX('Overview - Section A'!$AB$119:$AB$173,MATCH(LEFT(C34,255),LEFT('Overview - Section A'!$W$119:$W$173,255),0))),"")</f>
        <v>a1M36000004abJLEAY</v>
      </c>
      <c r="V34" s="454" t="str">
        <f>IFERROR(IF('Overview - Section A'!$AN$5="Funding Request",IF('Reference Records'!$B$276&lt;&gt;"",VLOOKUP(N34,'Reference Records'!$B$276:$C$277,2,FALSE),VLOOKUP(N34,'Reference Records'!$A$289:$C$290,3,FALSE)),VLOOKUP(N34,'Reference Records'!$A$293:$C$295,3,FALSE)),"")</f>
        <v/>
      </c>
      <c r="W34" s="455"/>
      <c r="X34" s="455"/>
      <c r="Y34" s="454"/>
      <c r="Z34" s="454"/>
      <c r="AA34" s="216"/>
      <c r="AB34" s="162"/>
      <c r="AC34" s="51"/>
    </row>
    <row r="35" spans="1:29" ht="46.9" customHeight="1" x14ac:dyDescent="0.25">
      <c r="A35" s="345">
        <v>27</v>
      </c>
      <c r="B35" s="445" t="str">
        <f>IFERROR(IF(D35="","",VLOOKUP(W35,'Reference records(soft deleted)'!$B$61:$D$89,3,FALSE)),"")</f>
        <v/>
      </c>
      <c r="C35" s="445" t="str">
        <f>IFERROR(IF(D35="","",VLOOKUP(X35,'Reference records(soft deleted)'!$B$171:$D$343,3,FALSE)),"")</f>
        <v/>
      </c>
      <c r="D35" s="446"/>
      <c r="E35" s="447" t="str">
        <f>IF('Overview - Section A'!$AN$5="Funding Request",IF(F35="Funding Request Place Holder","",F35),"")</f>
        <v/>
      </c>
      <c r="F35" s="448" t="str">
        <f>IFERROR(IF(Z35="","",VLOOKUP(Z35,'Overview - Section A'!$P$30:$Q$31,2,FALSE)),"")</f>
        <v/>
      </c>
      <c r="G35" s="449"/>
      <c r="H35" s="449"/>
      <c r="I35" s="449"/>
      <c r="J35" s="449"/>
      <c r="K35" s="449"/>
      <c r="L35" s="449"/>
      <c r="M35" s="447"/>
      <c r="N35" s="450" t="str">
        <f t="shared" si="0"/>
        <v/>
      </c>
      <c r="O35" s="451"/>
      <c r="P35" s="452"/>
      <c r="Q35" s="453"/>
      <c r="R35" s="427" t="str">
        <f>IFERROR(IF('Overview - Section A'!$AN$5="Funding Request",VLOOKUP(E35,'Overview - Section A'!$M$30:$P$31,4,FALSE),IF(Z35="","",Z35)),"")</f>
        <v/>
      </c>
      <c r="S35" s="427" t="b">
        <f t="shared" si="1"/>
        <v>0</v>
      </c>
      <c r="T35" s="427" t="s">
        <v>997</v>
      </c>
      <c r="U35" s="427" t="str">
        <f t="array" ref="U35">IFERROR(IF(INDEX('Overview - Section A'!$AB$119:$AB$173,MATCH(LEFT(C35,255),LEFT('Overview - Section A'!$W$119:$W$173,255),0))=0,"",INDEX('Overview - Section A'!$AB$119:$AB$173,MATCH(LEFT(C35,255),LEFT('Overview - Section A'!$W$119:$W$173,255),0))),"")</f>
        <v>a1M36000004abJLEAY</v>
      </c>
      <c r="V35" s="454" t="str">
        <f>IFERROR(IF('Overview - Section A'!$AN$5="Funding Request",IF('Reference Records'!$B$276&lt;&gt;"",VLOOKUP(N35,'Reference Records'!$B$276:$C$277,2,FALSE),VLOOKUP(N35,'Reference Records'!$A$289:$C$290,3,FALSE)),VLOOKUP(N35,'Reference Records'!$A$293:$C$295,3,FALSE)),"")</f>
        <v/>
      </c>
      <c r="W35" s="455"/>
      <c r="X35" s="455"/>
      <c r="Y35" s="454"/>
      <c r="Z35" s="454"/>
      <c r="AA35" s="216"/>
      <c r="AB35" s="162"/>
      <c r="AC35" s="51"/>
    </row>
    <row r="36" spans="1:29" ht="46.9" customHeight="1" x14ac:dyDescent="0.25">
      <c r="A36" s="345">
        <v>28</v>
      </c>
      <c r="B36" s="445" t="str">
        <f>IFERROR(IF(D36="","",VLOOKUP(W36,'Reference records(soft deleted)'!$B$61:$D$89,3,FALSE)),"")</f>
        <v/>
      </c>
      <c r="C36" s="445" t="str">
        <f>IFERROR(IF(D36="","",VLOOKUP(X36,'Reference records(soft deleted)'!$B$171:$D$343,3,FALSE)),"")</f>
        <v/>
      </c>
      <c r="D36" s="446"/>
      <c r="E36" s="447" t="str">
        <f>IF('Overview - Section A'!$AN$5="Funding Request",IF(F36="Funding Request Place Holder","",F36),"")</f>
        <v/>
      </c>
      <c r="F36" s="448" t="str">
        <f>IFERROR(IF(Z36="","",VLOOKUP(Z36,'Overview - Section A'!$P$30:$Q$31,2,FALSE)),"")</f>
        <v/>
      </c>
      <c r="G36" s="449"/>
      <c r="H36" s="449"/>
      <c r="I36" s="449"/>
      <c r="J36" s="449"/>
      <c r="K36" s="449"/>
      <c r="L36" s="449"/>
      <c r="M36" s="447"/>
      <c r="N36" s="450" t="str">
        <f t="shared" si="0"/>
        <v/>
      </c>
      <c r="O36" s="451"/>
      <c r="P36" s="452"/>
      <c r="Q36" s="453"/>
      <c r="R36" s="427" t="str">
        <f>IFERROR(IF('Overview - Section A'!$AN$5="Funding Request",VLOOKUP(E36,'Overview - Section A'!$M$30:$P$31,4,FALSE),IF(Z36="","",Z36)),"")</f>
        <v/>
      </c>
      <c r="S36" s="427" t="b">
        <f t="shared" si="1"/>
        <v>0</v>
      </c>
      <c r="T36" s="427" t="s">
        <v>998</v>
      </c>
      <c r="U36" s="427" t="str">
        <f t="array" ref="U36">IFERROR(IF(INDEX('Overview - Section A'!$AB$119:$AB$173,MATCH(LEFT(C36,255),LEFT('Overview - Section A'!$W$119:$W$173,255),0))=0,"",INDEX('Overview - Section A'!$AB$119:$AB$173,MATCH(LEFT(C36,255),LEFT('Overview - Section A'!$W$119:$W$173,255),0))),"")</f>
        <v>a1M36000004abJLEAY</v>
      </c>
      <c r="V36" s="454" t="str">
        <f>IFERROR(IF('Overview - Section A'!$AN$5="Funding Request",IF('Reference Records'!$B$276&lt;&gt;"",VLOOKUP(N36,'Reference Records'!$B$276:$C$277,2,FALSE),VLOOKUP(N36,'Reference Records'!$A$289:$C$290,3,FALSE)),VLOOKUP(N36,'Reference Records'!$A$293:$C$295,3,FALSE)),"")</f>
        <v/>
      </c>
      <c r="W36" s="455"/>
      <c r="X36" s="455"/>
      <c r="Y36" s="454"/>
      <c r="Z36" s="454"/>
      <c r="AA36" s="216"/>
      <c r="AB36" s="162"/>
      <c r="AC36" s="51"/>
    </row>
    <row r="37" spans="1:29" ht="46.9" customHeight="1" x14ac:dyDescent="0.25">
      <c r="A37" s="345">
        <v>29</v>
      </c>
      <c r="B37" s="445" t="str">
        <f>IFERROR(IF(D37="","",VLOOKUP(W37,'Reference records(soft deleted)'!$B$61:$D$89,3,FALSE)),"")</f>
        <v/>
      </c>
      <c r="C37" s="445" t="str">
        <f>IFERROR(IF(D37="","",VLOOKUP(X37,'Reference records(soft deleted)'!$B$171:$D$343,3,FALSE)),"")</f>
        <v/>
      </c>
      <c r="D37" s="446"/>
      <c r="E37" s="447" t="str">
        <f>IF('Overview - Section A'!$AN$5="Funding Request",IF(F37="Funding Request Place Holder","",F37),"")</f>
        <v/>
      </c>
      <c r="F37" s="448" t="str">
        <f>IFERROR(IF(Z37="","",VLOOKUP(Z37,'Overview - Section A'!$P$30:$Q$31,2,FALSE)),"")</f>
        <v/>
      </c>
      <c r="G37" s="449"/>
      <c r="H37" s="449"/>
      <c r="I37" s="449"/>
      <c r="J37" s="449"/>
      <c r="K37" s="449"/>
      <c r="L37" s="449"/>
      <c r="M37" s="447"/>
      <c r="N37" s="450" t="str">
        <f t="shared" si="0"/>
        <v/>
      </c>
      <c r="O37" s="451"/>
      <c r="P37" s="452"/>
      <c r="Q37" s="453"/>
      <c r="R37" s="427" t="str">
        <f>IFERROR(IF('Overview - Section A'!$AN$5="Funding Request",VLOOKUP(E37,'Overview - Section A'!$M$30:$P$31,4,FALSE),IF(Z37="","",Z37)),"")</f>
        <v/>
      </c>
      <c r="S37" s="427" t="b">
        <f t="shared" si="1"/>
        <v>0</v>
      </c>
      <c r="T37" s="427" t="s">
        <v>999</v>
      </c>
      <c r="U37" s="427" t="str">
        <f t="array" ref="U37">IFERROR(IF(INDEX('Overview - Section A'!$AB$119:$AB$173,MATCH(LEFT(C37,255),LEFT('Overview - Section A'!$W$119:$W$173,255),0))=0,"",INDEX('Overview - Section A'!$AB$119:$AB$173,MATCH(LEFT(C37,255),LEFT('Overview - Section A'!$W$119:$W$173,255),0))),"")</f>
        <v>a1M36000004abJLEAY</v>
      </c>
      <c r="V37" s="454" t="str">
        <f>IFERROR(IF('Overview - Section A'!$AN$5="Funding Request",IF('Reference Records'!$B$276&lt;&gt;"",VLOOKUP(N37,'Reference Records'!$B$276:$C$277,2,FALSE),VLOOKUP(N37,'Reference Records'!$A$289:$C$290,3,FALSE)),VLOOKUP(N37,'Reference Records'!$A$293:$C$295,3,FALSE)),"")</f>
        <v/>
      </c>
      <c r="W37" s="455"/>
      <c r="X37" s="455"/>
      <c r="Y37" s="454"/>
      <c r="Z37" s="454"/>
      <c r="AA37" s="216"/>
      <c r="AB37" s="162"/>
      <c r="AC37" s="51"/>
    </row>
    <row r="38" spans="1:29" ht="46.9" customHeight="1" x14ac:dyDescent="0.25">
      <c r="A38" s="345">
        <v>30</v>
      </c>
      <c r="B38" s="445" t="str">
        <f>IFERROR(IF(D38="","",VLOOKUP(W38,'Reference records(soft deleted)'!$B$61:$D$89,3,FALSE)),"")</f>
        <v/>
      </c>
      <c r="C38" s="445" t="str">
        <f>IFERROR(IF(D38="","",VLOOKUP(X38,'Reference records(soft deleted)'!$B$171:$D$343,3,FALSE)),"")</f>
        <v/>
      </c>
      <c r="D38" s="446"/>
      <c r="E38" s="447" t="str">
        <f>IF('Overview - Section A'!$AN$5="Funding Request",IF(F38="Funding Request Place Holder","",F38),"")</f>
        <v/>
      </c>
      <c r="F38" s="448" t="str">
        <f>IFERROR(IF(Z38="","",VLOOKUP(Z38,'Overview - Section A'!$P$30:$Q$31,2,FALSE)),"")</f>
        <v/>
      </c>
      <c r="G38" s="449"/>
      <c r="H38" s="449"/>
      <c r="I38" s="449"/>
      <c r="J38" s="449"/>
      <c r="K38" s="449"/>
      <c r="L38" s="449"/>
      <c r="M38" s="447"/>
      <c r="N38" s="450" t="str">
        <f t="shared" si="0"/>
        <v/>
      </c>
      <c r="O38" s="451"/>
      <c r="P38" s="452"/>
      <c r="Q38" s="453"/>
      <c r="R38" s="427" t="str">
        <f>IFERROR(IF('Overview - Section A'!$AN$5="Funding Request",VLOOKUP(E38,'Overview - Section A'!$M$30:$P$31,4,FALSE),IF(Z38="","",Z38)),"")</f>
        <v/>
      </c>
      <c r="S38" s="427" t="b">
        <f t="shared" si="1"/>
        <v>0</v>
      </c>
      <c r="T38" s="427" t="s">
        <v>1000</v>
      </c>
      <c r="U38" s="427" t="str">
        <f t="array" ref="U38">IFERROR(IF(INDEX('Overview - Section A'!$AB$119:$AB$173,MATCH(LEFT(C38,255),LEFT('Overview - Section A'!$W$119:$W$173,255),0))=0,"",INDEX('Overview - Section A'!$AB$119:$AB$173,MATCH(LEFT(C38,255),LEFT('Overview - Section A'!$W$119:$W$173,255),0))),"")</f>
        <v>a1M36000004abJLEAY</v>
      </c>
      <c r="V38" s="454" t="str">
        <f>IFERROR(IF('Overview - Section A'!$AN$5="Funding Request",IF('Reference Records'!$B$276&lt;&gt;"",VLOOKUP(N38,'Reference Records'!$B$276:$C$277,2,FALSE),VLOOKUP(N38,'Reference Records'!$A$289:$C$290,3,FALSE)),VLOOKUP(N38,'Reference Records'!$A$293:$C$295,3,FALSE)),"")</f>
        <v/>
      </c>
      <c r="W38" s="455"/>
      <c r="X38" s="455"/>
      <c r="Y38" s="454"/>
      <c r="Z38" s="454"/>
      <c r="AA38" s="216"/>
      <c r="AB38" s="162"/>
      <c r="AC38" s="51"/>
    </row>
    <row r="39" spans="1:29" ht="46.9" customHeight="1" x14ac:dyDescent="0.25">
      <c r="A39" s="345">
        <v>31</v>
      </c>
      <c r="B39" s="445" t="str">
        <f>IFERROR(IF(D39="","",VLOOKUP(W39,'Reference records(soft deleted)'!$B$61:$D$89,3,FALSE)),"")</f>
        <v/>
      </c>
      <c r="C39" s="445" t="str">
        <f>IFERROR(IF(D39="","",VLOOKUP(X39,'Reference records(soft deleted)'!$B$171:$D$343,3,FALSE)),"")</f>
        <v/>
      </c>
      <c r="D39" s="446"/>
      <c r="E39" s="447" t="str">
        <f>IF('Overview - Section A'!$AN$5="Funding Request",IF(F39="Funding Request Place Holder","",F39),"")</f>
        <v/>
      </c>
      <c r="F39" s="448" t="str">
        <f>IFERROR(IF(Z39="","",VLOOKUP(Z39,'Overview - Section A'!$P$30:$Q$31,2,FALSE)),"")</f>
        <v/>
      </c>
      <c r="G39" s="449"/>
      <c r="H39" s="449"/>
      <c r="I39" s="449"/>
      <c r="J39" s="449"/>
      <c r="K39" s="449"/>
      <c r="L39" s="449"/>
      <c r="M39" s="447"/>
      <c r="N39" s="450" t="str">
        <f t="shared" si="0"/>
        <v/>
      </c>
      <c r="O39" s="451"/>
      <c r="P39" s="452"/>
      <c r="Q39" s="453"/>
      <c r="R39" s="427" t="str">
        <f>IFERROR(IF('Overview - Section A'!$AN$5="Funding Request",VLOOKUP(E39,'Overview - Section A'!$M$30:$P$31,4,FALSE),IF(Z39="","",Z39)),"")</f>
        <v/>
      </c>
      <c r="S39" s="427" t="b">
        <f t="shared" si="1"/>
        <v>0</v>
      </c>
      <c r="T39" s="427" t="s">
        <v>1001</v>
      </c>
      <c r="U39" s="427" t="str">
        <f t="array" ref="U39">IFERROR(IF(INDEX('Overview - Section A'!$AB$119:$AB$173,MATCH(LEFT(C39,255),LEFT('Overview - Section A'!$W$119:$W$173,255),0))=0,"",INDEX('Overview - Section A'!$AB$119:$AB$173,MATCH(LEFT(C39,255),LEFT('Overview - Section A'!$W$119:$W$173,255),0))),"")</f>
        <v>a1M36000004abJLEAY</v>
      </c>
      <c r="V39" s="454" t="str">
        <f>IFERROR(IF('Overview - Section A'!$AN$5="Funding Request",IF('Reference Records'!$B$276&lt;&gt;"",VLOOKUP(N39,'Reference Records'!$B$276:$C$277,2,FALSE),VLOOKUP(N39,'Reference Records'!$A$289:$C$290,3,FALSE)),VLOOKUP(N39,'Reference Records'!$A$293:$C$295,3,FALSE)),"")</f>
        <v/>
      </c>
      <c r="W39" s="455"/>
      <c r="X39" s="455"/>
      <c r="Y39" s="454"/>
      <c r="Z39" s="454"/>
      <c r="AA39" s="216"/>
      <c r="AB39" s="162"/>
      <c r="AC39" s="51"/>
    </row>
    <row r="40" spans="1:29" ht="46.9" customHeight="1" x14ac:dyDescent="0.25">
      <c r="A40" s="345">
        <v>32</v>
      </c>
      <c r="B40" s="445" t="str">
        <f>IFERROR(IF(D40="","",VLOOKUP(W40,'Reference records(soft deleted)'!$B$61:$D$89,3,FALSE)),"")</f>
        <v/>
      </c>
      <c r="C40" s="445" t="str">
        <f>IFERROR(IF(D40="","",VLOOKUP(X40,'Reference records(soft deleted)'!$B$171:$D$343,3,FALSE)),"")</f>
        <v/>
      </c>
      <c r="D40" s="446"/>
      <c r="E40" s="447" t="str">
        <f>IF('Overview - Section A'!$AN$5="Funding Request",IF(F40="Funding Request Place Holder","",F40),"")</f>
        <v/>
      </c>
      <c r="F40" s="448" t="str">
        <f>IFERROR(IF(Z40="","",VLOOKUP(Z40,'Overview - Section A'!$P$30:$Q$31,2,FALSE)),"")</f>
        <v/>
      </c>
      <c r="G40" s="449"/>
      <c r="H40" s="449"/>
      <c r="I40" s="449"/>
      <c r="J40" s="449"/>
      <c r="K40" s="449"/>
      <c r="L40" s="449"/>
      <c r="M40" s="447"/>
      <c r="N40" s="450" t="str">
        <f t="shared" si="0"/>
        <v/>
      </c>
      <c r="O40" s="451"/>
      <c r="P40" s="452"/>
      <c r="Q40" s="453"/>
      <c r="R40" s="427" t="str">
        <f>IFERROR(IF('Overview - Section A'!$AN$5="Funding Request",VLOOKUP(E40,'Overview - Section A'!$M$30:$P$31,4,FALSE),IF(Z40="","",Z40)),"")</f>
        <v/>
      </c>
      <c r="S40" s="427" t="b">
        <f t="shared" si="1"/>
        <v>0</v>
      </c>
      <c r="T40" s="427" t="s">
        <v>1002</v>
      </c>
      <c r="U40" s="427" t="str">
        <f t="array" ref="U40">IFERROR(IF(INDEX('Overview - Section A'!$AB$119:$AB$173,MATCH(LEFT(C40,255),LEFT('Overview - Section A'!$W$119:$W$173,255),0))=0,"",INDEX('Overview - Section A'!$AB$119:$AB$173,MATCH(LEFT(C40,255),LEFT('Overview - Section A'!$W$119:$W$173,255),0))),"")</f>
        <v>a1M36000004abJLEAY</v>
      </c>
      <c r="V40" s="454" t="str">
        <f>IFERROR(IF('Overview - Section A'!$AN$5="Funding Request",IF('Reference Records'!$B$276&lt;&gt;"",VLOOKUP(N40,'Reference Records'!$B$276:$C$277,2,FALSE),VLOOKUP(N40,'Reference Records'!$A$289:$C$290,3,FALSE)),VLOOKUP(N40,'Reference Records'!$A$293:$C$295,3,FALSE)),"")</f>
        <v/>
      </c>
      <c r="W40" s="455"/>
      <c r="X40" s="455"/>
      <c r="Y40" s="454"/>
      <c r="Z40" s="454"/>
      <c r="AA40" s="216"/>
      <c r="AB40" s="162"/>
      <c r="AC40" s="51"/>
    </row>
    <row r="41" spans="1:29" ht="46.9" customHeight="1" x14ac:dyDescent="0.25">
      <c r="A41" s="345">
        <v>33</v>
      </c>
      <c r="B41" s="445" t="str">
        <f>IFERROR(IF(D41="","",VLOOKUP(W41,'Reference records(soft deleted)'!$B$61:$D$89,3,FALSE)),"")</f>
        <v/>
      </c>
      <c r="C41" s="445" t="str">
        <f>IFERROR(IF(D41="","",VLOOKUP(X41,'Reference records(soft deleted)'!$B$171:$D$343,3,FALSE)),"")</f>
        <v/>
      </c>
      <c r="D41" s="446"/>
      <c r="E41" s="447" t="str">
        <f>IF('Overview - Section A'!$AN$5="Funding Request",IF(F41="Funding Request Place Holder","",F41),"")</f>
        <v/>
      </c>
      <c r="F41" s="448" t="str">
        <f>IFERROR(IF(Z41="","",VLOOKUP(Z41,'Overview - Section A'!$P$30:$Q$31,2,FALSE)),"")</f>
        <v/>
      </c>
      <c r="G41" s="449"/>
      <c r="H41" s="449"/>
      <c r="I41" s="449"/>
      <c r="J41" s="449"/>
      <c r="K41" s="449"/>
      <c r="L41" s="449"/>
      <c r="M41" s="447"/>
      <c r="N41" s="450" t="str">
        <f t="shared" si="0"/>
        <v/>
      </c>
      <c r="O41" s="451"/>
      <c r="P41" s="452"/>
      <c r="Q41" s="453"/>
      <c r="R41" s="427" t="str">
        <f>IFERROR(IF('Overview - Section A'!$AN$5="Funding Request",VLOOKUP(E41,'Overview - Section A'!$M$30:$P$31,4,FALSE),IF(Z41="","",Z41)),"")</f>
        <v/>
      </c>
      <c r="S41" s="427" t="b">
        <f t="shared" si="1"/>
        <v>0</v>
      </c>
      <c r="T41" s="427" t="s">
        <v>1003</v>
      </c>
      <c r="U41" s="427" t="str">
        <f t="array" ref="U41">IFERROR(IF(INDEX('Overview - Section A'!$AB$119:$AB$173,MATCH(LEFT(C41,255),LEFT('Overview - Section A'!$W$119:$W$173,255),0))=0,"",INDEX('Overview - Section A'!$AB$119:$AB$173,MATCH(LEFT(C41,255),LEFT('Overview - Section A'!$W$119:$W$173,255),0))),"")</f>
        <v>a1M36000004abJLEAY</v>
      </c>
      <c r="V41" s="454" t="str">
        <f>IFERROR(IF('Overview - Section A'!$AN$5="Funding Request",IF('Reference Records'!$B$276&lt;&gt;"",VLOOKUP(N41,'Reference Records'!$B$276:$C$277,2,FALSE),VLOOKUP(N41,'Reference Records'!$A$289:$C$290,3,FALSE)),VLOOKUP(N41,'Reference Records'!$A$293:$C$295,3,FALSE)),"")</f>
        <v/>
      </c>
      <c r="W41" s="455"/>
      <c r="X41" s="455"/>
      <c r="Y41" s="454"/>
      <c r="Z41" s="454"/>
      <c r="AA41" s="216"/>
      <c r="AB41" s="162"/>
      <c r="AC41" s="51"/>
    </row>
    <row r="42" spans="1:29" ht="46.9" customHeight="1" x14ac:dyDescent="0.25">
      <c r="A42" s="345">
        <v>34</v>
      </c>
      <c r="B42" s="445" t="str">
        <f>IFERROR(IF(D42="","",VLOOKUP(W42,'Reference records(soft deleted)'!$B$61:$D$89,3,FALSE)),"")</f>
        <v/>
      </c>
      <c r="C42" s="445" t="str">
        <f>IFERROR(IF(D42="","",VLOOKUP(X42,'Reference records(soft deleted)'!$B$171:$D$343,3,FALSE)),"")</f>
        <v/>
      </c>
      <c r="D42" s="446"/>
      <c r="E42" s="447" t="str">
        <f>IF('Overview - Section A'!$AN$5="Funding Request",IF(F42="Funding Request Place Holder","",F42),"")</f>
        <v/>
      </c>
      <c r="F42" s="448" t="str">
        <f>IFERROR(IF(Z42="","",VLOOKUP(Z42,'Overview - Section A'!$P$30:$Q$31,2,FALSE)),"")</f>
        <v/>
      </c>
      <c r="G42" s="449"/>
      <c r="H42" s="449"/>
      <c r="I42" s="449"/>
      <c r="J42" s="449"/>
      <c r="K42" s="449"/>
      <c r="L42" s="449"/>
      <c r="M42" s="447"/>
      <c r="N42" s="450" t="str">
        <f t="shared" si="0"/>
        <v/>
      </c>
      <c r="O42" s="451"/>
      <c r="P42" s="452"/>
      <c r="Q42" s="453"/>
      <c r="R42" s="427" t="str">
        <f>IFERROR(IF('Overview - Section A'!$AN$5="Funding Request",VLOOKUP(E42,'Overview - Section A'!$M$30:$P$31,4,FALSE),IF(Z42="","",Z42)),"")</f>
        <v/>
      </c>
      <c r="S42" s="427" t="b">
        <f t="shared" si="1"/>
        <v>0</v>
      </c>
      <c r="T42" s="427" t="s">
        <v>1004</v>
      </c>
      <c r="U42" s="427" t="str">
        <f t="array" ref="U42">IFERROR(IF(INDEX('Overview - Section A'!$AB$119:$AB$173,MATCH(LEFT(C42,255),LEFT('Overview - Section A'!$W$119:$W$173,255),0))=0,"",INDEX('Overview - Section A'!$AB$119:$AB$173,MATCH(LEFT(C42,255),LEFT('Overview - Section A'!$W$119:$W$173,255),0))),"")</f>
        <v>a1M36000004abJLEAY</v>
      </c>
      <c r="V42" s="454" t="str">
        <f>IFERROR(IF('Overview - Section A'!$AN$5="Funding Request",IF('Reference Records'!$B$276&lt;&gt;"",VLOOKUP(N42,'Reference Records'!$B$276:$C$277,2,FALSE),VLOOKUP(N42,'Reference Records'!$A$289:$C$290,3,FALSE)),VLOOKUP(N42,'Reference Records'!$A$293:$C$295,3,FALSE)),"")</f>
        <v/>
      </c>
      <c r="W42" s="455"/>
      <c r="X42" s="455"/>
      <c r="Y42" s="454"/>
      <c r="Z42" s="454"/>
      <c r="AA42" s="216"/>
      <c r="AB42" s="162"/>
      <c r="AC42" s="51"/>
    </row>
    <row r="43" spans="1:29" ht="46.9" customHeight="1" x14ac:dyDescent="0.25">
      <c r="A43" s="345">
        <v>35</v>
      </c>
      <c r="B43" s="445" t="str">
        <f>IFERROR(IF(D43="","",VLOOKUP(W43,'Reference records(soft deleted)'!$B$61:$D$89,3,FALSE)),"")</f>
        <v/>
      </c>
      <c r="C43" s="445" t="str">
        <f>IFERROR(IF(D43="","",VLOOKUP(X43,'Reference records(soft deleted)'!$B$171:$D$343,3,FALSE)),"")</f>
        <v/>
      </c>
      <c r="D43" s="446"/>
      <c r="E43" s="447" t="str">
        <f>IF('Overview - Section A'!$AN$5="Funding Request",IF(F43="Funding Request Place Holder","",F43),"")</f>
        <v/>
      </c>
      <c r="F43" s="448" t="str">
        <f>IFERROR(IF(Z43="","",VLOOKUP(Z43,'Overview - Section A'!$P$30:$Q$31,2,FALSE)),"")</f>
        <v/>
      </c>
      <c r="G43" s="449"/>
      <c r="H43" s="449"/>
      <c r="I43" s="449"/>
      <c r="J43" s="449"/>
      <c r="K43" s="449"/>
      <c r="L43" s="449"/>
      <c r="M43" s="447"/>
      <c r="N43" s="450" t="str">
        <f t="shared" si="0"/>
        <v/>
      </c>
      <c r="O43" s="451"/>
      <c r="P43" s="452"/>
      <c r="Q43" s="453"/>
      <c r="R43" s="427" t="str">
        <f>IFERROR(IF('Overview - Section A'!$AN$5="Funding Request",VLOOKUP(E43,'Overview - Section A'!$M$30:$P$31,4,FALSE),IF(Z43="","",Z43)),"")</f>
        <v/>
      </c>
      <c r="S43" s="427" t="b">
        <f t="shared" si="1"/>
        <v>0</v>
      </c>
      <c r="T43" s="427" t="s">
        <v>1005</v>
      </c>
      <c r="U43" s="427" t="str">
        <f t="array" ref="U43">IFERROR(IF(INDEX('Overview - Section A'!$AB$119:$AB$173,MATCH(LEFT(C43,255),LEFT('Overview - Section A'!$W$119:$W$173,255),0))=0,"",INDEX('Overview - Section A'!$AB$119:$AB$173,MATCH(LEFT(C43,255),LEFT('Overview - Section A'!$W$119:$W$173,255),0))),"")</f>
        <v>a1M36000004abJLEAY</v>
      </c>
      <c r="V43" s="454" t="str">
        <f>IFERROR(IF('Overview - Section A'!$AN$5="Funding Request",IF('Reference Records'!$B$276&lt;&gt;"",VLOOKUP(N43,'Reference Records'!$B$276:$C$277,2,FALSE),VLOOKUP(N43,'Reference Records'!$A$289:$C$290,3,FALSE)),VLOOKUP(N43,'Reference Records'!$A$293:$C$295,3,FALSE)),"")</f>
        <v/>
      </c>
      <c r="W43" s="455"/>
      <c r="X43" s="455"/>
      <c r="Y43" s="454"/>
      <c r="Z43" s="454"/>
      <c r="AA43" s="216"/>
      <c r="AB43" s="162"/>
      <c r="AC43" s="51"/>
    </row>
    <row r="44" spans="1:29" ht="46.9" customHeight="1" x14ac:dyDescent="0.25">
      <c r="A44" s="345">
        <v>36</v>
      </c>
      <c r="B44" s="445" t="str">
        <f>IFERROR(IF(D44="","",VLOOKUP(W44,'Reference records(soft deleted)'!$B$61:$D$89,3,FALSE)),"")</f>
        <v/>
      </c>
      <c r="C44" s="445" t="str">
        <f>IFERROR(IF(D44="","",VLOOKUP(X44,'Reference records(soft deleted)'!$B$171:$D$343,3,FALSE)),"")</f>
        <v/>
      </c>
      <c r="D44" s="446"/>
      <c r="E44" s="447" t="str">
        <f>IF('Overview - Section A'!$AN$5="Funding Request",IF(F44="Funding Request Place Holder","",F44),"")</f>
        <v/>
      </c>
      <c r="F44" s="448" t="str">
        <f>IFERROR(IF(Z44="","",VLOOKUP(Z44,'Overview - Section A'!$P$30:$Q$31,2,FALSE)),"")</f>
        <v/>
      </c>
      <c r="G44" s="449"/>
      <c r="H44" s="449"/>
      <c r="I44" s="449"/>
      <c r="J44" s="449"/>
      <c r="K44" s="449"/>
      <c r="L44" s="449"/>
      <c r="M44" s="447"/>
      <c r="N44" s="450" t="str">
        <f t="shared" si="0"/>
        <v/>
      </c>
      <c r="O44" s="451"/>
      <c r="P44" s="452"/>
      <c r="Q44" s="453"/>
      <c r="R44" s="427" t="str">
        <f>IFERROR(IF('Overview - Section A'!$AN$5="Funding Request",VLOOKUP(E44,'Overview - Section A'!$M$30:$P$31,4,FALSE),IF(Z44="","",Z44)),"")</f>
        <v/>
      </c>
      <c r="S44" s="427" t="b">
        <f t="shared" si="1"/>
        <v>0</v>
      </c>
      <c r="T44" s="427" t="s">
        <v>1006</v>
      </c>
      <c r="U44" s="427" t="str">
        <f t="array" ref="U44">IFERROR(IF(INDEX('Overview - Section A'!$AB$119:$AB$173,MATCH(LEFT(C44,255),LEFT('Overview - Section A'!$W$119:$W$173,255),0))=0,"",INDEX('Overview - Section A'!$AB$119:$AB$173,MATCH(LEFT(C44,255),LEFT('Overview - Section A'!$W$119:$W$173,255),0))),"")</f>
        <v>a1M36000004abJLEAY</v>
      </c>
      <c r="V44" s="454" t="str">
        <f>IFERROR(IF('Overview - Section A'!$AN$5="Funding Request",IF('Reference Records'!$B$276&lt;&gt;"",VLOOKUP(N44,'Reference Records'!$B$276:$C$277,2,FALSE),VLOOKUP(N44,'Reference Records'!$A$289:$C$290,3,FALSE)),VLOOKUP(N44,'Reference Records'!$A$293:$C$295,3,FALSE)),"")</f>
        <v/>
      </c>
      <c r="W44" s="455"/>
      <c r="X44" s="455"/>
      <c r="Y44" s="454"/>
      <c r="Z44" s="454"/>
      <c r="AA44" s="216"/>
      <c r="AB44" s="162"/>
      <c r="AC44" s="51"/>
    </row>
    <row r="45" spans="1:29" ht="46.9" customHeight="1" x14ac:dyDescent="0.25">
      <c r="A45" s="345">
        <v>37</v>
      </c>
      <c r="B45" s="445" t="str">
        <f>IFERROR(IF(D45="","",VLOOKUP(W45,'Reference records(soft deleted)'!$B$61:$D$89,3,FALSE)),"")</f>
        <v/>
      </c>
      <c r="C45" s="445" t="str">
        <f>IFERROR(IF(D45="","",VLOOKUP(X45,'Reference records(soft deleted)'!$B$171:$D$343,3,FALSE)),"")</f>
        <v/>
      </c>
      <c r="D45" s="446"/>
      <c r="E45" s="447" t="str">
        <f>IF('Overview - Section A'!$AN$5="Funding Request",IF(F45="Funding Request Place Holder","",F45),"")</f>
        <v/>
      </c>
      <c r="F45" s="448" t="str">
        <f>IFERROR(IF(Z45="","",VLOOKUP(Z45,'Overview - Section A'!$P$30:$Q$31,2,FALSE)),"")</f>
        <v/>
      </c>
      <c r="G45" s="449"/>
      <c r="H45" s="449"/>
      <c r="I45" s="449"/>
      <c r="J45" s="449"/>
      <c r="K45" s="449"/>
      <c r="L45" s="449"/>
      <c r="M45" s="447"/>
      <c r="N45" s="450" t="str">
        <f t="shared" si="0"/>
        <v/>
      </c>
      <c r="O45" s="451"/>
      <c r="P45" s="452"/>
      <c r="Q45" s="453"/>
      <c r="R45" s="427" t="str">
        <f>IFERROR(IF('Overview - Section A'!$AN$5="Funding Request",VLOOKUP(E45,'Overview - Section A'!$M$30:$P$31,4,FALSE),IF(Z45="","",Z45)),"")</f>
        <v/>
      </c>
      <c r="S45" s="427" t="b">
        <f t="shared" si="1"/>
        <v>0</v>
      </c>
      <c r="T45" s="427" t="s">
        <v>1007</v>
      </c>
      <c r="U45" s="427" t="str">
        <f t="array" ref="U45">IFERROR(IF(INDEX('Overview - Section A'!$AB$119:$AB$173,MATCH(LEFT(C45,255),LEFT('Overview - Section A'!$W$119:$W$173,255),0))=0,"",INDEX('Overview - Section A'!$AB$119:$AB$173,MATCH(LEFT(C45,255),LEFT('Overview - Section A'!$W$119:$W$173,255),0))),"")</f>
        <v>a1M36000004abJLEAY</v>
      </c>
      <c r="V45" s="454" t="str">
        <f>IFERROR(IF('Overview - Section A'!$AN$5="Funding Request",IF('Reference Records'!$B$276&lt;&gt;"",VLOOKUP(N45,'Reference Records'!$B$276:$C$277,2,FALSE),VLOOKUP(N45,'Reference Records'!$A$289:$C$290,3,FALSE)),VLOOKUP(N45,'Reference Records'!$A$293:$C$295,3,FALSE)),"")</f>
        <v/>
      </c>
      <c r="W45" s="455"/>
      <c r="X45" s="455"/>
      <c r="Y45" s="454"/>
      <c r="Z45" s="454"/>
      <c r="AA45" s="216"/>
      <c r="AB45" s="162"/>
      <c r="AC45" s="51"/>
    </row>
    <row r="46" spans="1:29" ht="46.9" customHeight="1" x14ac:dyDescent="0.25">
      <c r="A46" s="345">
        <v>38</v>
      </c>
      <c r="B46" s="445" t="str">
        <f>IFERROR(IF(D46="","",VLOOKUP(W46,'Reference records(soft deleted)'!$B$61:$D$89,3,FALSE)),"")</f>
        <v/>
      </c>
      <c r="C46" s="445" t="str">
        <f>IFERROR(IF(D46="","",VLOOKUP(X46,'Reference records(soft deleted)'!$B$171:$D$343,3,FALSE)),"")</f>
        <v/>
      </c>
      <c r="D46" s="446"/>
      <c r="E46" s="447" t="str">
        <f>IF('Overview - Section A'!$AN$5="Funding Request",IF(F46="Funding Request Place Holder","",F46),"")</f>
        <v/>
      </c>
      <c r="F46" s="448" t="str">
        <f>IFERROR(IF(Z46="","",VLOOKUP(Z46,'Overview - Section A'!$P$30:$Q$31,2,FALSE)),"")</f>
        <v/>
      </c>
      <c r="G46" s="449"/>
      <c r="H46" s="449"/>
      <c r="I46" s="449"/>
      <c r="J46" s="449"/>
      <c r="K46" s="449"/>
      <c r="L46" s="449"/>
      <c r="M46" s="447"/>
      <c r="N46" s="450" t="str">
        <f t="shared" si="0"/>
        <v/>
      </c>
      <c r="O46" s="451"/>
      <c r="P46" s="452"/>
      <c r="Q46" s="453"/>
      <c r="R46" s="427" t="str">
        <f>IFERROR(IF('Overview - Section A'!$AN$5="Funding Request",VLOOKUP(E46,'Overview - Section A'!$M$30:$P$31,4,FALSE),IF(Z46="","",Z46)),"")</f>
        <v/>
      </c>
      <c r="S46" s="427" t="b">
        <f t="shared" si="1"/>
        <v>0</v>
      </c>
      <c r="T46" s="427" t="s">
        <v>1008</v>
      </c>
      <c r="U46" s="427" t="str">
        <f t="array" ref="U46">IFERROR(IF(INDEX('Overview - Section A'!$AB$119:$AB$173,MATCH(LEFT(C46,255),LEFT('Overview - Section A'!$W$119:$W$173,255),0))=0,"",INDEX('Overview - Section A'!$AB$119:$AB$173,MATCH(LEFT(C46,255),LEFT('Overview - Section A'!$W$119:$W$173,255),0))),"")</f>
        <v>a1M36000004abJLEAY</v>
      </c>
      <c r="V46" s="454" t="str">
        <f>IFERROR(IF('Overview - Section A'!$AN$5="Funding Request",IF('Reference Records'!$B$276&lt;&gt;"",VLOOKUP(N46,'Reference Records'!$B$276:$C$277,2,FALSE),VLOOKUP(N46,'Reference Records'!$A$289:$C$290,3,FALSE)),VLOOKUP(N46,'Reference Records'!$A$293:$C$295,3,FALSE)),"")</f>
        <v/>
      </c>
      <c r="W46" s="455"/>
      <c r="X46" s="455"/>
      <c r="Y46" s="454"/>
      <c r="Z46" s="454"/>
      <c r="AA46" s="216"/>
      <c r="AB46" s="162"/>
      <c r="AC46" s="51"/>
    </row>
    <row r="47" spans="1:29" ht="46.9" customHeight="1" x14ac:dyDescent="0.25">
      <c r="A47" s="345">
        <v>39</v>
      </c>
      <c r="B47" s="445" t="str">
        <f>IFERROR(IF(D47="","",VLOOKUP(W47,'Reference records(soft deleted)'!$B$61:$D$89,3,FALSE)),"")</f>
        <v/>
      </c>
      <c r="C47" s="445" t="str">
        <f>IFERROR(IF(D47="","",VLOOKUP(X47,'Reference records(soft deleted)'!$B$171:$D$343,3,FALSE)),"")</f>
        <v/>
      </c>
      <c r="D47" s="446"/>
      <c r="E47" s="447" t="str">
        <f>IF('Overview - Section A'!$AN$5="Funding Request",IF(F47="Funding Request Place Holder","",F47),"")</f>
        <v/>
      </c>
      <c r="F47" s="448" t="str">
        <f>IFERROR(IF(Z47="","",VLOOKUP(Z47,'Overview - Section A'!$P$30:$Q$31,2,FALSE)),"")</f>
        <v/>
      </c>
      <c r="G47" s="449"/>
      <c r="H47" s="449"/>
      <c r="I47" s="449"/>
      <c r="J47" s="449"/>
      <c r="K47" s="449"/>
      <c r="L47" s="449"/>
      <c r="M47" s="447"/>
      <c r="N47" s="450" t="str">
        <f t="shared" si="0"/>
        <v/>
      </c>
      <c r="O47" s="451"/>
      <c r="P47" s="452"/>
      <c r="Q47" s="453"/>
      <c r="R47" s="427" t="str">
        <f>IFERROR(IF('Overview - Section A'!$AN$5="Funding Request",VLOOKUP(E47,'Overview - Section A'!$M$30:$P$31,4,FALSE),IF(Z47="","",Z47)),"")</f>
        <v/>
      </c>
      <c r="S47" s="427" t="b">
        <f t="shared" si="1"/>
        <v>0</v>
      </c>
      <c r="T47" s="427" t="s">
        <v>1009</v>
      </c>
      <c r="U47" s="427" t="str">
        <f t="array" ref="U47">IFERROR(IF(INDEX('Overview - Section A'!$AB$119:$AB$173,MATCH(LEFT(C47,255),LEFT('Overview - Section A'!$W$119:$W$173,255),0))=0,"",INDEX('Overview - Section A'!$AB$119:$AB$173,MATCH(LEFT(C47,255),LEFT('Overview - Section A'!$W$119:$W$173,255),0))),"")</f>
        <v>a1M36000004abJLEAY</v>
      </c>
      <c r="V47" s="454" t="str">
        <f>IFERROR(IF('Overview - Section A'!$AN$5="Funding Request",IF('Reference Records'!$B$276&lt;&gt;"",VLOOKUP(N47,'Reference Records'!$B$276:$C$277,2,FALSE),VLOOKUP(N47,'Reference Records'!$A$289:$C$290,3,FALSE)),VLOOKUP(N47,'Reference Records'!$A$293:$C$295,3,FALSE)),"")</f>
        <v/>
      </c>
      <c r="W47" s="455"/>
      <c r="X47" s="455"/>
      <c r="Y47" s="454"/>
      <c r="Z47" s="454"/>
      <c r="AA47" s="216"/>
      <c r="AB47" s="162"/>
      <c r="AC47" s="51"/>
    </row>
    <row r="48" spans="1:29" ht="46.9" customHeight="1" x14ac:dyDescent="0.25">
      <c r="A48" s="345">
        <v>40</v>
      </c>
      <c r="B48" s="445" t="str">
        <f>IFERROR(IF(D48="","",VLOOKUP(W48,'Reference records(soft deleted)'!$B$61:$D$89,3,FALSE)),"")</f>
        <v/>
      </c>
      <c r="C48" s="445" t="str">
        <f>IFERROR(IF(D48="","",VLOOKUP(X48,'Reference records(soft deleted)'!$B$171:$D$343,3,FALSE)),"")</f>
        <v/>
      </c>
      <c r="D48" s="446"/>
      <c r="E48" s="447" t="str">
        <f>IF('Overview - Section A'!$AN$5="Funding Request",IF(F48="Funding Request Place Holder","",F48),"")</f>
        <v/>
      </c>
      <c r="F48" s="448" t="str">
        <f>IFERROR(IF(Z48="","",VLOOKUP(Z48,'Overview - Section A'!$P$30:$Q$31,2,FALSE)),"")</f>
        <v/>
      </c>
      <c r="G48" s="449"/>
      <c r="H48" s="449"/>
      <c r="I48" s="449"/>
      <c r="J48" s="449"/>
      <c r="K48" s="449"/>
      <c r="L48" s="449"/>
      <c r="M48" s="447"/>
      <c r="N48" s="450" t="str">
        <f t="shared" si="0"/>
        <v/>
      </c>
      <c r="O48" s="451"/>
      <c r="P48" s="452"/>
      <c r="Q48" s="453"/>
      <c r="R48" s="427" t="str">
        <f>IFERROR(IF('Overview - Section A'!$AN$5="Funding Request",VLOOKUP(E48,'Overview - Section A'!$M$30:$P$31,4,FALSE),IF(Z48="","",Z48)),"")</f>
        <v/>
      </c>
      <c r="S48" s="427" t="b">
        <f t="shared" si="1"/>
        <v>0</v>
      </c>
      <c r="T48" s="427" t="s">
        <v>1010</v>
      </c>
      <c r="U48" s="427" t="str">
        <f t="array" ref="U48">IFERROR(IF(INDEX('Overview - Section A'!$AB$119:$AB$173,MATCH(LEFT(C48,255),LEFT('Overview - Section A'!$W$119:$W$173,255),0))=0,"",INDEX('Overview - Section A'!$AB$119:$AB$173,MATCH(LEFT(C48,255),LEFT('Overview - Section A'!$W$119:$W$173,255),0))),"")</f>
        <v>a1M36000004abJLEAY</v>
      </c>
      <c r="V48" s="454" t="str">
        <f>IFERROR(IF('Overview - Section A'!$AN$5="Funding Request",IF('Reference Records'!$B$276&lt;&gt;"",VLOOKUP(N48,'Reference Records'!$B$276:$C$277,2,FALSE),VLOOKUP(N48,'Reference Records'!$A$289:$C$290,3,FALSE)),VLOOKUP(N48,'Reference Records'!$A$293:$C$295,3,FALSE)),"")</f>
        <v/>
      </c>
      <c r="W48" s="455"/>
      <c r="X48" s="455"/>
      <c r="Y48" s="454"/>
      <c r="Z48" s="454"/>
      <c r="AA48" s="216"/>
      <c r="AB48" s="162"/>
      <c r="AC48" s="51"/>
    </row>
    <row r="49" spans="1:29" ht="46.9" customHeight="1" x14ac:dyDescent="0.25">
      <c r="A49" s="345">
        <v>41</v>
      </c>
      <c r="B49" s="445" t="str">
        <f>IFERROR(IF(D49="","",VLOOKUP(W49,'Reference records(soft deleted)'!$B$61:$D$89,3,FALSE)),"")</f>
        <v/>
      </c>
      <c r="C49" s="445" t="str">
        <f>IFERROR(IF(D49="","",VLOOKUP(X49,'Reference records(soft deleted)'!$B$171:$D$343,3,FALSE)),"")</f>
        <v/>
      </c>
      <c r="D49" s="446"/>
      <c r="E49" s="447" t="str">
        <f>IF('Overview - Section A'!$AN$5="Funding Request",IF(F49="Funding Request Place Holder","",F49),"")</f>
        <v/>
      </c>
      <c r="F49" s="448" t="str">
        <f>IFERROR(IF(Z49="","",VLOOKUP(Z49,'Overview - Section A'!$P$30:$Q$31,2,FALSE)),"")</f>
        <v/>
      </c>
      <c r="G49" s="449"/>
      <c r="H49" s="449"/>
      <c r="I49" s="449"/>
      <c r="J49" s="449"/>
      <c r="K49" s="449"/>
      <c r="L49" s="449"/>
      <c r="M49" s="447"/>
      <c r="N49" s="450" t="str">
        <f t="shared" si="0"/>
        <v/>
      </c>
      <c r="O49" s="451"/>
      <c r="P49" s="452"/>
      <c r="Q49" s="453"/>
      <c r="R49" s="427" t="str">
        <f>IFERROR(IF('Overview - Section A'!$AN$5="Funding Request",VLOOKUP(E49,'Overview - Section A'!$M$30:$P$31,4,FALSE),IF(Z49="","",Z49)),"")</f>
        <v/>
      </c>
      <c r="S49" s="427" t="b">
        <f t="shared" si="1"/>
        <v>0</v>
      </c>
      <c r="T49" s="427" t="s">
        <v>1011</v>
      </c>
      <c r="U49" s="427" t="str">
        <f t="array" ref="U49">IFERROR(IF(INDEX('Overview - Section A'!$AB$119:$AB$173,MATCH(LEFT(C49,255),LEFT('Overview - Section A'!$W$119:$W$173,255),0))=0,"",INDEX('Overview - Section A'!$AB$119:$AB$173,MATCH(LEFT(C49,255),LEFT('Overview - Section A'!$W$119:$W$173,255),0))),"")</f>
        <v>a1M36000004abJLEAY</v>
      </c>
      <c r="V49" s="454" t="str">
        <f>IFERROR(IF('Overview - Section A'!$AN$5="Funding Request",IF('Reference Records'!$B$276&lt;&gt;"",VLOOKUP(N49,'Reference Records'!$B$276:$C$277,2,FALSE),VLOOKUP(N49,'Reference Records'!$A$289:$C$290,3,FALSE)),VLOOKUP(N49,'Reference Records'!$A$293:$C$295,3,FALSE)),"")</f>
        <v/>
      </c>
      <c r="W49" s="455"/>
      <c r="X49" s="455"/>
      <c r="Y49" s="454"/>
      <c r="Z49" s="454"/>
      <c r="AA49" s="216"/>
      <c r="AB49" s="162"/>
      <c r="AC49" s="51"/>
    </row>
    <row r="50" spans="1:29" ht="46.9" customHeight="1" x14ac:dyDescent="0.25">
      <c r="A50" s="345">
        <v>42</v>
      </c>
      <c r="B50" s="445" t="str">
        <f>IFERROR(IF(D50="","",VLOOKUP(W50,'Reference records(soft deleted)'!$B$61:$D$89,3,FALSE)),"")</f>
        <v/>
      </c>
      <c r="C50" s="445" t="str">
        <f>IFERROR(IF(D50="","",VLOOKUP(X50,'Reference records(soft deleted)'!$B$171:$D$343,3,FALSE)),"")</f>
        <v/>
      </c>
      <c r="D50" s="446"/>
      <c r="E50" s="447" t="str">
        <f>IF('Overview - Section A'!$AN$5="Funding Request",IF(F50="Funding Request Place Holder","",F50),"")</f>
        <v/>
      </c>
      <c r="F50" s="448" t="str">
        <f>IFERROR(IF(Z50="","",VLOOKUP(Z50,'Overview - Section A'!$P$30:$Q$31,2,FALSE)),"")</f>
        <v/>
      </c>
      <c r="G50" s="449"/>
      <c r="H50" s="449"/>
      <c r="I50" s="449"/>
      <c r="J50" s="449"/>
      <c r="K50" s="449"/>
      <c r="L50" s="449"/>
      <c r="M50" s="447"/>
      <c r="N50" s="450" t="str">
        <f t="shared" si="0"/>
        <v/>
      </c>
      <c r="O50" s="451"/>
      <c r="P50" s="452"/>
      <c r="Q50" s="453"/>
      <c r="R50" s="427" t="str">
        <f>IFERROR(IF('Overview - Section A'!$AN$5="Funding Request",VLOOKUP(E50,'Overview - Section A'!$M$30:$P$31,4,FALSE),IF(Z50="","",Z50)),"")</f>
        <v/>
      </c>
      <c r="S50" s="427" t="b">
        <f t="shared" si="1"/>
        <v>0</v>
      </c>
      <c r="T50" s="427" t="s">
        <v>1012</v>
      </c>
      <c r="U50" s="427" t="str">
        <f t="array" ref="U50">IFERROR(IF(INDEX('Overview - Section A'!$AB$119:$AB$173,MATCH(LEFT(C50,255),LEFT('Overview - Section A'!$W$119:$W$173,255),0))=0,"",INDEX('Overview - Section A'!$AB$119:$AB$173,MATCH(LEFT(C50,255),LEFT('Overview - Section A'!$W$119:$W$173,255),0))),"")</f>
        <v>a1M36000004abJLEAY</v>
      </c>
      <c r="V50" s="454" t="str">
        <f>IFERROR(IF('Overview - Section A'!$AN$5="Funding Request",IF('Reference Records'!$B$276&lt;&gt;"",VLOOKUP(N50,'Reference Records'!$B$276:$C$277,2,FALSE),VLOOKUP(N50,'Reference Records'!$A$289:$C$290,3,FALSE)),VLOOKUP(N50,'Reference Records'!$A$293:$C$295,3,FALSE)),"")</f>
        <v/>
      </c>
      <c r="W50" s="455"/>
      <c r="X50" s="455"/>
      <c r="Y50" s="454"/>
      <c r="Z50" s="454"/>
      <c r="AA50" s="216"/>
      <c r="AB50" s="162"/>
      <c r="AC50" s="51"/>
    </row>
    <row r="51" spans="1:29" ht="46.9" customHeight="1" x14ac:dyDescent="0.25">
      <c r="A51" s="345">
        <v>43</v>
      </c>
      <c r="B51" s="445" t="str">
        <f>IFERROR(IF(D51="","",VLOOKUP(W51,'Reference records(soft deleted)'!$B$61:$D$89,3,FALSE)),"")</f>
        <v/>
      </c>
      <c r="C51" s="445" t="str">
        <f>IFERROR(IF(D51="","",VLOOKUP(X51,'Reference records(soft deleted)'!$B$171:$D$343,3,FALSE)),"")</f>
        <v/>
      </c>
      <c r="D51" s="446"/>
      <c r="E51" s="447" t="str">
        <f>IF('Overview - Section A'!$AN$5="Funding Request",IF(F51="Funding Request Place Holder","",F51),"")</f>
        <v/>
      </c>
      <c r="F51" s="448" t="str">
        <f>IFERROR(IF(Z51="","",VLOOKUP(Z51,'Overview - Section A'!$P$30:$Q$31,2,FALSE)),"")</f>
        <v/>
      </c>
      <c r="G51" s="449"/>
      <c r="H51" s="449"/>
      <c r="I51" s="449"/>
      <c r="J51" s="449"/>
      <c r="K51" s="449"/>
      <c r="L51" s="449"/>
      <c r="M51" s="447"/>
      <c r="N51" s="450" t="str">
        <f t="shared" si="0"/>
        <v/>
      </c>
      <c r="O51" s="451"/>
      <c r="P51" s="452"/>
      <c r="Q51" s="453"/>
      <c r="R51" s="427" t="str">
        <f>IFERROR(IF('Overview - Section A'!$AN$5="Funding Request",VLOOKUP(E51,'Overview - Section A'!$M$30:$P$31,4,FALSE),IF(Z51="","",Z51)),"")</f>
        <v/>
      </c>
      <c r="S51" s="427" t="b">
        <f t="shared" si="1"/>
        <v>0</v>
      </c>
      <c r="T51" s="427" t="s">
        <v>1013</v>
      </c>
      <c r="U51" s="427" t="str">
        <f t="array" ref="U51">IFERROR(IF(INDEX('Overview - Section A'!$AB$119:$AB$173,MATCH(LEFT(C51,255),LEFT('Overview - Section A'!$W$119:$W$173,255),0))=0,"",INDEX('Overview - Section A'!$AB$119:$AB$173,MATCH(LEFT(C51,255),LEFT('Overview - Section A'!$W$119:$W$173,255),0))),"")</f>
        <v>a1M36000004abJLEAY</v>
      </c>
      <c r="V51" s="454" t="str">
        <f>IFERROR(IF('Overview - Section A'!$AN$5="Funding Request",IF('Reference Records'!$B$276&lt;&gt;"",VLOOKUP(N51,'Reference Records'!$B$276:$C$277,2,FALSE),VLOOKUP(N51,'Reference Records'!$A$289:$C$290,3,FALSE)),VLOOKUP(N51,'Reference Records'!$A$293:$C$295,3,FALSE)),"")</f>
        <v/>
      </c>
      <c r="W51" s="455"/>
      <c r="X51" s="455"/>
      <c r="Y51" s="454"/>
      <c r="Z51" s="454"/>
      <c r="AA51" s="216"/>
      <c r="AB51" s="162"/>
      <c r="AC51" s="51"/>
    </row>
    <row r="52" spans="1:29" ht="46.9" customHeight="1" x14ac:dyDescent="0.25">
      <c r="A52" s="345">
        <v>44</v>
      </c>
      <c r="B52" s="445" t="str">
        <f>IFERROR(IF(D52="","",VLOOKUP(W52,'Reference records(soft deleted)'!$B$61:$D$89,3,FALSE)),"")</f>
        <v/>
      </c>
      <c r="C52" s="445" t="str">
        <f>IFERROR(IF(D52="","",VLOOKUP(X52,'Reference records(soft deleted)'!$B$171:$D$343,3,FALSE)),"")</f>
        <v/>
      </c>
      <c r="D52" s="446"/>
      <c r="E52" s="447" t="str">
        <f>IF('Overview - Section A'!$AN$5="Funding Request",IF(F52="Funding Request Place Holder","",F52),"")</f>
        <v/>
      </c>
      <c r="F52" s="448" t="str">
        <f>IFERROR(IF(Z52="","",VLOOKUP(Z52,'Overview - Section A'!$P$30:$Q$31,2,FALSE)),"")</f>
        <v/>
      </c>
      <c r="G52" s="449"/>
      <c r="H52" s="449"/>
      <c r="I52" s="449"/>
      <c r="J52" s="449"/>
      <c r="K52" s="449"/>
      <c r="L52" s="449"/>
      <c r="M52" s="447"/>
      <c r="N52" s="450" t="str">
        <f t="shared" si="0"/>
        <v/>
      </c>
      <c r="O52" s="451"/>
      <c r="P52" s="452"/>
      <c r="Q52" s="453"/>
      <c r="R52" s="427" t="str">
        <f>IFERROR(IF('Overview - Section A'!$AN$5="Funding Request",VLOOKUP(E52,'Overview - Section A'!$M$30:$P$31,4,FALSE),IF(Z52="","",Z52)),"")</f>
        <v/>
      </c>
      <c r="S52" s="427" t="b">
        <f t="shared" si="1"/>
        <v>0</v>
      </c>
      <c r="T52" s="427" t="s">
        <v>1014</v>
      </c>
      <c r="U52" s="427" t="str">
        <f t="array" ref="U52">IFERROR(IF(INDEX('Overview - Section A'!$AB$119:$AB$173,MATCH(LEFT(C52,255),LEFT('Overview - Section A'!$W$119:$W$173,255),0))=0,"",INDEX('Overview - Section A'!$AB$119:$AB$173,MATCH(LEFT(C52,255),LEFT('Overview - Section A'!$W$119:$W$173,255),0))),"")</f>
        <v>a1M36000004abJLEAY</v>
      </c>
      <c r="V52" s="454" t="str">
        <f>IFERROR(IF('Overview - Section A'!$AN$5="Funding Request",IF('Reference Records'!$B$276&lt;&gt;"",VLOOKUP(N52,'Reference Records'!$B$276:$C$277,2,FALSE),VLOOKUP(N52,'Reference Records'!$A$289:$C$290,3,FALSE)),VLOOKUP(N52,'Reference Records'!$A$293:$C$295,3,FALSE)),"")</f>
        <v/>
      </c>
      <c r="W52" s="455"/>
      <c r="X52" s="455"/>
      <c r="Y52" s="454"/>
      <c r="Z52" s="454"/>
      <c r="AA52" s="216"/>
      <c r="AB52" s="162"/>
      <c r="AC52" s="51"/>
    </row>
    <row r="53" spans="1:29" ht="46.9" customHeight="1" x14ac:dyDescent="0.25">
      <c r="A53" s="345">
        <v>45</v>
      </c>
      <c r="B53" s="445" t="str">
        <f>IFERROR(IF(D53="","",VLOOKUP(W53,'Reference records(soft deleted)'!$B$61:$D$89,3,FALSE)),"")</f>
        <v/>
      </c>
      <c r="C53" s="445" t="str">
        <f>IFERROR(IF(D53="","",VLOOKUP(X53,'Reference records(soft deleted)'!$B$171:$D$343,3,FALSE)),"")</f>
        <v/>
      </c>
      <c r="D53" s="446"/>
      <c r="E53" s="447" t="str">
        <f>IF('Overview - Section A'!$AN$5="Funding Request",IF(F53="Funding Request Place Holder","",F53),"")</f>
        <v/>
      </c>
      <c r="F53" s="448" t="str">
        <f>IFERROR(IF(Z53="","",VLOOKUP(Z53,'Overview - Section A'!$P$30:$Q$31,2,FALSE)),"")</f>
        <v/>
      </c>
      <c r="G53" s="449"/>
      <c r="H53" s="449"/>
      <c r="I53" s="449"/>
      <c r="J53" s="449"/>
      <c r="K53" s="449"/>
      <c r="L53" s="449"/>
      <c r="M53" s="447"/>
      <c r="N53" s="450" t="str">
        <f t="shared" si="0"/>
        <v/>
      </c>
      <c r="O53" s="451"/>
      <c r="P53" s="452"/>
      <c r="Q53" s="453"/>
      <c r="R53" s="427" t="str">
        <f>IFERROR(IF('Overview - Section A'!$AN$5="Funding Request",VLOOKUP(E53,'Overview - Section A'!$M$30:$P$31,4,FALSE),IF(Z53="","",Z53)),"")</f>
        <v/>
      </c>
      <c r="S53" s="427" t="b">
        <f t="shared" si="1"/>
        <v>0</v>
      </c>
      <c r="T53" s="427" t="s">
        <v>1015</v>
      </c>
      <c r="U53" s="427" t="str">
        <f t="array" ref="U53">IFERROR(IF(INDEX('Overview - Section A'!$AB$119:$AB$173,MATCH(LEFT(C53,255),LEFT('Overview - Section A'!$W$119:$W$173,255),0))=0,"",INDEX('Overview - Section A'!$AB$119:$AB$173,MATCH(LEFT(C53,255),LEFT('Overview - Section A'!$W$119:$W$173,255),0))),"")</f>
        <v>a1M36000004abJLEAY</v>
      </c>
      <c r="V53" s="454" t="str">
        <f>IFERROR(IF('Overview - Section A'!$AN$5="Funding Request",IF('Reference Records'!$B$276&lt;&gt;"",VLOOKUP(N53,'Reference Records'!$B$276:$C$277,2,FALSE),VLOOKUP(N53,'Reference Records'!$A$289:$C$290,3,FALSE)),VLOOKUP(N53,'Reference Records'!$A$293:$C$295,3,FALSE)),"")</f>
        <v/>
      </c>
      <c r="W53" s="455"/>
      <c r="X53" s="455"/>
      <c r="Y53" s="454"/>
      <c r="Z53" s="454"/>
      <c r="AA53" s="216"/>
      <c r="AB53" s="162"/>
      <c r="AC53" s="51"/>
    </row>
    <row r="54" spans="1:29" ht="46.9" customHeight="1" x14ac:dyDescent="0.25">
      <c r="A54" s="345">
        <v>46</v>
      </c>
      <c r="B54" s="445" t="str">
        <f>IFERROR(IF(D54="","",VLOOKUP(W54,'Reference records(soft deleted)'!$B$61:$D$89,3,FALSE)),"")</f>
        <v/>
      </c>
      <c r="C54" s="445" t="str">
        <f>IFERROR(IF(D54="","",VLOOKUP(X54,'Reference records(soft deleted)'!$B$171:$D$343,3,FALSE)),"")</f>
        <v/>
      </c>
      <c r="D54" s="446"/>
      <c r="E54" s="447" t="str">
        <f>IF('Overview - Section A'!$AN$5="Funding Request",IF(F54="Funding Request Place Holder","",F54),"")</f>
        <v/>
      </c>
      <c r="F54" s="448" t="str">
        <f>IFERROR(IF(Z54="","",VLOOKUP(Z54,'Overview - Section A'!$P$30:$Q$31,2,FALSE)),"")</f>
        <v/>
      </c>
      <c r="G54" s="449"/>
      <c r="H54" s="449"/>
      <c r="I54" s="449"/>
      <c r="J54" s="449"/>
      <c r="K54" s="449"/>
      <c r="L54" s="449"/>
      <c r="M54" s="447"/>
      <c r="N54" s="450" t="str">
        <f t="shared" si="0"/>
        <v/>
      </c>
      <c r="O54" s="451"/>
      <c r="P54" s="452"/>
      <c r="Q54" s="453"/>
      <c r="R54" s="427" t="str">
        <f>IFERROR(IF('Overview - Section A'!$AN$5="Funding Request",VLOOKUP(E54,'Overview - Section A'!$M$30:$P$31,4,FALSE),IF(Z54="","",Z54)),"")</f>
        <v/>
      </c>
      <c r="S54" s="427" t="b">
        <f t="shared" si="1"/>
        <v>0</v>
      </c>
      <c r="T54" s="427" t="s">
        <v>1016</v>
      </c>
      <c r="U54" s="427" t="str">
        <f t="array" ref="U54">IFERROR(IF(INDEX('Overview - Section A'!$AB$119:$AB$173,MATCH(LEFT(C54,255),LEFT('Overview - Section A'!$W$119:$W$173,255),0))=0,"",INDEX('Overview - Section A'!$AB$119:$AB$173,MATCH(LEFT(C54,255),LEFT('Overview - Section A'!$W$119:$W$173,255),0))),"")</f>
        <v>a1M36000004abJLEAY</v>
      </c>
      <c r="V54" s="454" t="str">
        <f>IFERROR(IF('Overview - Section A'!$AN$5="Funding Request",IF('Reference Records'!$B$276&lt;&gt;"",VLOOKUP(N54,'Reference Records'!$B$276:$C$277,2,FALSE),VLOOKUP(N54,'Reference Records'!$A$289:$C$290,3,FALSE)),VLOOKUP(N54,'Reference Records'!$A$293:$C$295,3,FALSE)),"")</f>
        <v/>
      </c>
      <c r="W54" s="455"/>
      <c r="X54" s="455"/>
      <c r="Y54" s="454"/>
      <c r="Z54" s="454"/>
      <c r="AA54" s="216"/>
      <c r="AB54" s="162"/>
      <c r="AC54" s="51"/>
    </row>
    <row r="55" spans="1:29" ht="46.9" customHeight="1" x14ac:dyDescent="0.25">
      <c r="A55" s="345">
        <v>47</v>
      </c>
      <c r="B55" s="445" t="str">
        <f>IFERROR(IF(D55="","",VLOOKUP(W55,'Reference records(soft deleted)'!$B$61:$D$89,3,FALSE)),"")</f>
        <v/>
      </c>
      <c r="C55" s="445" t="str">
        <f>IFERROR(IF(D55="","",VLOOKUP(X55,'Reference records(soft deleted)'!$B$171:$D$343,3,FALSE)),"")</f>
        <v/>
      </c>
      <c r="D55" s="446"/>
      <c r="E55" s="447" t="str">
        <f>IF('Overview - Section A'!$AN$5="Funding Request",IF(F55="Funding Request Place Holder","",F55),"")</f>
        <v/>
      </c>
      <c r="F55" s="448" t="str">
        <f>IFERROR(IF(Z55="","",VLOOKUP(Z55,'Overview - Section A'!$P$30:$Q$31,2,FALSE)),"")</f>
        <v/>
      </c>
      <c r="G55" s="449"/>
      <c r="H55" s="449"/>
      <c r="I55" s="449"/>
      <c r="J55" s="449"/>
      <c r="K55" s="449"/>
      <c r="L55" s="449"/>
      <c r="M55" s="447"/>
      <c r="N55" s="450" t="str">
        <f t="shared" si="0"/>
        <v/>
      </c>
      <c r="O55" s="451"/>
      <c r="P55" s="452"/>
      <c r="Q55" s="453"/>
      <c r="R55" s="427" t="str">
        <f>IFERROR(IF('Overview - Section A'!$AN$5="Funding Request",VLOOKUP(E55,'Overview - Section A'!$M$30:$P$31,4,FALSE),IF(Z55="","",Z55)),"")</f>
        <v/>
      </c>
      <c r="S55" s="427" t="b">
        <f t="shared" si="1"/>
        <v>0</v>
      </c>
      <c r="T55" s="427" t="s">
        <v>1017</v>
      </c>
      <c r="U55" s="427" t="str">
        <f t="array" ref="U55">IFERROR(IF(INDEX('Overview - Section A'!$AB$119:$AB$173,MATCH(LEFT(C55,255),LEFT('Overview - Section A'!$W$119:$W$173,255),0))=0,"",INDEX('Overview - Section A'!$AB$119:$AB$173,MATCH(LEFT(C55,255),LEFT('Overview - Section A'!$W$119:$W$173,255),0))),"")</f>
        <v>a1M36000004abJLEAY</v>
      </c>
      <c r="V55" s="454" t="str">
        <f>IFERROR(IF('Overview - Section A'!$AN$5="Funding Request",IF('Reference Records'!$B$276&lt;&gt;"",VLOOKUP(N55,'Reference Records'!$B$276:$C$277,2,FALSE),VLOOKUP(N55,'Reference Records'!$A$289:$C$290,3,FALSE)),VLOOKUP(N55,'Reference Records'!$A$293:$C$295,3,FALSE)),"")</f>
        <v/>
      </c>
      <c r="W55" s="455"/>
      <c r="X55" s="455"/>
      <c r="Y55" s="454"/>
      <c r="Z55" s="454"/>
      <c r="AA55" s="216"/>
      <c r="AB55" s="162"/>
      <c r="AC55" s="51"/>
    </row>
    <row r="56" spans="1:29" ht="46.9" customHeight="1" x14ac:dyDescent="0.25">
      <c r="A56" s="345">
        <v>48</v>
      </c>
      <c r="B56" s="445" t="str">
        <f>IFERROR(IF(D56="","",VLOOKUP(W56,'Reference records(soft deleted)'!$B$61:$D$89,3,FALSE)),"")</f>
        <v/>
      </c>
      <c r="C56" s="445" t="str">
        <f>IFERROR(IF(D56="","",VLOOKUP(X56,'Reference records(soft deleted)'!$B$171:$D$343,3,FALSE)),"")</f>
        <v/>
      </c>
      <c r="D56" s="446"/>
      <c r="E56" s="447" t="str">
        <f>IF('Overview - Section A'!$AN$5="Funding Request",IF(F56="Funding Request Place Holder","",F56),"")</f>
        <v/>
      </c>
      <c r="F56" s="448" t="str">
        <f>IFERROR(IF(Z56="","",VLOOKUP(Z56,'Overview - Section A'!$P$30:$Q$31,2,FALSE)),"")</f>
        <v/>
      </c>
      <c r="G56" s="449"/>
      <c r="H56" s="449"/>
      <c r="I56" s="449"/>
      <c r="J56" s="449"/>
      <c r="K56" s="449"/>
      <c r="L56" s="449"/>
      <c r="M56" s="447"/>
      <c r="N56" s="450" t="str">
        <f t="shared" si="0"/>
        <v/>
      </c>
      <c r="O56" s="451"/>
      <c r="P56" s="452"/>
      <c r="Q56" s="453"/>
      <c r="R56" s="427" t="str">
        <f>IFERROR(IF('Overview - Section A'!$AN$5="Funding Request",VLOOKUP(E56,'Overview - Section A'!$M$30:$P$31,4,FALSE),IF(Z56="","",Z56)),"")</f>
        <v/>
      </c>
      <c r="S56" s="427" t="b">
        <f t="shared" si="1"/>
        <v>0</v>
      </c>
      <c r="T56" s="427" t="s">
        <v>1018</v>
      </c>
      <c r="U56" s="427" t="str">
        <f t="array" ref="U56">IFERROR(IF(INDEX('Overview - Section A'!$AB$119:$AB$173,MATCH(LEFT(C56,255),LEFT('Overview - Section A'!$W$119:$W$173,255),0))=0,"",INDEX('Overview - Section A'!$AB$119:$AB$173,MATCH(LEFT(C56,255),LEFT('Overview - Section A'!$W$119:$W$173,255),0))),"")</f>
        <v>a1M36000004abJLEAY</v>
      </c>
      <c r="V56" s="454" t="str">
        <f>IFERROR(IF('Overview - Section A'!$AN$5="Funding Request",IF('Reference Records'!$B$276&lt;&gt;"",VLOOKUP(N56,'Reference Records'!$B$276:$C$277,2,FALSE),VLOOKUP(N56,'Reference Records'!$A$289:$C$290,3,FALSE)),VLOOKUP(N56,'Reference Records'!$A$293:$C$295,3,FALSE)),"")</f>
        <v/>
      </c>
      <c r="W56" s="455"/>
      <c r="X56" s="455"/>
      <c r="Y56" s="454"/>
      <c r="Z56" s="454"/>
      <c r="AA56" s="216"/>
      <c r="AB56" s="162"/>
      <c r="AC56" s="51"/>
    </row>
    <row r="57" spans="1:29" ht="46.9" customHeight="1" x14ac:dyDescent="0.25">
      <c r="A57" s="345">
        <v>49</v>
      </c>
      <c r="B57" s="445" t="str">
        <f>IFERROR(IF(D57="","",VLOOKUP(W57,'Reference records(soft deleted)'!$B$61:$D$89,3,FALSE)),"")</f>
        <v/>
      </c>
      <c r="C57" s="445" t="str">
        <f>IFERROR(IF(D57="","",VLOOKUP(X57,'Reference records(soft deleted)'!$B$171:$D$343,3,FALSE)),"")</f>
        <v/>
      </c>
      <c r="D57" s="446"/>
      <c r="E57" s="447" t="str">
        <f>IF('Overview - Section A'!$AN$5="Funding Request",IF(F57="Funding Request Place Holder","",F57),"")</f>
        <v/>
      </c>
      <c r="F57" s="448" t="str">
        <f>IFERROR(IF(Z57="","",VLOOKUP(Z57,'Overview - Section A'!$P$30:$Q$31,2,FALSE)),"")</f>
        <v/>
      </c>
      <c r="G57" s="449"/>
      <c r="H57" s="449"/>
      <c r="I57" s="449"/>
      <c r="J57" s="449"/>
      <c r="K57" s="449"/>
      <c r="L57" s="449"/>
      <c r="M57" s="447"/>
      <c r="N57" s="450" t="str">
        <f t="shared" si="0"/>
        <v/>
      </c>
      <c r="O57" s="451"/>
      <c r="P57" s="452"/>
      <c r="Q57" s="453"/>
      <c r="R57" s="427" t="str">
        <f>IFERROR(IF('Overview - Section A'!$AN$5="Funding Request",VLOOKUP(E57,'Overview - Section A'!$M$30:$P$31,4,FALSE),IF(Z57="","",Z57)),"")</f>
        <v/>
      </c>
      <c r="S57" s="427" t="b">
        <f t="shared" si="1"/>
        <v>0</v>
      </c>
      <c r="T57" s="427" t="s">
        <v>1019</v>
      </c>
      <c r="U57" s="427" t="str">
        <f t="array" ref="U57">IFERROR(IF(INDEX('Overview - Section A'!$AB$119:$AB$173,MATCH(LEFT(C57,255),LEFT('Overview - Section A'!$W$119:$W$173,255),0))=0,"",INDEX('Overview - Section A'!$AB$119:$AB$173,MATCH(LEFT(C57,255),LEFT('Overview - Section A'!$W$119:$W$173,255),0))),"")</f>
        <v>a1M36000004abJLEAY</v>
      </c>
      <c r="V57" s="454" t="str">
        <f>IFERROR(IF('Overview - Section A'!$AN$5="Funding Request",IF('Reference Records'!$B$276&lt;&gt;"",VLOOKUP(N57,'Reference Records'!$B$276:$C$277,2,FALSE),VLOOKUP(N57,'Reference Records'!$A$289:$C$290,3,FALSE)),VLOOKUP(N57,'Reference Records'!$A$293:$C$295,3,FALSE)),"")</f>
        <v/>
      </c>
      <c r="W57" s="455"/>
      <c r="X57" s="455"/>
      <c r="Y57" s="454"/>
      <c r="Z57" s="454"/>
      <c r="AA57" s="216"/>
      <c r="AB57" s="162"/>
      <c r="AC57" s="51"/>
    </row>
    <row r="58" spans="1:29" ht="46.9" customHeight="1" x14ac:dyDescent="0.25">
      <c r="A58" s="345">
        <v>50</v>
      </c>
      <c r="B58" s="445" t="str">
        <f>IFERROR(IF(D58="","",VLOOKUP(W58,'Reference records(soft deleted)'!$B$61:$D$89,3,FALSE)),"")</f>
        <v/>
      </c>
      <c r="C58" s="445" t="str">
        <f>IFERROR(IF(D58="","",VLOOKUP(X58,'Reference records(soft deleted)'!$B$171:$D$343,3,FALSE)),"")</f>
        <v/>
      </c>
      <c r="D58" s="446"/>
      <c r="E58" s="447" t="str">
        <f>IF('Overview - Section A'!$AN$5="Funding Request",IF(F58="Funding Request Place Holder","",F58),"")</f>
        <v/>
      </c>
      <c r="F58" s="448" t="str">
        <f>IFERROR(IF(Z58="","",VLOOKUP(Z58,'Overview - Section A'!$P$30:$Q$31,2,FALSE)),"")</f>
        <v/>
      </c>
      <c r="G58" s="449"/>
      <c r="H58" s="449"/>
      <c r="I58" s="449"/>
      <c r="J58" s="449"/>
      <c r="K58" s="449"/>
      <c r="L58" s="449"/>
      <c r="M58" s="447"/>
      <c r="N58" s="450" t="str">
        <f t="shared" si="0"/>
        <v/>
      </c>
      <c r="O58" s="451"/>
      <c r="P58" s="452"/>
      <c r="Q58" s="453"/>
      <c r="R58" s="427" t="str">
        <f>IFERROR(IF('Overview - Section A'!$AN$5="Funding Request",VLOOKUP(E58,'Overview - Section A'!$M$30:$P$31,4,FALSE),IF(Z58="","",Z58)),"")</f>
        <v/>
      </c>
      <c r="S58" s="427" t="b">
        <f t="shared" si="1"/>
        <v>0</v>
      </c>
      <c r="T58" s="427" t="s">
        <v>1020</v>
      </c>
      <c r="U58" s="427" t="str">
        <f t="array" ref="U58">IFERROR(IF(INDEX('Overview - Section A'!$AB$119:$AB$173,MATCH(LEFT(C58,255),LEFT('Overview - Section A'!$W$119:$W$173,255),0))=0,"",INDEX('Overview - Section A'!$AB$119:$AB$173,MATCH(LEFT(C58,255),LEFT('Overview - Section A'!$W$119:$W$173,255),0))),"")</f>
        <v>a1M36000004abJLEAY</v>
      </c>
      <c r="V58" s="454" t="str">
        <f>IFERROR(IF('Overview - Section A'!$AN$5="Funding Request",IF('Reference Records'!$B$276&lt;&gt;"",VLOOKUP(N58,'Reference Records'!$B$276:$C$277,2,FALSE),VLOOKUP(N58,'Reference Records'!$A$289:$C$290,3,FALSE)),VLOOKUP(N58,'Reference Records'!$A$293:$C$295,3,FALSE)),"")</f>
        <v/>
      </c>
      <c r="W58" s="455"/>
      <c r="X58" s="455"/>
      <c r="Y58" s="454"/>
      <c r="Z58" s="454"/>
      <c r="AA58" s="216"/>
      <c r="AB58" s="162"/>
      <c r="AC58" s="51"/>
    </row>
    <row r="59" spans="1:29" ht="46.9" customHeight="1" x14ac:dyDescent="0.25">
      <c r="A59" s="345">
        <v>51</v>
      </c>
      <c r="B59" s="445" t="str">
        <f>IFERROR(IF(D59="","",VLOOKUP(W59,'Reference records(soft deleted)'!$B$61:$D$89,3,FALSE)),"")</f>
        <v/>
      </c>
      <c r="C59" s="445" t="str">
        <f>IFERROR(IF(D59="","",VLOOKUP(X59,'Reference records(soft deleted)'!$B$171:$D$343,3,FALSE)),"")</f>
        <v/>
      </c>
      <c r="D59" s="446"/>
      <c r="E59" s="447" t="str">
        <f>IF('Overview - Section A'!$AN$5="Funding Request",IF(F59="Funding Request Place Holder","",F59),"")</f>
        <v/>
      </c>
      <c r="F59" s="448" t="str">
        <f>IFERROR(IF(Z59="","",VLOOKUP(Z59,'Overview - Section A'!$P$30:$Q$31,2,FALSE)),"")</f>
        <v/>
      </c>
      <c r="G59" s="449"/>
      <c r="H59" s="449"/>
      <c r="I59" s="449"/>
      <c r="J59" s="449"/>
      <c r="K59" s="449"/>
      <c r="L59" s="449"/>
      <c r="M59" s="447"/>
      <c r="N59" s="450" t="str">
        <f t="shared" si="0"/>
        <v/>
      </c>
      <c r="O59" s="451"/>
      <c r="P59" s="452"/>
      <c r="Q59" s="453"/>
      <c r="R59" s="427" t="str">
        <f>IFERROR(IF('Overview - Section A'!$AN$5="Funding Request",VLOOKUP(E59,'Overview - Section A'!$M$30:$P$31,4,FALSE),IF(Z59="","",Z59)),"")</f>
        <v/>
      </c>
      <c r="S59" s="427" t="b">
        <f t="shared" si="1"/>
        <v>0</v>
      </c>
      <c r="T59" s="427" t="s">
        <v>1021</v>
      </c>
      <c r="U59" s="427" t="str">
        <f t="array" ref="U59">IFERROR(IF(INDEX('Overview - Section A'!$AB$119:$AB$173,MATCH(LEFT(C59,255),LEFT('Overview - Section A'!$W$119:$W$173,255),0))=0,"",INDEX('Overview - Section A'!$AB$119:$AB$173,MATCH(LEFT(C59,255),LEFT('Overview - Section A'!$W$119:$W$173,255),0))),"")</f>
        <v>a1M36000004abJLEAY</v>
      </c>
      <c r="V59" s="454" t="str">
        <f>IFERROR(IF('Overview - Section A'!$AN$5="Funding Request",IF('Reference Records'!$B$276&lt;&gt;"",VLOOKUP(N59,'Reference Records'!$B$276:$C$277,2,FALSE),VLOOKUP(N59,'Reference Records'!$A$289:$C$290,3,FALSE)),VLOOKUP(N59,'Reference Records'!$A$293:$C$295,3,FALSE)),"")</f>
        <v/>
      </c>
      <c r="W59" s="455"/>
      <c r="X59" s="455"/>
      <c r="Y59" s="454"/>
      <c r="Z59" s="454"/>
      <c r="AA59" s="216"/>
      <c r="AB59" s="162"/>
      <c r="AC59" s="51"/>
    </row>
    <row r="60" spans="1:29" ht="46.9" customHeight="1" x14ac:dyDescent="0.25">
      <c r="A60" s="345">
        <v>52</v>
      </c>
      <c r="B60" s="445" t="str">
        <f>IFERROR(IF(D60="","",VLOOKUP(W60,'Reference records(soft deleted)'!$B$61:$D$89,3,FALSE)),"")</f>
        <v/>
      </c>
      <c r="C60" s="445" t="str">
        <f>IFERROR(IF(D60="","",VLOOKUP(X60,'Reference records(soft deleted)'!$B$171:$D$343,3,FALSE)),"")</f>
        <v/>
      </c>
      <c r="D60" s="446"/>
      <c r="E60" s="447" t="str">
        <f>IF('Overview - Section A'!$AN$5="Funding Request",IF(F60="Funding Request Place Holder","",F60),"")</f>
        <v/>
      </c>
      <c r="F60" s="448" t="str">
        <f>IFERROR(IF(Z60="","",VLOOKUP(Z60,'Overview - Section A'!$P$30:$Q$31,2,FALSE)),"")</f>
        <v/>
      </c>
      <c r="G60" s="449"/>
      <c r="H60" s="449"/>
      <c r="I60" s="449"/>
      <c r="J60" s="449"/>
      <c r="K60" s="449"/>
      <c r="L60" s="449"/>
      <c r="M60" s="447"/>
      <c r="N60" s="450" t="str">
        <f t="shared" si="0"/>
        <v/>
      </c>
      <c r="O60" s="451"/>
      <c r="P60" s="452"/>
      <c r="Q60" s="453"/>
      <c r="R60" s="427" t="str">
        <f>IFERROR(IF('Overview - Section A'!$AN$5="Funding Request",VLOOKUP(E60,'Overview - Section A'!$M$30:$P$31,4,FALSE),IF(Z60="","",Z60)),"")</f>
        <v/>
      </c>
      <c r="S60" s="427" t="b">
        <f t="shared" si="1"/>
        <v>0</v>
      </c>
      <c r="T60" s="427" t="s">
        <v>1022</v>
      </c>
      <c r="U60" s="427" t="str">
        <f t="array" ref="U60">IFERROR(IF(INDEX('Overview - Section A'!$AB$119:$AB$173,MATCH(LEFT(C60,255),LEFT('Overview - Section A'!$W$119:$W$173,255),0))=0,"",INDEX('Overview - Section A'!$AB$119:$AB$173,MATCH(LEFT(C60,255),LEFT('Overview - Section A'!$W$119:$W$173,255),0))),"")</f>
        <v>a1M36000004abJLEAY</v>
      </c>
      <c r="V60" s="454" t="str">
        <f>IFERROR(IF('Overview - Section A'!$AN$5="Funding Request",IF('Reference Records'!$B$276&lt;&gt;"",VLOOKUP(N60,'Reference Records'!$B$276:$C$277,2,FALSE),VLOOKUP(N60,'Reference Records'!$A$289:$C$290,3,FALSE)),VLOOKUP(N60,'Reference Records'!$A$293:$C$295,3,FALSE)),"")</f>
        <v/>
      </c>
      <c r="W60" s="455"/>
      <c r="X60" s="455"/>
      <c r="Y60" s="454"/>
      <c r="Z60" s="454"/>
      <c r="AA60" s="216"/>
      <c r="AB60" s="162"/>
      <c r="AC60" s="51"/>
    </row>
    <row r="61" spans="1:29" ht="46.9" customHeight="1" x14ac:dyDescent="0.25">
      <c r="A61" s="345">
        <v>53</v>
      </c>
      <c r="B61" s="445" t="str">
        <f>IFERROR(IF(D61="","",VLOOKUP(W61,'Reference records(soft deleted)'!$B$61:$D$89,3,FALSE)),"")</f>
        <v/>
      </c>
      <c r="C61" s="445" t="str">
        <f>IFERROR(IF(D61="","",VLOOKUP(X61,'Reference records(soft deleted)'!$B$171:$D$343,3,FALSE)),"")</f>
        <v/>
      </c>
      <c r="D61" s="446"/>
      <c r="E61" s="447" t="str">
        <f>IF('Overview - Section A'!$AN$5="Funding Request",IF(F61="Funding Request Place Holder","",F61),"")</f>
        <v/>
      </c>
      <c r="F61" s="448" t="str">
        <f>IFERROR(IF(Z61="","",VLOOKUP(Z61,'Overview - Section A'!$P$30:$Q$31,2,FALSE)),"")</f>
        <v/>
      </c>
      <c r="G61" s="449"/>
      <c r="H61" s="449"/>
      <c r="I61" s="449"/>
      <c r="J61" s="449"/>
      <c r="K61" s="449"/>
      <c r="L61" s="449"/>
      <c r="M61" s="447"/>
      <c r="N61" s="450" t="str">
        <f t="shared" si="0"/>
        <v/>
      </c>
      <c r="O61" s="451"/>
      <c r="P61" s="452"/>
      <c r="Q61" s="453"/>
      <c r="R61" s="427" t="str">
        <f>IFERROR(IF('Overview - Section A'!$AN$5="Funding Request",VLOOKUP(E61,'Overview - Section A'!$M$30:$P$31,4,FALSE),IF(Z61="","",Z61)),"")</f>
        <v/>
      </c>
      <c r="S61" s="427" t="b">
        <f t="shared" si="1"/>
        <v>0</v>
      </c>
      <c r="T61" s="427" t="s">
        <v>1023</v>
      </c>
      <c r="U61" s="427" t="str">
        <f t="array" ref="U61">IFERROR(IF(INDEX('Overview - Section A'!$AB$119:$AB$173,MATCH(LEFT(C61,255),LEFT('Overview - Section A'!$W$119:$W$173,255),0))=0,"",INDEX('Overview - Section A'!$AB$119:$AB$173,MATCH(LEFT(C61,255),LEFT('Overview - Section A'!$W$119:$W$173,255),0))),"")</f>
        <v>a1M36000004abJLEAY</v>
      </c>
      <c r="V61" s="454" t="str">
        <f>IFERROR(IF('Overview - Section A'!$AN$5="Funding Request",IF('Reference Records'!$B$276&lt;&gt;"",VLOOKUP(N61,'Reference Records'!$B$276:$C$277,2,FALSE),VLOOKUP(N61,'Reference Records'!$A$289:$C$290,3,FALSE)),VLOOKUP(N61,'Reference Records'!$A$293:$C$295,3,FALSE)),"")</f>
        <v/>
      </c>
      <c r="W61" s="455"/>
      <c r="X61" s="455"/>
      <c r="Y61" s="454"/>
      <c r="Z61" s="454"/>
      <c r="AA61" s="216"/>
      <c r="AB61" s="162"/>
      <c r="AC61" s="51"/>
    </row>
    <row r="62" spans="1:29" ht="46.9" customHeight="1" x14ac:dyDescent="0.25">
      <c r="A62" s="345">
        <v>54</v>
      </c>
      <c r="B62" s="445" t="str">
        <f>IFERROR(IF(D62="","",VLOOKUP(W62,'Reference records(soft deleted)'!$B$61:$D$89,3,FALSE)),"")</f>
        <v/>
      </c>
      <c r="C62" s="445" t="str">
        <f>IFERROR(IF(D62="","",VLOOKUP(X62,'Reference records(soft deleted)'!$B$171:$D$343,3,FALSE)),"")</f>
        <v/>
      </c>
      <c r="D62" s="446"/>
      <c r="E62" s="447" t="str">
        <f>IF('Overview - Section A'!$AN$5="Funding Request",IF(F62="Funding Request Place Holder","",F62),"")</f>
        <v/>
      </c>
      <c r="F62" s="448" t="str">
        <f>IFERROR(IF(Z62="","",VLOOKUP(Z62,'Overview - Section A'!$P$30:$Q$31,2,FALSE)),"")</f>
        <v/>
      </c>
      <c r="G62" s="449"/>
      <c r="H62" s="449"/>
      <c r="I62" s="449"/>
      <c r="J62" s="449"/>
      <c r="K62" s="449"/>
      <c r="L62" s="449"/>
      <c r="M62" s="447"/>
      <c r="N62" s="450" t="str">
        <f t="shared" si="0"/>
        <v/>
      </c>
      <c r="O62" s="451"/>
      <c r="P62" s="452"/>
      <c r="Q62" s="453"/>
      <c r="R62" s="427" t="str">
        <f>IFERROR(IF('Overview - Section A'!$AN$5="Funding Request",VLOOKUP(E62,'Overview - Section A'!$M$30:$P$31,4,FALSE),IF(Z62="","",Z62)),"")</f>
        <v/>
      </c>
      <c r="S62" s="427" t="b">
        <f t="shared" si="1"/>
        <v>0</v>
      </c>
      <c r="T62" s="427" t="s">
        <v>1024</v>
      </c>
      <c r="U62" s="427" t="str">
        <f t="array" ref="U62">IFERROR(IF(INDEX('Overview - Section A'!$AB$119:$AB$173,MATCH(LEFT(C62,255),LEFT('Overview - Section A'!$W$119:$W$173,255),0))=0,"",INDEX('Overview - Section A'!$AB$119:$AB$173,MATCH(LEFT(C62,255),LEFT('Overview - Section A'!$W$119:$W$173,255),0))),"")</f>
        <v>a1M36000004abJLEAY</v>
      </c>
      <c r="V62" s="454" t="str">
        <f>IFERROR(IF('Overview - Section A'!$AN$5="Funding Request",IF('Reference Records'!$B$276&lt;&gt;"",VLOOKUP(N62,'Reference Records'!$B$276:$C$277,2,FALSE),VLOOKUP(N62,'Reference Records'!$A$289:$C$290,3,FALSE)),VLOOKUP(N62,'Reference Records'!$A$293:$C$295,3,FALSE)),"")</f>
        <v/>
      </c>
      <c r="W62" s="455"/>
      <c r="X62" s="455"/>
      <c r="Y62" s="454"/>
      <c r="Z62" s="454"/>
      <c r="AA62" s="216"/>
      <c r="AB62" s="162"/>
      <c r="AC62" s="51"/>
    </row>
    <row r="63" spans="1:29" ht="46.9" customHeight="1" x14ac:dyDescent="0.25">
      <c r="A63" s="345">
        <v>55</v>
      </c>
      <c r="B63" s="445" t="str">
        <f>IFERROR(IF(D63="","",VLOOKUP(W63,'Reference records(soft deleted)'!$B$61:$D$89,3,FALSE)),"")</f>
        <v/>
      </c>
      <c r="C63" s="445" t="str">
        <f>IFERROR(IF(D63="","",VLOOKUP(X63,'Reference records(soft deleted)'!$B$171:$D$343,3,FALSE)),"")</f>
        <v/>
      </c>
      <c r="D63" s="446"/>
      <c r="E63" s="447" t="str">
        <f>IF('Overview - Section A'!$AN$5="Funding Request",IF(F63="Funding Request Place Holder","",F63),"")</f>
        <v/>
      </c>
      <c r="F63" s="448" t="str">
        <f>IFERROR(IF(Z63="","",VLOOKUP(Z63,'Overview - Section A'!$P$30:$Q$31,2,FALSE)),"")</f>
        <v/>
      </c>
      <c r="G63" s="449"/>
      <c r="H63" s="449"/>
      <c r="I63" s="449"/>
      <c r="J63" s="449"/>
      <c r="K63" s="449"/>
      <c r="L63" s="449"/>
      <c r="M63" s="447"/>
      <c r="N63" s="450" t="str">
        <f t="shared" si="0"/>
        <v/>
      </c>
      <c r="O63" s="451"/>
      <c r="P63" s="452"/>
      <c r="Q63" s="453"/>
      <c r="R63" s="427" t="str">
        <f>IFERROR(IF('Overview - Section A'!$AN$5="Funding Request",VLOOKUP(E63,'Overview - Section A'!$M$30:$P$31,4,FALSE),IF(Z63="","",Z63)),"")</f>
        <v/>
      </c>
      <c r="S63" s="427" t="b">
        <f t="shared" si="1"/>
        <v>0</v>
      </c>
      <c r="T63" s="427" t="s">
        <v>1025</v>
      </c>
      <c r="U63" s="427" t="str">
        <f t="array" ref="U63">IFERROR(IF(INDEX('Overview - Section A'!$AB$119:$AB$173,MATCH(LEFT(C63,255),LEFT('Overview - Section A'!$W$119:$W$173,255),0))=0,"",INDEX('Overview - Section A'!$AB$119:$AB$173,MATCH(LEFT(C63,255),LEFT('Overview - Section A'!$W$119:$W$173,255),0))),"")</f>
        <v>a1M36000004abJLEAY</v>
      </c>
      <c r="V63" s="454" t="str">
        <f>IFERROR(IF('Overview - Section A'!$AN$5="Funding Request",IF('Reference Records'!$B$276&lt;&gt;"",VLOOKUP(N63,'Reference Records'!$B$276:$C$277,2,FALSE),VLOOKUP(N63,'Reference Records'!$A$289:$C$290,3,FALSE)),VLOOKUP(N63,'Reference Records'!$A$293:$C$295,3,FALSE)),"")</f>
        <v/>
      </c>
      <c r="W63" s="455"/>
      <c r="X63" s="455"/>
      <c r="Y63" s="454"/>
      <c r="Z63" s="454"/>
      <c r="AA63" s="216"/>
      <c r="AB63" s="162"/>
      <c r="AC63" s="51"/>
    </row>
    <row r="64" spans="1:29" ht="46.9" customHeight="1" x14ac:dyDescent="0.25">
      <c r="A64" s="345">
        <v>56</v>
      </c>
      <c r="B64" s="445" t="str">
        <f>IFERROR(IF(D64="","",VLOOKUP(W64,'Reference records(soft deleted)'!$B$61:$D$89,3,FALSE)),"")</f>
        <v/>
      </c>
      <c r="C64" s="445" t="str">
        <f>IFERROR(IF(D64="","",VLOOKUP(X64,'Reference records(soft deleted)'!$B$171:$D$343,3,FALSE)),"")</f>
        <v/>
      </c>
      <c r="D64" s="446"/>
      <c r="E64" s="447" t="str">
        <f>IF('Overview - Section A'!$AN$5="Funding Request",IF(F64="Funding Request Place Holder","",F64),"")</f>
        <v/>
      </c>
      <c r="F64" s="448" t="str">
        <f>IFERROR(IF(Z64="","",VLOOKUP(Z64,'Overview - Section A'!$P$30:$Q$31,2,FALSE)),"")</f>
        <v/>
      </c>
      <c r="G64" s="449"/>
      <c r="H64" s="449"/>
      <c r="I64" s="449"/>
      <c r="J64" s="449"/>
      <c r="K64" s="449"/>
      <c r="L64" s="449"/>
      <c r="M64" s="447"/>
      <c r="N64" s="450" t="str">
        <f t="shared" si="0"/>
        <v/>
      </c>
      <c r="O64" s="451"/>
      <c r="P64" s="452"/>
      <c r="Q64" s="453"/>
      <c r="R64" s="427" t="str">
        <f>IFERROR(IF('Overview - Section A'!$AN$5="Funding Request",VLOOKUP(E64,'Overview - Section A'!$M$30:$P$31,4,FALSE),IF(Z64="","",Z64)),"")</f>
        <v/>
      </c>
      <c r="S64" s="427" t="b">
        <f t="shared" si="1"/>
        <v>0</v>
      </c>
      <c r="T64" s="427" t="s">
        <v>1026</v>
      </c>
      <c r="U64" s="427" t="str">
        <f t="array" ref="U64">IFERROR(IF(INDEX('Overview - Section A'!$AB$119:$AB$173,MATCH(LEFT(C64,255),LEFT('Overview - Section A'!$W$119:$W$173,255),0))=0,"",INDEX('Overview - Section A'!$AB$119:$AB$173,MATCH(LEFT(C64,255),LEFT('Overview - Section A'!$W$119:$W$173,255),0))),"")</f>
        <v>a1M36000004abJLEAY</v>
      </c>
      <c r="V64" s="454" t="str">
        <f>IFERROR(IF('Overview - Section A'!$AN$5="Funding Request",IF('Reference Records'!$B$276&lt;&gt;"",VLOOKUP(N64,'Reference Records'!$B$276:$C$277,2,FALSE),VLOOKUP(N64,'Reference Records'!$A$289:$C$290,3,FALSE)),VLOOKUP(N64,'Reference Records'!$A$293:$C$295,3,FALSE)),"")</f>
        <v/>
      </c>
      <c r="W64" s="455"/>
      <c r="X64" s="455"/>
      <c r="Y64" s="454"/>
      <c r="Z64" s="454"/>
      <c r="AA64" s="216"/>
      <c r="AB64" s="162"/>
      <c r="AC64" s="51"/>
    </row>
    <row r="65" spans="1:29" ht="46.9" customHeight="1" x14ac:dyDescent="0.25">
      <c r="A65" s="345">
        <v>57</v>
      </c>
      <c r="B65" s="445" t="str">
        <f>IFERROR(IF(D65="","",VLOOKUP(W65,'Reference records(soft deleted)'!$B$61:$D$89,3,FALSE)),"")</f>
        <v/>
      </c>
      <c r="C65" s="445" t="str">
        <f>IFERROR(IF(D65="","",VLOOKUP(X65,'Reference records(soft deleted)'!$B$171:$D$343,3,FALSE)),"")</f>
        <v/>
      </c>
      <c r="D65" s="446"/>
      <c r="E65" s="447" t="str">
        <f>IF('Overview - Section A'!$AN$5="Funding Request",IF(F65="Funding Request Place Holder","",F65),"")</f>
        <v/>
      </c>
      <c r="F65" s="448" t="str">
        <f>IFERROR(IF(Z65="","",VLOOKUP(Z65,'Overview - Section A'!$P$30:$Q$31,2,FALSE)),"")</f>
        <v/>
      </c>
      <c r="G65" s="449"/>
      <c r="H65" s="449"/>
      <c r="I65" s="449"/>
      <c r="J65" s="449"/>
      <c r="K65" s="449"/>
      <c r="L65" s="449"/>
      <c r="M65" s="447"/>
      <c r="N65" s="450" t="str">
        <f t="shared" si="0"/>
        <v/>
      </c>
      <c r="O65" s="451"/>
      <c r="P65" s="452"/>
      <c r="Q65" s="453"/>
      <c r="R65" s="427" t="str">
        <f>IFERROR(IF('Overview - Section A'!$AN$5="Funding Request",VLOOKUP(E65,'Overview - Section A'!$M$30:$P$31,4,FALSE),IF(Z65="","",Z65)),"")</f>
        <v/>
      </c>
      <c r="S65" s="427" t="b">
        <f t="shared" si="1"/>
        <v>0</v>
      </c>
      <c r="T65" s="427" t="s">
        <v>1027</v>
      </c>
      <c r="U65" s="427" t="str">
        <f t="array" ref="U65">IFERROR(IF(INDEX('Overview - Section A'!$AB$119:$AB$173,MATCH(LEFT(C65,255),LEFT('Overview - Section A'!$W$119:$W$173,255),0))=0,"",INDEX('Overview - Section A'!$AB$119:$AB$173,MATCH(LEFT(C65,255),LEFT('Overview - Section A'!$W$119:$W$173,255),0))),"")</f>
        <v>a1M36000004abJLEAY</v>
      </c>
      <c r="V65" s="454" t="str">
        <f>IFERROR(IF('Overview - Section A'!$AN$5="Funding Request",IF('Reference Records'!$B$276&lt;&gt;"",VLOOKUP(N65,'Reference Records'!$B$276:$C$277,2,FALSE),VLOOKUP(N65,'Reference Records'!$A$289:$C$290,3,FALSE)),VLOOKUP(N65,'Reference Records'!$A$293:$C$295,3,FALSE)),"")</f>
        <v/>
      </c>
      <c r="W65" s="455"/>
      <c r="X65" s="455"/>
      <c r="Y65" s="454"/>
      <c r="Z65" s="454"/>
      <c r="AA65" s="216"/>
      <c r="AB65" s="162"/>
      <c r="AC65" s="51"/>
    </row>
    <row r="66" spans="1:29" ht="46.9" customHeight="1" x14ac:dyDescent="0.25">
      <c r="A66" s="345">
        <v>58</v>
      </c>
      <c r="B66" s="445" t="str">
        <f>IFERROR(IF(D66="","",VLOOKUP(W66,'Reference records(soft deleted)'!$B$61:$D$89,3,FALSE)),"")</f>
        <v/>
      </c>
      <c r="C66" s="445" t="str">
        <f>IFERROR(IF(D66="","",VLOOKUP(X66,'Reference records(soft deleted)'!$B$171:$D$343,3,FALSE)),"")</f>
        <v/>
      </c>
      <c r="D66" s="446"/>
      <c r="E66" s="447" t="str">
        <f>IF('Overview - Section A'!$AN$5="Funding Request",IF(F66="Funding Request Place Holder","",F66),"")</f>
        <v/>
      </c>
      <c r="F66" s="448" t="str">
        <f>IFERROR(IF(Z66="","",VLOOKUP(Z66,'Overview - Section A'!$P$30:$Q$31,2,FALSE)),"")</f>
        <v/>
      </c>
      <c r="G66" s="449"/>
      <c r="H66" s="449"/>
      <c r="I66" s="449"/>
      <c r="J66" s="449"/>
      <c r="K66" s="449"/>
      <c r="L66" s="449"/>
      <c r="M66" s="447"/>
      <c r="N66" s="450" t="str">
        <f t="shared" si="0"/>
        <v/>
      </c>
      <c r="O66" s="451"/>
      <c r="P66" s="452"/>
      <c r="Q66" s="453"/>
      <c r="R66" s="427" t="str">
        <f>IFERROR(IF('Overview - Section A'!$AN$5="Funding Request",VLOOKUP(E66,'Overview - Section A'!$M$30:$P$31,4,FALSE),IF(Z66="","",Z66)),"")</f>
        <v/>
      </c>
      <c r="S66" s="427" t="b">
        <f t="shared" si="1"/>
        <v>0</v>
      </c>
      <c r="T66" s="427" t="s">
        <v>1028</v>
      </c>
      <c r="U66" s="427" t="str">
        <f t="array" ref="U66">IFERROR(IF(INDEX('Overview - Section A'!$AB$119:$AB$173,MATCH(LEFT(C66,255),LEFT('Overview - Section A'!$W$119:$W$173,255),0))=0,"",INDEX('Overview - Section A'!$AB$119:$AB$173,MATCH(LEFT(C66,255),LEFT('Overview - Section A'!$W$119:$W$173,255),0))),"")</f>
        <v>a1M36000004abJLEAY</v>
      </c>
      <c r="V66" s="454" t="str">
        <f>IFERROR(IF('Overview - Section A'!$AN$5="Funding Request",IF('Reference Records'!$B$276&lt;&gt;"",VLOOKUP(N66,'Reference Records'!$B$276:$C$277,2,FALSE),VLOOKUP(N66,'Reference Records'!$A$289:$C$290,3,FALSE)),VLOOKUP(N66,'Reference Records'!$A$293:$C$295,3,FALSE)),"")</f>
        <v/>
      </c>
      <c r="W66" s="455"/>
      <c r="X66" s="455"/>
      <c r="Y66" s="454"/>
      <c r="Z66" s="454"/>
      <c r="AA66" s="216"/>
      <c r="AB66" s="162"/>
      <c r="AC66" s="51"/>
    </row>
    <row r="67" spans="1:29" ht="46.9" customHeight="1" x14ac:dyDescent="0.25">
      <c r="A67" s="345">
        <v>59</v>
      </c>
      <c r="B67" s="445" t="str">
        <f>IFERROR(IF(D67="","",VLOOKUP(W67,'Reference records(soft deleted)'!$B$61:$D$89,3,FALSE)),"")</f>
        <v/>
      </c>
      <c r="C67" s="445" t="str">
        <f>IFERROR(IF(D67="","",VLOOKUP(X67,'Reference records(soft deleted)'!$B$171:$D$343,3,FALSE)),"")</f>
        <v/>
      </c>
      <c r="D67" s="446"/>
      <c r="E67" s="447" t="str">
        <f>IF('Overview - Section A'!$AN$5="Funding Request",IF(F67="Funding Request Place Holder","",F67),"")</f>
        <v/>
      </c>
      <c r="F67" s="448" t="str">
        <f>IFERROR(IF(Z67="","",VLOOKUP(Z67,'Overview - Section A'!$P$30:$Q$31,2,FALSE)),"")</f>
        <v/>
      </c>
      <c r="G67" s="449"/>
      <c r="H67" s="449"/>
      <c r="I67" s="449"/>
      <c r="J67" s="449"/>
      <c r="K67" s="449"/>
      <c r="L67" s="449"/>
      <c r="M67" s="447"/>
      <c r="N67" s="450" t="str">
        <f t="shared" si="0"/>
        <v/>
      </c>
      <c r="O67" s="451"/>
      <c r="P67" s="452"/>
      <c r="Q67" s="453"/>
      <c r="R67" s="427" t="str">
        <f>IFERROR(IF('Overview - Section A'!$AN$5="Funding Request",VLOOKUP(E67,'Overview - Section A'!$M$30:$P$31,4,FALSE),IF(Z67="","",Z67)),"")</f>
        <v/>
      </c>
      <c r="S67" s="427" t="b">
        <f t="shared" si="1"/>
        <v>0</v>
      </c>
      <c r="T67" s="427" t="s">
        <v>1029</v>
      </c>
      <c r="U67" s="427" t="str">
        <f t="array" ref="U67">IFERROR(IF(INDEX('Overview - Section A'!$AB$119:$AB$173,MATCH(LEFT(C67,255),LEFT('Overview - Section A'!$W$119:$W$173,255),0))=0,"",INDEX('Overview - Section A'!$AB$119:$AB$173,MATCH(LEFT(C67,255),LEFT('Overview - Section A'!$W$119:$W$173,255),0))),"")</f>
        <v>a1M36000004abJLEAY</v>
      </c>
      <c r="V67" s="454" t="str">
        <f>IFERROR(IF('Overview - Section A'!$AN$5="Funding Request",IF('Reference Records'!$B$276&lt;&gt;"",VLOOKUP(N67,'Reference Records'!$B$276:$C$277,2,FALSE),VLOOKUP(N67,'Reference Records'!$A$289:$C$290,3,FALSE)),VLOOKUP(N67,'Reference Records'!$A$293:$C$295,3,FALSE)),"")</f>
        <v/>
      </c>
      <c r="W67" s="455"/>
      <c r="X67" s="455"/>
      <c r="Y67" s="454"/>
      <c r="Z67" s="454"/>
      <c r="AA67" s="216"/>
      <c r="AB67" s="162"/>
      <c r="AC67" s="51"/>
    </row>
    <row r="68" spans="1:29" ht="46.9" customHeight="1" x14ac:dyDescent="0.25">
      <c r="A68" s="345">
        <v>60</v>
      </c>
      <c r="B68" s="445" t="str">
        <f>IFERROR(IF(D68="","",VLOOKUP(W68,'Reference records(soft deleted)'!$B$61:$D$89,3,FALSE)),"")</f>
        <v/>
      </c>
      <c r="C68" s="445" t="str">
        <f>IFERROR(IF(D68="","",VLOOKUP(X68,'Reference records(soft deleted)'!$B$171:$D$343,3,FALSE)),"")</f>
        <v/>
      </c>
      <c r="D68" s="446"/>
      <c r="E68" s="447" t="str">
        <f>IF('Overview - Section A'!$AN$5="Funding Request",IF(F68="Funding Request Place Holder","",F68),"")</f>
        <v/>
      </c>
      <c r="F68" s="448" t="str">
        <f>IFERROR(IF(Z68="","",VLOOKUP(Z68,'Overview - Section A'!$P$30:$Q$31,2,FALSE)),"")</f>
        <v/>
      </c>
      <c r="G68" s="449"/>
      <c r="H68" s="449"/>
      <c r="I68" s="449"/>
      <c r="J68" s="449"/>
      <c r="K68" s="449"/>
      <c r="L68" s="449"/>
      <c r="M68" s="447"/>
      <c r="N68" s="450" t="str">
        <f t="shared" si="0"/>
        <v/>
      </c>
      <c r="O68" s="451"/>
      <c r="P68" s="452"/>
      <c r="Q68" s="453"/>
      <c r="R68" s="427" t="str">
        <f>IFERROR(IF('Overview - Section A'!$AN$5="Funding Request",VLOOKUP(E68,'Overview - Section A'!$M$30:$P$31,4,FALSE),IF(Z68="","",Z68)),"")</f>
        <v/>
      </c>
      <c r="S68" s="427" t="b">
        <f t="shared" si="1"/>
        <v>0</v>
      </c>
      <c r="T68" s="427" t="s">
        <v>1030</v>
      </c>
      <c r="U68" s="427" t="str">
        <f t="array" ref="U68">IFERROR(IF(INDEX('Overview - Section A'!$AB$119:$AB$173,MATCH(LEFT(C68,255),LEFT('Overview - Section A'!$W$119:$W$173,255),0))=0,"",INDEX('Overview - Section A'!$AB$119:$AB$173,MATCH(LEFT(C68,255),LEFT('Overview - Section A'!$W$119:$W$173,255),0))),"")</f>
        <v>a1M36000004abJLEAY</v>
      </c>
      <c r="V68" s="454" t="str">
        <f>IFERROR(IF('Overview - Section A'!$AN$5="Funding Request",IF('Reference Records'!$B$276&lt;&gt;"",VLOOKUP(N68,'Reference Records'!$B$276:$C$277,2,FALSE),VLOOKUP(N68,'Reference Records'!$A$289:$C$290,3,FALSE)),VLOOKUP(N68,'Reference Records'!$A$293:$C$295,3,FALSE)),"")</f>
        <v/>
      </c>
      <c r="W68" s="455"/>
      <c r="X68" s="455"/>
      <c r="Y68" s="454"/>
      <c r="Z68" s="454"/>
      <c r="AA68" s="216"/>
      <c r="AB68" s="162"/>
      <c r="AC68" s="51"/>
    </row>
    <row r="69" spans="1:29" ht="46.9" customHeight="1" x14ac:dyDescent="0.25">
      <c r="A69" s="345">
        <v>61</v>
      </c>
      <c r="B69" s="445" t="str">
        <f>IFERROR(IF(D69="","",VLOOKUP(W69,'Reference records(soft deleted)'!$B$61:$D$89,3,FALSE)),"")</f>
        <v/>
      </c>
      <c r="C69" s="445" t="str">
        <f>IFERROR(IF(D69="","",VLOOKUP(X69,'Reference records(soft deleted)'!$B$171:$D$343,3,FALSE)),"")</f>
        <v/>
      </c>
      <c r="D69" s="446"/>
      <c r="E69" s="447" t="str">
        <f>IF('Overview - Section A'!$AN$5="Funding Request",IF(F69="Funding Request Place Holder","",F69),"")</f>
        <v/>
      </c>
      <c r="F69" s="448" t="str">
        <f>IFERROR(IF(Z69="","",VLOOKUP(Z69,'Overview - Section A'!$P$30:$Q$31,2,FALSE)),"")</f>
        <v/>
      </c>
      <c r="G69" s="449"/>
      <c r="H69" s="449"/>
      <c r="I69" s="449"/>
      <c r="J69" s="449"/>
      <c r="K69" s="449"/>
      <c r="L69" s="449"/>
      <c r="M69" s="447"/>
      <c r="N69" s="450" t="str">
        <f t="shared" si="0"/>
        <v/>
      </c>
      <c r="O69" s="451"/>
      <c r="P69" s="452"/>
      <c r="Q69" s="453"/>
      <c r="R69" s="427" t="str">
        <f>IFERROR(IF('Overview - Section A'!$AN$5="Funding Request",VLOOKUP(E69,'Overview - Section A'!$M$30:$P$31,4,FALSE),IF(Z69="","",Z69)),"")</f>
        <v/>
      </c>
      <c r="S69" s="427" t="b">
        <f t="shared" si="1"/>
        <v>0</v>
      </c>
      <c r="T69" s="427" t="s">
        <v>1031</v>
      </c>
      <c r="U69" s="427" t="str">
        <f t="array" ref="U69">IFERROR(IF(INDEX('Overview - Section A'!$AB$119:$AB$173,MATCH(LEFT(C69,255),LEFT('Overview - Section A'!$W$119:$W$173,255),0))=0,"",INDEX('Overview - Section A'!$AB$119:$AB$173,MATCH(LEFT(C69,255),LEFT('Overview - Section A'!$W$119:$W$173,255),0))),"")</f>
        <v>a1M36000004abJLEAY</v>
      </c>
      <c r="V69" s="454" t="str">
        <f>IFERROR(IF('Overview - Section A'!$AN$5="Funding Request",IF('Reference Records'!$B$276&lt;&gt;"",VLOOKUP(N69,'Reference Records'!$B$276:$C$277,2,FALSE),VLOOKUP(N69,'Reference Records'!$A$289:$C$290,3,FALSE)),VLOOKUP(N69,'Reference Records'!$A$293:$C$295,3,FALSE)),"")</f>
        <v/>
      </c>
      <c r="W69" s="455"/>
      <c r="X69" s="455"/>
      <c r="Y69" s="454"/>
      <c r="Z69" s="454"/>
      <c r="AA69" s="216"/>
      <c r="AB69" s="162"/>
      <c r="AC69" s="51"/>
    </row>
    <row r="70" spans="1:29" ht="46.9" customHeight="1" x14ac:dyDescent="0.25">
      <c r="A70" s="345">
        <v>62</v>
      </c>
      <c r="B70" s="445" t="str">
        <f>IFERROR(IF(D70="","",VLOOKUP(W70,'Reference records(soft deleted)'!$B$61:$D$89,3,FALSE)),"")</f>
        <v/>
      </c>
      <c r="C70" s="445" t="str">
        <f>IFERROR(IF(D70="","",VLOOKUP(X70,'Reference records(soft deleted)'!$B$171:$D$343,3,FALSE)),"")</f>
        <v/>
      </c>
      <c r="D70" s="446"/>
      <c r="E70" s="447" t="str">
        <f>IF('Overview - Section A'!$AN$5="Funding Request",IF(F70="Funding Request Place Holder","",F70),"")</f>
        <v/>
      </c>
      <c r="F70" s="448" t="str">
        <f>IFERROR(IF(Z70="","",VLOOKUP(Z70,'Overview - Section A'!$P$30:$Q$31,2,FALSE)),"")</f>
        <v/>
      </c>
      <c r="G70" s="449"/>
      <c r="H70" s="449"/>
      <c r="I70" s="449"/>
      <c r="J70" s="449"/>
      <c r="K70" s="449"/>
      <c r="L70" s="449"/>
      <c r="M70" s="447"/>
      <c r="N70" s="450" t="str">
        <f t="shared" si="0"/>
        <v/>
      </c>
      <c r="O70" s="451"/>
      <c r="P70" s="452"/>
      <c r="Q70" s="453"/>
      <c r="R70" s="427" t="str">
        <f>IFERROR(IF('Overview - Section A'!$AN$5="Funding Request",VLOOKUP(E70,'Overview - Section A'!$M$30:$P$31,4,FALSE),IF(Z70="","",Z70)),"")</f>
        <v/>
      </c>
      <c r="S70" s="427" t="b">
        <f t="shared" si="1"/>
        <v>0</v>
      </c>
      <c r="T70" s="427" t="s">
        <v>1032</v>
      </c>
      <c r="U70" s="427" t="str">
        <f t="array" ref="U70">IFERROR(IF(INDEX('Overview - Section A'!$AB$119:$AB$173,MATCH(LEFT(C70,255),LEFT('Overview - Section A'!$W$119:$W$173,255),0))=0,"",INDEX('Overview - Section A'!$AB$119:$AB$173,MATCH(LEFT(C70,255),LEFT('Overview - Section A'!$W$119:$W$173,255),0))),"")</f>
        <v>a1M36000004abJLEAY</v>
      </c>
      <c r="V70" s="454" t="str">
        <f>IFERROR(IF('Overview - Section A'!$AN$5="Funding Request",IF('Reference Records'!$B$276&lt;&gt;"",VLOOKUP(N70,'Reference Records'!$B$276:$C$277,2,FALSE),VLOOKUP(N70,'Reference Records'!$A$289:$C$290,3,FALSE)),VLOOKUP(N70,'Reference Records'!$A$293:$C$295,3,FALSE)),"")</f>
        <v/>
      </c>
      <c r="W70" s="455"/>
      <c r="X70" s="455"/>
      <c r="Y70" s="454"/>
      <c r="Z70" s="454"/>
      <c r="AA70" s="216"/>
      <c r="AB70" s="162"/>
      <c r="AC70" s="51"/>
    </row>
    <row r="71" spans="1:29" ht="46.9" customHeight="1" x14ac:dyDescent="0.25">
      <c r="A71" s="345">
        <v>63</v>
      </c>
      <c r="B71" s="445" t="str">
        <f>IFERROR(IF(D71="","",VLOOKUP(W71,'Reference records(soft deleted)'!$B$61:$D$89,3,FALSE)),"")</f>
        <v/>
      </c>
      <c r="C71" s="445" t="str">
        <f>IFERROR(IF(D71="","",VLOOKUP(X71,'Reference records(soft deleted)'!$B$171:$D$343,3,FALSE)),"")</f>
        <v/>
      </c>
      <c r="D71" s="446"/>
      <c r="E71" s="447" t="str">
        <f>IF('Overview - Section A'!$AN$5="Funding Request",IF(F71="Funding Request Place Holder","",F71),"")</f>
        <v/>
      </c>
      <c r="F71" s="448" t="str">
        <f>IFERROR(IF(Z71="","",VLOOKUP(Z71,'Overview - Section A'!$P$30:$Q$31,2,FALSE)),"")</f>
        <v/>
      </c>
      <c r="G71" s="449"/>
      <c r="H71" s="449"/>
      <c r="I71" s="449"/>
      <c r="J71" s="449"/>
      <c r="K71" s="449"/>
      <c r="L71" s="449"/>
      <c r="M71" s="447"/>
      <c r="N71" s="450" t="str">
        <f t="shared" si="0"/>
        <v/>
      </c>
      <c r="O71" s="451"/>
      <c r="P71" s="452"/>
      <c r="Q71" s="453"/>
      <c r="R71" s="427" t="str">
        <f>IFERROR(IF('Overview - Section A'!$AN$5="Funding Request",VLOOKUP(E71,'Overview - Section A'!$M$30:$P$31,4,FALSE),IF(Z71="","",Z71)),"")</f>
        <v/>
      </c>
      <c r="S71" s="427" t="b">
        <f t="shared" si="1"/>
        <v>0</v>
      </c>
      <c r="T71" s="427" t="s">
        <v>1033</v>
      </c>
      <c r="U71" s="427" t="str">
        <f t="array" ref="U71">IFERROR(IF(INDEX('Overview - Section A'!$AB$119:$AB$173,MATCH(LEFT(C71,255),LEFT('Overview - Section A'!$W$119:$W$173,255),0))=0,"",INDEX('Overview - Section A'!$AB$119:$AB$173,MATCH(LEFT(C71,255),LEFT('Overview - Section A'!$W$119:$W$173,255),0))),"")</f>
        <v>a1M36000004abJLEAY</v>
      </c>
      <c r="V71" s="454" t="str">
        <f>IFERROR(IF('Overview - Section A'!$AN$5="Funding Request",IF('Reference Records'!$B$276&lt;&gt;"",VLOOKUP(N71,'Reference Records'!$B$276:$C$277,2,FALSE),VLOOKUP(N71,'Reference Records'!$A$289:$C$290,3,FALSE)),VLOOKUP(N71,'Reference Records'!$A$293:$C$295,3,FALSE)),"")</f>
        <v/>
      </c>
      <c r="W71" s="455"/>
      <c r="X71" s="455"/>
      <c r="Y71" s="454"/>
      <c r="Z71" s="454"/>
      <c r="AA71" s="216"/>
      <c r="AB71" s="162"/>
      <c r="AC71" s="51"/>
    </row>
    <row r="72" spans="1:29" ht="46.9" customHeight="1" x14ac:dyDescent="0.25">
      <c r="A72" s="345">
        <v>64</v>
      </c>
      <c r="B72" s="445" t="str">
        <f>IFERROR(IF(D72="","",VLOOKUP(W72,'Reference records(soft deleted)'!$B$61:$D$89,3,FALSE)),"")</f>
        <v/>
      </c>
      <c r="C72" s="445" t="str">
        <f>IFERROR(IF(D72="","",VLOOKUP(X72,'Reference records(soft deleted)'!$B$171:$D$343,3,FALSE)),"")</f>
        <v/>
      </c>
      <c r="D72" s="446"/>
      <c r="E72" s="447" t="str">
        <f>IF('Overview - Section A'!$AN$5="Funding Request",IF(F72="Funding Request Place Holder","",F72),"")</f>
        <v/>
      </c>
      <c r="F72" s="448" t="str">
        <f>IFERROR(IF(Z72="","",VLOOKUP(Z72,'Overview - Section A'!$P$30:$Q$31,2,FALSE)),"")</f>
        <v/>
      </c>
      <c r="G72" s="449"/>
      <c r="H72" s="449"/>
      <c r="I72" s="449"/>
      <c r="J72" s="449"/>
      <c r="K72" s="449"/>
      <c r="L72" s="449"/>
      <c r="M72" s="447"/>
      <c r="N72" s="450" t="str">
        <f t="shared" si="0"/>
        <v/>
      </c>
      <c r="O72" s="451"/>
      <c r="P72" s="452"/>
      <c r="Q72" s="453"/>
      <c r="R72" s="427" t="str">
        <f>IFERROR(IF('Overview - Section A'!$AN$5="Funding Request",VLOOKUP(E72,'Overview - Section A'!$M$30:$P$31,4,FALSE),IF(Z72="","",Z72)),"")</f>
        <v/>
      </c>
      <c r="S72" s="427" t="b">
        <f t="shared" si="1"/>
        <v>0</v>
      </c>
      <c r="T72" s="427" t="s">
        <v>1034</v>
      </c>
      <c r="U72" s="427" t="str">
        <f t="array" ref="U72">IFERROR(IF(INDEX('Overview - Section A'!$AB$119:$AB$173,MATCH(LEFT(C72,255),LEFT('Overview - Section A'!$W$119:$W$173,255),0))=0,"",INDEX('Overview - Section A'!$AB$119:$AB$173,MATCH(LEFT(C72,255),LEFT('Overview - Section A'!$W$119:$W$173,255),0))),"")</f>
        <v>a1M36000004abJLEAY</v>
      </c>
      <c r="V72" s="454" t="str">
        <f>IFERROR(IF('Overview - Section A'!$AN$5="Funding Request",IF('Reference Records'!$B$276&lt;&gt;"",VLOOKUP(N72,'Reference Records'!$B$276:$C$277,2,FALSE),VLOOKUP(N72,'Reference Records'!$A$289:$C$290,3,FALSE)),VLOOKUP(N72,'Reference Records'!$A$293:$C$295,3,FALSE)),"")</f>
        <v/>
      </c>
      <c r="W72" s="455"/>
      <c r="X72" s="455"/>
      <c r="Y72" s="454"/>
      <c r="Z72" s="454"/>
      <c r="AA72" s="216"/>
      <c r="AB72" s="162"/>
      <c r="AC72" s="51"/>
    </row>
    <row r="73" spans="1:29" ht="46.9" customHeight="1" x14ac:dyDescent="0.25">
      <c r="A73" s="345">
        <v>65</v>
      </c>
      <c r="B73" s="445" t="str">
        <f>IFERROR(IF(D73="","",VLOOKUP(W73,'Reference records(soft deleted)'!$B$61:$D$89,3,FALSE)),"")</f>
        <v/>
      </c>
      <c r="C73" s="445" t="str">
        <f>IFERROR(IF(D73="","",VLOOKUP(X73,'Reference records(soft deleted)'!$B$171:$D$343,3,FALSE)),"")</f>
        <v/>
      </c>
      <c r="D73" s="446"/>
      <c r="E73" s="447" t="str">
        <f>IF('Overview - Section A'!$AN$5="Funding Request",IF(F73="Funding Request Place Holder","",F73),"")</f>
        <v/>
      </c>
      <c r="F73" s="448" t="str">
        <f>IFERROR(IF(Z73="","",VLOOKUP(Z73,'Overview - Section A'!$P$30:$Q$31,2,FALSE)),"")</f>
        <v/>
      </c>
      <c r="G73" s="449"/>
      <c r="H73" s="449"/>
      <c r="I73" s="449"/>
      <c r="J73" s="449"/>
      <c r="K73" s="449"/>
      <c r="L73" s="449"/>
      <c r="M73" s="447"/>
      <c r="N73" s="450" t="str">
        <f t="shared" ref="N73:N88" si="2">IFERROR(IF(Y73="","",Y73),"")</f>
        <v/>
      </c>
      <c r="O73" s="451"/>
      <c r="P73" s="452"/>
      <c r="Q73" s="453"/>
      <c r="R73" s="427" t="str">
        <f>IFERROR(IF('Overview - Section A'!$AN$5="Funding Request",VLOOKUP(E73,'Overview - Section A'!$M$30:$P$31,4,FALSE),IF(Z73="","",Z73)),"")</f>
        <v/>
      </c>
      <c r="S73" s="427" t="b">
        <f t="shared" ref="S73:S88" si="3">IFERROR(IF(N73&lt;&gt;"",TRUE,FALSE),FALSE)</f>
        <v>0</v>
      </c>
      <c r="T73" s="427" t="s">
        <v>1035</v>
      </c>
      <c r="U73" s="427" t="str">
        <f t="array" ref="U73">IFERROR(IF(INDEX('Overview - Section A'!$AB$119:$AB$173,MATCH(LEFT(C73,255),LEFT('Overview - Section A'!$W$119:$W$173,255),0))=0,"",INDEX('Overview - Section A'!$AB$119:$AB$173,MATCH(LEFT(C73,255),LEFT('Overview - Section A'!$W$119:$W$173,255),0))),"")</f>
        <v>a1M36000004abJLEAY</v>
      </c>
      <c r="V73" s="454" t="str">
        <f>IFERROR(IF('Overview - Section A'!$AN$5="Funding Request",IF('Reference Records'!$B$276&lt;&gt;"",VLOOKUP(N73,'Reference Records'!$B$276:$C$277,2,FALSE),VLOOKUP(N73,'Reference Records'!$A$289:$C$290,3,FALSE)),VLOOKUP(N73,'Reference Records'!$A$293:$C$295,3,FALSE)),"")</f>
        <v/>
      </c>
      <c r="W73" s="455"/>
      <c r="X73" s="455"/>
      <c r="Y73" s="454"/>
      <c r="Z73" s="454"/>
      <c r="AA73" s="216"/>
      <c r="AB73" s="162"/>
      <c r="AC73" s="51"/>
    </row>
    <row r="74" spans="1:29" ht="46.9" customHeight="1" x14ac:dyDescent="0.25">
      <c r="A74" s="345">
        <v>66</v>
      </c>
      <c r="B74" s="445" t="str">
        <f>IFERROR(IF(D74="","",VLOOKUP(W74,'Reference records(soft deleted)'!$B$61:$D$89,3,FALSE)),"")</f>
        <v/>
      </c>
      <c r="C74" s="445" t="str">
        <f>IFERROR(IF(D74="","",VLOOKUP(X74,'Reference records(soft deleted)'!$B$171:$D$343,3,FALSE)),"")</f>
        <v/>
      </c>
      <c r="D74" s="446"/>
      <c r="E74" s="447" t="str">
        <f>IF('Overview - Section A'!$AN$5="Funding Request",IF(F74="Funding Request Place Holder","",F74),"")</f>
        <v/>
      </c>
      <c r="F74" s="448" t="str">
        <f>IFERROR(IF(Z74="","",VLOOKUP(Z74,'Overview - Section A'!$P$30:$Q$31,2,FALSE)),"")</f>
        <v/>
      </c>
      <c r="G74" s="449"/>
      <c r="H74" s="449"/>
      <c r="I74" s="449"/>
      <c r="J74" s="449"/>
      <c r="K74" s="449"/>
      <c r="L74" s="449"/>
      <c r="M74" s="447"/>
      <c r="N74" s="450" t="str">
        <f t="shared" si="2"/>
        <v/>
      </c>
      <c r="O74" s="451"/>
      <c r="P74" s="452"/>
      <c r="Q74" s="453"/>
      <c r="R74" s="427" t="str">
        <f>IFERROR(IF('Overview - Section A'!$AN$5="Funding Request",VLOOKUP(E74,'Overview - Section A'!$M$30:$P$31,4,FALSE),IF(Z74="","",Z74)),"")</f>
        <v/>
      </c>
      <c r="S74" s="427" t="b">
        <f t="shared" si="3"/>
        <v>0</v>
      </c>
      <c r="T74" s="427" t="s">
        <v>1036</v>
      </c>
      <c r="U74" s="427" t="str">
        <f t="array" ref="U74">IFERROR(IF(INDEX('Overview - Section A'!$AB$119:$AB$173,MATCH(LEFT(C74,255),LEFT('Overview - Section A'!$W$119:$W$173,255),0))=0,"",INDEX('Overview - Section A'!$AB$119:$AB$173,MATCH(LEFT(C74,255),LEFT('Overview - Section A'!$W$119:$W$173,255),0))),"")</f>
        <v>a1M36000004abJLEAY</v>
      </c>
      <c r="V74" s="454" t="str">
        <f>IFERROR(IF('Overview - Section A'!$AN$5="Funding Request",IF('Reference Records'!$B$276&lt;&gt;"",VLOOKUP(N74,'Reference Records'!$B$276:$C$277,2,FALSE),VLOOKUP(N74,'Reference Records'!$A$289:$C$290,3,FALSE)),VLOOKUP(N74,'Reference Records'!$A$293:$C$295,3,FALSE)),"")</f>
        <v/>
      </c>
      <c r="W74" s="455"/>
      <c r="X74" s="455"/>
      <c r="Y74" s="454"/>
      <c r="Z74" s="454"/>
      <c r="AA74" s="216"/>
      <c r="AB74" s="162"/>
      <c r="AC74" s="51"/>
    </row>
    <row r="75" spans="1:29" ht="46.9" customHeight="1" x14ac:dyDescent="0.25">
      <c r="A75" s="345">
        <v>67</v>
      </c>
      <c r="B75" s="445" t="str">
        <f>IFERROR(IF(D75="","",VLOOKUP(W75,'Reference records(soft deleted)'!$B$61:$D$89,3,FALSE)),"")</f>
        <v/>
      </c>
      <c r="C75" s="445" t="str">
        <f>IFERROR(IF(D75="","",VLOOKUP(X75,'Reference records(soft deleted)'!$B$171:$D$343,3,FALSE)),"")</f>
        <v/>
      </c>
      <c r="D75" s="446"/>
      <c r="E75" s="447" t="str">
        <f>IF('Overview - Section A'!$AN$5="Funding Request",IF(F75="Funding Request Place Holder","",F75),"")</f>
        <v/>
      </c>
      <c r="F75" s="448" t="str">
        <f>IFERROR(IF(Z75="","",VLOOKUP(Z75,'Overview - Section A'!$P$30:$Q$31,2,FALSE)),"")</f>
        <v/>
      </c>
      <c r="G75" s="449"/>
      <c r="H75" s="449"/>
      <c r="I75" s="449"/>
      <c r="J75" s="449"/>
      <c r="K75" s="449"/>
      <c r="L75" s="449"/>
      <c r="M75" s="447"/>
      <c r="N75" s="450" t="str">
        <f t="shared" si="2"/>
        <v/>
      </c>
      <c r="O75" s="451"/>
      <c r="P75" s="452"/>
      <c r="Q75" s="453"/>
      <c r="R75" s="427" t="str">
        <f>IFERROR(IF('Overview - Section A'!$AN$5="Funding Request",VLOOKUP(E75,'Overview - Section A'!$M$30:$P$31,4,FALSE),IF(Z75="","",Z75)),"")</f>
        <v/>
      </c>
      <c r="S75" s="427" t="b">
        <f t="shared" si="3"/>
        <v>0</v>
      </c>
      <c r="T75" s="427" t="s">
        <v>1037</v>
      </c>
      <c r="U75" s="427" t="str">
        <f t="array" ref="U75">IFERROR(IF(INDEX('Overview - Section A'!$AB$119:$AB$173,MATCH(LEFT(C75,255),LEFT('Overview - Section A'!$W$119:$W$173,255),0))=0,"",INDEX('Overview - Section A'!$AB$119:$AB$173,MATCH(LEFT(C75,255),LEFT('Overview - Section A'!$W$119:$W$173,255),0))),"")</f>
        <v>a1M36000004abJLEAY</v>
      </c>
      <c r="V75" s="454" t="str">
        <f>IFERROR(IF('Overview - Section A'!$AN$5="Funding Request",IF('Reference Records'!$B$276&lt;&gt;"",VLOOKUP(N75,'Reference Records'!$B$276:$C$277,2,FALSE),VLOOKUP(N75,'Reference Records'!$A$289:$C$290,3,FALSE)),VLOOKUP(N75,'Reference Records'!$A$293:$C$295,3,FALSE)),"")</f>
        <v/>
      </c>
      <c r="W75" s="455"/>
      <c r="X75" s="455"/>
      <c r="Y75" s="454"/>
      <c r="Z75" s="454"/>
      <c r="AA75" s="216"/>
      <c r="AB75" s="162"/>
      <c r="AC75" s="51"/>
    </row>
    <row r="76" spans="1:29" ht="46.9" customHeight="1" x14ac:dyDescent="0.25">
      <c r="A76" s="345">
        <v>68</v>
      </c>
      <c r="B76" s="445" t="str">
        <f>IFERROR(IF(D76="","",VLOOKUP(W76,'Reference records(soft deleted)'!$B$61:$D$89,3,FALSE)),"")</f>
        <v/>
      </c>
      <c r="C76" s="445" t="str">
        <f>IFERROR(IF(D76="","",VLOOKUP(X76,'Reference records(soft deleted)'!$B$171:$D$343,3,FALSE)),"")</f>
        <v/>
      </c>
      <c r="D76" s="446"/>
      <c r="E76" s="447" t="str">
        <f>IF('Overview - Section A'!$AN$5="Funding Request",IF(F76="Funding Request Place Holder","",F76),"")</f>
        <v/>
      </c>
      <c r="F76" s="448" t="str">
        <f>IFERROR(IF(Z76="","",VLOOKUP(Z76,'Overview - Section A'!$P$30:$Q$31,2,FALSE)),"")</f>
        <v/>
      </c>
      <c r="G76" s="449"/>
      <c r="H76" s="449"/>
      <c r="I76" s="449"/>
      <c r="J76" s="449"/>
      <c r="K76" s="449"/>
      <c r="L76" s="449"/>
      <c r="M76" s="447"/>
      <c r="N76" s="450" t="str">
        <f t="shared" si="2"/>
        <v/>
      </c>
      <c r="O76" s="451"/>
      <c r="P76" s="452"/>
      <c r="Q76" s="453"/>
      <c r="R76" s="427" t="str">
        <f>IFERROR(IF('Overview - Section A'!$AN$5="Funding Request",VLOOKUP(E76,'Overview - Section A'!$M$30:$P$31,4,FALSE),IF(Z76="","",Z76)),"")</f>
        <v/>
      </c>
      <c r="S76" s="427" t="b">
        <f t="shared" si="3"/>
        <v>0</v>
      </c>
      <c r="T76" s="427" t="s">
        <v>1038</v>
      </c>
      <c r="U76" s="427" t="str">
        <f t="array" ref="U76">IFERROR(IF(INDEX('Overview - Section A'!$AB$119:$AB$173,MATCH(LEFT(C76,255),LEFT('Overview - Section A'!$W$119:$W$173,255),0))=0,"",INDEX('Overview - Section A'!$AB$119:$AB$173,MATCH(LEFT(C76,255),LEFT('Overview - Section A'!$W$119:$W$173,255),0))),"")</f>
        <v>a1M36000004abJLEAY</v>
      </c>
      <c r="V76" s="454" t="str">
        <f>IFERROR(IF('Overview - Section A'!$AN$5="Funding Request",IF('Reference Records'!$B$276&lt;&gt;"",VLOOKUP(N76,'Reference Records'!$B$276:$C$277,2,FALSE),VLOOKUP(N76,'Reference Records'!$A$289:$C$290,3,FALSE)),VLOOKUP(N76,'Reference Records'!$A$293:$C$295,3,FALSE)),"")</f>
        <v/>
      </c>
      <c r="W76" s="455"/>
      <c r="X76" s="455"/>
      <c r="Y76" s="454"/>
      <c r="Z76" s="454"/>
      <c r="AA76" s="216"/>
      <c r="AB76" s="162"/>
      <c r="AC76" s="51"/>
    </row>
    <row r="77" spans="1:29" ht="46.9" customHeight="1" x14ac:dyDescent="0.25">
      <c r="A77" s="345">
        <v>69</v>
      </c>
      <c r="B77" s="445" t="str">
        <f>IFERROR(IF(D77="","",VLOOKUP(W77,'Reference records(soft deleted)'!$B$61:$D$89,3,FALSE)),"")</f>
        <v/>
      </c>
      <c r="C77" s="445" t="str">
        <f>IFERROR(IF(D77="","",VLOOKUP(X77,'Reference records(soft deleted)'!$B$171:$D$343,3,FALSE)),"")</f>
        <v/>
      </c>
      <c r="D77" s="446"/>
      <c r="E77" s="447" t="str">
        <f>IF('Overview - Section A'!$AN$5="Funding Request",IF(F77="Funding Request Place Holder","",F77),"")</f>
        <v/>
      </c>
      <c r="F77" s="448" t="str">
        <f>IFERROR(IF(Z77="","",VLOOKUP(Z77,'Overview - Section A'!$P$30:$Q$31,2,FALSE)),"")</f>
        <v/>
      </c>
      <c r="G77" s="449"/>
      <c r="H77" s="449"/>
      <c r="I77" s="449"/>
      <c r="J77" s="449"/>
      <c r="K77" s="449"/>
      <c r="L77" s="449"/>
      <c r="M77" s="447"/>
      <c r="N77" s="450" t="str">
        <f t="shared" si="2"/>
        <v/>
      </c>
      <c r="O77" s="451"/>
      <c r="P77" s="452"/>
      <c r="Q77" s="453"/>
      <c r="R77" s="427" t="str">
        <f>IFERROR(IF('Overview - Section A'!$AN$5="Funding Request",VLOOKUP(E77,'Overview - Section A'!$M$30:$P$31,4,FALSE),IF(Z77="","",Z77)),"")</f>
        <v/>
      </c>
      <c r="S77" s="427" t="b">
        <f t="shared" si="3"/>
        <v>0</v>
      </c>
      <c r="T77" s="427" t="s">
        <v>1039</v>
      </c>
      <c r="U77" s="427" t="str">
        <f t="array" ref="U77">IFERROR(IF(INDEX('Overview - Section A'!$AB$119:$AB$173,MATCH(LEFT(C77,255),LEFT('Overview - Section A'!$W$119:$W$173,255),0))=0,"",INDEX('Overview - Section A'!$AB$119:$AB$173,MATCH(LEFT(C77,255),LEFT('Overview - Section A'!$W$119:$W$173,255),0))),"")</f>
        <v>a1M36000004abJLEAY</v>
      </c>
      <c r="V77" s="454" t="str">
        <f>IFERROR(IF('Overview - Section A'!$AN$5="Funding Request",IF('Reference Records'!$B$276&lt;&gt;"",VLOOKUP(N77,'Reference Records'!$B$276:$C$277,2,FALSE),VLOOKUP(N77,'Reference Records'!$A$289:$C$290,3,FALSE)),VLOOKUP(N77,'Reference Records'!$A$293:$C$295,3,FALSE)),"")</f>
        <v/>
      </c>
      <c r="W77" s="455"/>
      <c r="X77" s="455"/>
      <c r="Y77" s="454"/>
      <c r="Z77" s="454"/>
      <c r="AA77" s="216"/>
      <c r="AB77" s="162"/>
      <c r="AC77" s="51"/>
    </row>
    <row r="78" spans="1:29" ht="46.9" customHeight="1" x14ac:dyDescent="0.25">
      <c r="A78" s="345">
        <v>70</v>
      </c>
      <c r="B78" s="445" t="str">
        <f>IFERROR(IF(D78="","",VLOOKUP(W78,'Reference records(soft deleted)'!$B$61:$D$89,3,FALSE)),"")</f>
        <v/>
      </c>
      <c r="C78" s="445" t="str">
        <f>IFERROR(IF(D78="","",VLOOKUP(X78,'Reference records(soft deleted)'!$B$171:$D$343,3,FALSE)),"")</f>
        <v/>
      </c>
      <c r="D78" s="446"/>
      <c r="E78" s="447" t="str">
        <f>IF('Overview - Section A'!$AN$5="Funding Request",IF(F78="Funding Request Place Holder","",F78),"")</f>
        <v/>
      </c>
      <c r="F78" s="448" t="str">
        <f>IFERROR(IF(Z78="","",VLOOKUP(Z78,'Overview - Section A'!$P$30:$Q$31,2,FALSE)),"")</f>
        <v/>
      </c>
      <c r="G78" s="449"/>
      <c r="H78" s="449"/>
      <c r="I78" s="449"/>
      <c r="J78" s="449"/>
      <c r="K78" s="449"/>
      <c r="L78" s="449"/>
      <c r="M78" s="447"/>
      <c r="N78" s="450" t="str">
        <f t="shared" si="2"/>
        <v/>
      </c>
      <c r="O78" s="451"/>
      <c r="P78" s="452"/>
      <c r="Q78" s="453"/>
      <c r="R78" s="427" t="str">
        <f>IFERROR(IF('Overview - Section A'!$AN$5="Funding Request",VLOOKUP(E78,'Overview - Section A'!$M$30:$P$31,4,FALSE),IF(Z78="","",Z78)),"")</f>
        <v/>
      </c>
      <c r="S78" s="427" t="b">
        <f t="shared" si="3"/>
        <v>0</v>
      </c>
      <c r="T78" s="427" t="s">
        <v>1040</v>
      </c>
      <c r="U78" s="427" t="str">
        <f t="array" ref="U78">IFERROR(IF(INDEX('Overview - Section A'!$AB$119:$AB$173,MATCH(LEFT(C78,255),LEFT('Overview - Section A'!$W$119:$W$173,255),0))=0,"",INDEX('Overview - Section A'!$AB$119:$AB$173,MATCH(LEFT(C78,255),LEFT('Overview - Section A'!$W$119:$W$173,255),0))),"")</f>
        <v>a1M36000004abJLEAY</v>
      </c>
      <c r="V78" s="454" t="str">
        <f>IFERROR(IF('Overview - Section A'!$AN$5="Funding Request",IF('Reference Records'!$B$276&lt;&gt;"",VLOOKUP(N78,'Reference Records'!$B$276:$C$277,2,FALSE),VLOOKUP(N78,'Reference Records'!$A$289:$C$290,3,FALSE)),VLOOKUP(N78,'Reference Records'!$A$293:$C$295,3,FALSE)),"")</f>
        <v/>
      </c>
      <c r="W78" s="455"/>
      <c r="X78" s="455"/>
      <c r="Y78" s="454"/>
      <c r="Z78" s="454"/>
      <c r="AA78" s="216"/>
      <c r="AB78" s="162"/>
      <c r="AC78" s="51"/>
    </row>
    <row r="79" spans="1:29" ht="46.9" customHeight="1" x14ac:dyDescent="0.25">
      <c r="A79" s="345">
        <v>71</v>
      </c>
      <c r="B79" s="445" t="str">
        <f>IFERROR(IF(D79="","",VLOOKUP(W79,'Reference records(soft deleted)'!$B$61:$D$89,3,FALSE)),"")</f>
        <v/>
      </c>
      <c r="C79" s="445" t="str">
        <f>IFERROR(IF(D79="","",VLOOKUP(X79,'Reference records(soft deleted)'!$B$171:$D$343,3,FALSE)),"")</f>
        <v/>
      </c>
      <c r="D79" s="446"/>
      <c r="E79" s="447" t="str">
        <f>IF('Overview - Section A'!$AN$5="Funding Request",IF(F79="Funding Request Place Holder","",F79),"")</f>
        <v/>
      </c>
      <c r="F79" s="448" t="str">
        <f>IFERROR(IF(Z79="","",VLOOKUP(Z79,'Overview - Section A'!$P$30:$Q$31,2,FALSE)),"")</f>
        <v/>
      </c>
      <c r="G79" s="449"/>
      <c r="H79" s="449"/>
      <c r="I79" s="449"/>
      <c r="J79" s="449"/>
      <c r="K79" s="449"/>
      <c r="L79" s="449"/>
      <c r="M79" s="447"/>
      <c r="N79" s="450" t="str">
        <f t="shared" si="2"/>
        <v/>
      </c>
      <c r="O79" s="451"/>
      <c r="P79" s="452"/>
      <c r="Q79" s="453"/>
      <c r="R79" s="427" t="str">
        <f>IFERROR(IF('Overview - Section A'!$AN$5="Funding Request",VLOOKUP(E79,'Overview - Section A'!$M$30:$P$31,4,FALSE),IF(Z79="","",Z79)),"")</f>
        <v/>
      </c>
      <c r="S79" s="427" t="b">
        <f t="shared" si="3"/>
        <v>0</v>
      </c>
      <c r="T79" s="427" t="s">
        <v>1041</v>
      </c>
      <c r="U79" s="427" t="str">
        <f t="array" ref="U79">IFERROR(IF(INDEX('Overview - Section A'!$AB$119:$AB$173,MATCH(LEFT(C79,255),LEFT('Overview - Section A'!$W$119:$W$173,255),0))=0,"",INDEX('Overview - Section A'!$AB$119:$AB$173,MATCH(LEFT(C79,255),LEFT('Overview - Section A'!$W$119:$W$173,255),0))),"")</f>
        <v>a1M36000004abJLEAY</v>
      </c>
      <c r="V79" s="454" t="str">
        <f>IFERROR(IF('Overview - Section A'!$AN$5="Funding Request",IF('Reference Records'!$B$276&lt;&gt;"",VLOOKUP(N79,'Reference Records'!$B$276:$C$277,2,FALSE),VLOOKUP(N79,'Reference Records'!$A$289:$C$290,3,FALSE)),VLOOKUP(N79,'Reference Records'!$A$293:$C$295,3,FALSE)),"")</f>
        <v/>
      </c>
      <c r="W79" s="455"/>
      <c r="X79" s="455"/>
      <c r="Y79" s="454"/>
      <c r="Z79" s="454"/>
      <c r="AA79" s="216"/>
      <c r="AB79" s="162"/>
      <c r="AC79" s="51"/>
    </row>
    <row r="80" spans="1:29" ht="46.9" customHeight="1" x14ac:dyDescent="0.25">
      <c r="A80" s="345">
        <v>72</v>
      </c>
      <c r="B80" s="445" t="str">
        <f>IFERROR(IF(D80="","",VLOOKUP(W80,'Reference records(soft deleted)'!$B$61:$D$89,3,FALSE)),"")</f>
        <v/>
      </c>
      <c r="C80" s="445" t="str">
        <f>IFERROR(IF(D80="","",VLOOKUP(X80,'Reference records(soft deleted)'!$B$171:$D$343,3,FALSE)),"")</f>
        <v/>
      </c>
      <c r="D80" s="446"/>
      <c r="E80" s="447" t="str">
        <f>IF('Overview - Section A'!$AN$5="Funding Request",IF(F80="Funding Request Place Holder","",F80),"")</f>
        <v/>
      </c>
      <c r="F80" s="448" t="str">
        <f>IFERROR(IF(Z80="","",VLOOKUP(Z80,'Overview - Section A'!$P$30:$Q$31,2,FALSE)),"")</f>
        <v/>
      </c>
      <c r="G80" s="449"/>
      <c r="H80" s="449"/>
      <c r="I80" s="449"/>
      <c r="J80" s="449"/>
      <c r="K80" s="449"/>
      <c r="L80" s="449"/>
      <c r="M80" s="447"/>
      <c r="N80" s="450" t="str">
        <f t="shared" si="2"/>
        <v/>
      </c>
      <c r="O80" s="451"/>
      <c r="P80" s="452"/>
      <c r="Q80" s="453"/>
      <c r="R80" s="427" t="str">
        <f>IFERROR(IF('Overview - Section A'!$AN$5="Funding Request",VLOOKUP(E80,'Overview - Section A'!$M$30:$P$31,4,FALSE),IF(Z80="","",Z80)),"")</f>
        <v/>
      </c>
      <c r="S80" s="427" t="b">
        <f t="shared" si="3"/>
        <v>0</v>
      </c>
      <c r="T80" s="427" t="s">
        <v>1042</v>
      </c>
      <c r="U80" s="427" t="str">
        <f t="array" ref="U80">IFERROR(IF(INDEX('Overview - Section A'!$AB$119:$AB$173,MATCH(LEFT(C80,255),LEFT('Overview - Section A'!$W$119:$W$173,255),0))=0,"",INDEX('Overview - Section A'!$AB$119:$AB$173,MATCH(LEFT(C80,255),LEFT('Overview - Section A'!$W$119:$W$173,255),0))),"")</f>
        <v>a1M36000004abJLEAY</v>
      </c>
      <c r="V80" s="454" t="str">
        <f>IFERROR(IF('Overview - Section A'!$AN$5="Funding Request",IF('Reference Records'!$B$276&lt;&gt;"",VLOOKUP(N80,'Reference Records'!$B$276:$C$277,2,FALSE),VLOOKUP(N80,'Reference Records'!$A$289:$C$290,3,FALSE)),VLOOKUP(N80,'Reference Records'!$A$293:$C$295,3,FALSE)),"")</f>
        <v/>
      </c>
      <c r="W80" s="455"/>
      <c r="X80" s="455"/>
      <c r="Y80" s="454"/>
      <c r="Z80" s="454"/>
      <c r="AA80" s="216"/>
      <c r="AB80" s="162"/>
      <c r="AC80" s="51"/>
    </row>
    <row r="81" spans="1:40" ht="46.9" customHeight="1" x14ac:dyDescent="0.25">
      <c r="A81" s="345">
        <v>73</v>
      </c>
      <c r="B81" s="445" t="str">
        <f>IFERROR(IF(D81="","",VLOOKUP(W81,'Reference records(soft deleted)'!$B$61:$D$89,3,FALSE)),"")</f>
        <v/>
      </c>
      <c r="C81" s="445" t="str">
        <f>IFERROR(IF(D81="","",VLOOKUP(X81,'Reference records(soft deleted)'!$B$171:$D$343,3,FALSE)),"")</f>
        <v/>
      </c>
      <c r="D81" s="446"/>
      <c r="E81" s="447" t="str">
        <f>IF('Overview - Section A'!$AN$5="Funding Request",IF(F81="Funding Request Place Holder","",F81),"")</f>
        <v/>
      </c>
      <c r="F81" s="448" t="str">
        <f>IFERROR(IF(Z81="","",VLOOKUP(Z81,'Overview - Section A'!$P$30:$Q$31,2,FALSE)),"")</f>
        <v/>
      </c>
      <c r="G81" s="449"/>
      <c r="H81" s="449"/>
      <c r="I81" s="449"/>
      <c r="J81" s="449"/>
      <c r="K81" s="449"/>
      <c r="L81" s="449"/>
      <c r="M81" s="447"/>
      <c r="N81" s="450" t="str">
        <f t="shared" si="2"/>
        <v/>
      </c>
      <c r="O81" s="451"/>
      <c r="P81" s="452"/>
      <c r="Q81" s="453"/>
      <c r="R81" s="427" t="str">
        <f>IFERROR(IF('Overview - Section A'!$AN$5="Funding Request",VLOOKUP(E81,'Overview - Section A'!$M$30:$P$31,4,FALSE),IF(Z81="","",Z81)),"")</f>
        <v/>
      </c>
      <c r="S81" s="427" t="b">
        <f t="shared" si="3"/>
        <v>0</v>
      </c>
      <c r="T81" s="427" t="s">
        <v>1043</v>
      </c>
      <c r="U81" s="427" t="str">
        <f t="array" ref="U81">IFERROR(IF(INDEX('Overview - Section A'!$AB$119:$AB$173,MATCH(LEFT(C81,255),LEFT('Overview - Section A'!$W$119:$W$173,255),0))=0,"",INDEX('Overview - Section A'!$AB$119:$AB$173,MATCH(LEFT(C81,255),LEFT('Overview - Section A'!$W$119:$W$173,255),0))),"")</f>
        <v>a1M36000004abJLEAY</v>
      </c>
      <c r="V81" s="454" t="str">
        <f>IFERROR(IF('Overview - Section A'!$AN$5="Funding Request",IF('Reference Records'!$B$276&lt;&gt;"",VLOOKUP(N81,'Reference Records'!$B$276:$C$277,2,FALSE),VLOOKUP(N81,'Reference Records'!$A$289:$C$290,3,FALSE)),VLOOKUP(N81,'Reference Records'!$A$293:$C$295,3,FALSE)),"")</f>
        <v/>
      </c>
      <c r="W81" s="455"/>
      <c r="X81" s="455"/>
      <c r="Y81" s="454"/>
      <c r="Z81" s="454"/>
      <c r="AA81" s="216"/>
      <c r="AB81" s="162"/>
      <c r="AC81" s="51"/>
    </row>
    <row r="82" spans="1:40" ht="46.9" customHeight="1" x14ac:dyDescent="0.25">
      <c r="A82" s="345">
        <v>74</v>
      </c>
      <c r="B82" s="445" t="str">
        <f>IFERROR(IF(D82="","",VLOOKUP(W82,'Reference records(soft deleted)'!$B$61:$D$89,3,FALSE)),"")</f>
        <v/>
      </c>
      <c r="C82" s="445" t="str">
        <f>IFERROR(IF(D82="","",VLOOKUP(X82,'Reference records(soft deleted)'!$B$171:$D$343,3,FALSE)),"")</f>
        <v/>
      </c>
      <c r="D82" s="446"/>
      <c r="E82" s="447" t="str">
        <f>IF('Overview - Section A'!$AN$5="Funding Request",IF(F82="Funding Request Place Holder","",F82),"")</f>
        <v/>
      </c>
      <c r="F82" s="448" t="str">
        <f>IFERROR(IF(Z82="","",VLOOKUP(Z82,'Overview - Section A'!$P$30:$Q$31,2,FALSE)),"")</f>
        <v/>
      </c>
      <c r="G82" s="449"/>
      <c r="H82" s="449"/>
      <c r="I82" s="449"/>
      <c r="J82" s="449"/>
      <c r="K82" s="449"/>
      <c r="L82" s="449"/>
      <c r="M82" s="447"/>
      <c r="N82" s="450" t="str">
        <f t="shared" si="2"/>
        <v/>
      </c>
      <c r="O82" s="451"/>
      <c r="P82" s="452"/>
      <c r="Q82" s="453"/>
      <c r="R82" s="427" t="str">
        <f>IFERROR(IF('Overview - Section A'!$AN$5="Funding Request",VLOOKUP(E82,'Overview - Section A'!$M$30:$P$31,4,FALSE),IF(Z82="","",Z82)),"")</f>
        <v/>
      </c>
      <c r="S82" s="427" t="b">
        <f t="shared" si="3"/>
        <v>0</v>
      </c>
      <c r="T82" s="427" t="s">
        <v>1044</v>
      </c>
      <c r="U82" s="427" t="str">
        <f t="array" ref="U82">IFERROR(IF(INDEX('Overview - Section A'!$AB$119:$AB$173,MATCH(LEFT(C82,255),LEFT('Overview - Section A'!$W$119:$W$173,255),0))=0,"",INDEX('Overview - Section A'!$AB$119:$AB$173,MATCH(LEFT(C82,255),LEFT('Overview - Section A'!$W$119:$W$173,255),0))),"")</f>
        <v>a1M36000004abJLEAY</v>
      </c>
      <c r="V82" s="454" t="str">
        <f>IFERROR(IF('Overview - Section A'!$AN$5="Funding Request",IF('Reference Records'!$B$276&lt;&gt;"",VLOOKUP(N82,'Reference Records'!$B$276:$C$277,2,FALSE),VLOOKUP(N82,'Reference Records'!$A$289:$C$290,3,FALSE)),VLOOKUP(N82,'Reference Records'!$A$293:$C$295,3,FALSE)),"")</f>
        <v/>
      </c>
      <c r="W82" s="455"/>
      <c r="X82" s="455"/>
      <c r="Y82" s="454"/>
      <c r="Z82" s="454"/>
      <c r="AA82" s="216"/>
      <c r="AB82" s="162"/>
      <c r="AC82" s="51"/>
    </row>
    <row r="83" spans="1:40" ht="46.9" customHeight="1" x14ac:dyDescent="0.25">
      <c r="A83" s="345">
        <v>75</v>
      </c>
      <c r="B83" s="445" t="str">
        <f>IFERROR(IF(D83="","",VLOOKUP(W83,'Reference records(soft deleted)'!$B$61:$D$89,3,FALSE)),"")</f>
        <v/>
      </c>
      <c r="C83" s="445" t="str">
        <f>IFERROR(IF(D83="","",VLOOKUP(X83,'Reference records(soft deleted)'!$B$171:$D$343,3,FALSE)),"")</f>
        <v/>
      </c>
      <c r="D83" s="446"/>
      <c r="E83" s="447" t="str">
        <f>IF('Overview - Section A'!$AN$5="Funding Request",IF(F83="Funding Request Place Holder","",F83),"")</f>
        <v/>
      </c>
      <c r="F83" s="448" t="str">
        <f>IFERROR(IF(Z83="","",VLOOKUP(Z83,'Overview - Section A'!$P$30:$Q$31,2,FALSE)),"")</f>
        <v/>
      </c>
      <c r="G83" s="449"/>
      <c r="H83" s="449"/>
      <c r="I83" s="449"/>
      <c r="J83" s="449"/>
      <c r="K83" s="449"/>
      <c r="L83" s="449"/>
      <c r="M83" s="447"/>
      <c r="N83" s="450" t="str">
        <f t="shared" si="2"/>
        <v/>
      </c>
      <c r="O83" s="451"/>
      <c r="P83" s="452"/>
      <c r="Q83" s="453"/>
      <c r="R83" s="427" t="str">
        <f>IFERROR(IF('Overview - Section A'!$AN$5="Funding Request",VLOOKUP(E83,'Overview - Section A'!$M$30:$P$31,4,FALSE),IF(Z83="","",Z83)),"")</f>
        <v/>
      </c>
      <c r="S83" s="427" t="b">
        <f t="shared" si="3"/>
        <v>0</v>
      </c>
      <c r="T83" s="427" t="s">
        <v>1045</v>
      </c>
      <c r="U83" s="427" t="str">
        <f t="array" ref="U83">IFERROR(IF(INDEX('Overview - Section A'!$AB$119:$AB$173,MATCH(LEFT(C83,255),LEFT('Overview - Section A'!$W$119:$W$173,255),0))=0,"",INDEX('Overview - Section A'!$AB$119:$AB$173,MATCH(LEFT(C83,255),LEFT('Overview - Section A'!$W$119:$W$173,255),0))),"")</f>
        <v>a1M36000004abJLEAY</v>
      </c>
      <c r="V83" s="454" t="str">
        <f>IFERROR(IF('Overview - Section A'!$AN$5="Funding Request",IF('Reference Records'!$B$276&lt;&gt;"",VLOOKUP(N83,'Reference Records'!$B$276:$C$277,2,FALSE),VLOOKUP(N83,'Reference Records'!$A$289:$C$290,3,FALSE)),VLOOKUP(N83,'Reference Records'!$A$293:$C$295,3,FALSE)),"")</f>
        <v/>
      </c>
      <c r="W83" s="455"/>
      <c r="X83" s="455"/>
      <c r="Y83" s="454"/>
      <c r="Z83" s="454"/>
      <c r="AA83" s="216"/>
      <c r="AB83" s="162"/>
      <c r="AC83" s="51"/>
    </row>
    <row r="84" spans="1:40" ht="46.9" customHeight="1" x14ac:dyDescent="0.25">
      <c r="A84" s="345">
        <v>76</v>
      </c>
      <c r="B84" s="445" t="str">
        <f>IFERROR(IF(D84="","",VLOOKUP(W84,'Reference records(soft deleted)'!$B$61:$D$89,3,FALSE)),"")</f>
        <v/>
      </c>
      <c r="C84" s="445" t="str">
        <f>IFERROR(IF(D84="","",VLOOKUP(X84,'Reference records(soft deleted)'!$B$171:$D$343,3,FALSE)),"")</f>
        <v/>
      </c>
      <c r="D84" s="446"/>
      <c r="E84" s="447" t="str">
        <f>IF('Overview - Section A'!$AN$5="Funding Request",IF(F84="Funding Request Place Holder","",F84),"")</f>
        <v/>
      </c>
      <c r="F84" s="448" t="str">
        <f>IFERROR(IF(Z84="","",VLOOKUP(Z84,'Overview - Section A'!$P$30:$Q$31,2,FALSE)),"")</f>
        <v/>
      </c>
      <c r="G84" s="449"/>
      <c r="H84" s="449"/>
      <c r="I84" s="449"/>
      <c r="J84" s="449"/>
      <c r="K84" s="449"/>
      <c r="L84" s="449"/>
      <c r="M84" s="447"/>
      <c r="N84" s="450" t="str">
        <f t="shared" si="2"/>
        <v/>
      </c>
      <c r="O84" s="451"/>
      <c r="P84" s="452"/>
      <c r="Q84" s="453"/>
      <c r="R84" s="427" t="str">
        <f>IFERROR(IF('Overview - Section A'!$AN$5="Funding Request",VLOOKUP(E84,'Overview - Section A'!$M$30:$P$31,4,FALSE),IF(Z84="","",Z84)),"")</f>
        <v/>
      </c>
      <c r="S84" s="427" t="b">
        <f t="shared" si="3"/>
        <v>0</v>
      </c>
      <c r="T84" s="427" t="s">
        <v>1046</v>
      </c>
      <c r="U84" s="427" t="str">
        <f t="array" ref="U84">IFERROR(IF(INDEX('Overview - Section A'!$AB$119:$AB$173,MATCH(LEFT(C84,255),LEFT('Overview - Section A'!$W$119:$W$173,255),0))=0,"",INDEX('Overview - Section A'!$AB$119:$AB$173,MATCH(LEFT(C84,255),LEFT('Overview - Section A'!$W$119:$W$173,255),0))),"")</f>
        <v>a1M36000004abJLEAY</v>
      </c>
      <c r="V84" s="454" t="str">
        <f>IFERROR(IF('Overview - Section A'!$AN$5="Funding Request",IF('Reference Records'!$B$276&lt;&gt;"",VLOOKUP(N84,'Reference Records'!$B$276:$C$277,2,FALSE),VLOOKUP(N84,'Reference Records'!$A$289:$C$290,3,FALSE)),VLOOKUP(N84,'Reference Records'!$A$293:$C$295,3,FALSE)),"")</f>
        <v/>
      </c>
      <c r="W84" s="455"/>
      <c r="X84" s="455"/>
      <c r="Y84" s="454"/>
      <c r="Z84" s="454"/>
      <c r="AA84" s="216"/>
      <c r="AB84" s="162"/>
      <c r="AC84" s="51"/>
    </row>
    <row r="85" spans="1:40" ht="46.9" customHeight="1" x14ac:dyDescent="0.25">
      <c r="A85" s="345">
        <v>77</v>
      </c>
      <c r="B85" s="445" t="str">
        <f>IFERROR(IF(D85="","",VLOOKUP(W85,'Reference records(soft deleted)'!$B$61:$D$89,3,FALSE)),"")</f>
        <v/>
      </c>
      <c r="C85" s="445" t="str">
        <f>IFERROR(IF(D85="","",VLOOKUP(X85,'Reference records(soft deleted)'!$B$171:$D$343,3,FALSE)),"")</f>
        <v/>
      </c>
      <c r="D85" s="446"/>
      <c r="E85" s="447" t="str">
        <f>IF('Overview - Section A'!$AN$5="Funding Request",IF(F85="Funding Request Place Holder","",F85),"")</f>
        <v/>
      </c>
      <c r="F85" s="448" t="str">
        <f>IFERROR(IF(Z85="","",VLOOKUP(Z85,'Overview - Section A'!$P$30:$Q$31,2,FALSE)),"")</f>
        <v/>
      </c>
      <c r="G85" s="449"/>
      <c r="H85" s="449"/>
      <c r="I85" s="449"/>
      <c r="J85" s="449"/>
      <c r="K85" s="449"/>
      <c r="L85" s="449"/>
      <c r="M85" s="447"/>
      <c r="N85" s="450" t="str">
        <f t="shared" si="2"/>
        <v/>
      </c>
      <c r="O85" s="451"/>
      <c r="P85" s="452"/>
      <c r="Q85" s="453"/>
      <c r="R85" s="427" t="str">
        <f>IFERROR(IF('Overview - Section A'!$AN$5="Funding Request",VLOOKUP(E85,'Overview - Section A'!$M$30:$P$31,4,FALSE),IF(Z85="","",Z85)),"")</f>
        <v/>
      </c>
      <c r="S85" s="427" t="b">
        <f t="shared" si="3"/>
        <v>0</v>
      </c>
      <c r="T85" s="427" t="s">
        <v>1047</v>
      </c>
      <c r="U85" s="427" t="str">
        <f t="array" ref="U85">IFERROR(IF(INDEX('Overview - Section A'!$AB$119:$AB$173,MATCH(LEFT(C85,255),LEFT('Overview - Section A'!$W$119:$W$173,255),0))=0,"",INDEX('Overview - Section A'!$AB$119:$AB$173,MATCH(LEFT(C85,255),LEFT('Overview - Section A'!$W$119:$W$173,255),0))),"")</f>
        <v>a1M36000004abJLEAY</v>
      </c>
      <c r="V85" s="454" t="str">
        <f>IFERROR(IF('Overview - Section A'!$AN$5="Funding Request",IF('Reference Records'!$B$276&lt;&gt;"",VLOOKUP(N85,'Reference Records'!$B$276:$C$277,2,FALSE),VLOOKUP(N85,'Reference Records'!$A$289:$C$290,3,FALSE)),VLOOKUP(N85,'Reference Records'!$A$293:$C$295,3,FALSE)),"")</f>
        <v/>
      </c>
      <c r="W85" s="455"/>
      <c r="X85" s="455"/>
      <c r="Y85" s="454"/>
      <c r="Z85" s="454"/>
      <c r="AA85" s="216"/>
      <c r="AB85" s="162"/>
      <c r="AC85" s="51"/>
    </row>
    <row r="86" spans="1:40" ht="46.9" customHeight="1" x14ac:dyDescent="0.25">
      <c r="A86" s="345">
        <v>78</v>
      </c>
      <c r="B86" s="445" t="str">
        <f>IFERROR(IF(D86="","",VLOOKUP(W86,'Reference records(soft deleted)'!$B$61:$D$89,3,FALSE)),"")</f>
        <v/>
      </c>
      <c r="C86" s="445" t="str">
        <f>IFERROR(IF(D86="","",VLOOKUP(X86,'Reference records(soft deleted)'!$B$171:$D$343,3,FALSE)),"")</f>
        <v/>
      </c>
      <c r="D86" s="446"/>
      <c r="E86" s="447" t="str">
        <f>IF('Overview - Section A'!$AN$5="Funding Request",IF(F86="Funding Request Place Holder","",F86),"")</f>
        <v/>
      </c>
      <c r="F86" s="448" t="str">
        <f>IFERROR(IF(Z86="","",VLOOKUP(Z86,'Overview - Section A'!$P$30:$Q$31,2,FALSE)),"")</f>
        <v/>
      </c>
      <c r="G86" s="449"/>
      <c r="H86" s="449"/>
      <c r="I86" s="449"/>
      <c r="J86" s="449"/>
      <c r="K86" s="449"/>
      <c r="L86" s="449"/>
      <c r="M86" s="447"/>
      <c r="N86" s="450" t="str">
        <f t="shared" si="2"/>
        <v/>
      </c>
      <c r="O86" s="451"/>
      <c r="P86" s="452"/>
      <c r="Q86" s="453"/>
      <c r="R86" s="427" t="str">
        <f>IFERROR(IF('Overview - Section A'!$AN$5="Funding Request",VLOOKUP(E86,'Overview - Section A'!$M$30:$P$31,4,FALSE),IF(Z86="","",Z86)),"")</f>
        <v/>
      </c>
      <c r="S86" s="427" t="b">
        <f t="shared" si="3"/>
        <v>0</v>
      </c>
      <c r="T86" s="427" t="s">
        <v>1048</v>
      </c>
      <c r="U86" s="427" t="str">
        <f t="array" ref="U86">IFERROR(IF(INDEX('Overview - Section A'!$AB$119:$AB$173,MATCH(LEFT(C86,255),LEFT('Overview - Section A'!$W$119:$W$173,255),0))=0,"",INDEX('Overview - Section A'!$AB$119:$AB$173,MATCH(LEFT(C86,255),LEFT('Overview - Section A'!$W$119:$W$173,255),0))),"")</f>
        <v>a1M36000004abJLEAY</v>
      </c>
      <c r="V86" s="454" t="str">
        <f>IFERROR(IF('Overview - Section A'!$AN$5="Funding Request",IF('Reference Records'!$B$276&lt;&gt;"",VLOOKUP(N86,'Reference Records'!$B$276:$C$277,2,FALSE),VLOOKUP(N86,'Reference Records'!$A$289:$C$290,3,FALSE)),VLOOKUP(N86,'Reference Records'!$A$293:$C$295,3,FALSE)),"")</f>
        <v/>
      </c>
      <c r="W86" s="455"/>
      <c r="X86" s="455"/>
      <c r="Y86" s="454"/>
      <c r="Z86" s="454"/>
      <c r="AA86" s="216"/>
      <c r="AB86" s="162"/>
      <c r="AC86" s="51"/>
    </row>
    <row r="87" spans="1:40" ht="46.9" customHeight="1" x14ac:dyDescent="0.25">
      <c r="A87" s="345">
        <v>79</v>
      </c>
      <c r="B87" s="445" t="str">
        <f>IFERROR(IF(D87="","",VLOOKUP(W87,'Reference records(soft deleted)'!$B$61:$D$89,3,FALSE)),"")</f>
        <v/>
      </c>
      <c r="C87" s="445" t="str">
        <f>IFERROR(IF(D87="","",VLOOKUP(X87,'Reference records(soft deleted)'!$B$171:$D$343,3,FALSE)),"")</f>
        <v/>
      </c>
      <c r="D87" s="446"/>
      <c r="E87" s="447" t="str">
        <f>IF('Overview - Section A'!$AN$5="Funding Request",IF(F87="Funding Request Place Holder","",F87),"")</f>
        <v/>
      </c>
      <c r="F87" s="448" t="str">
        <f>IFERROR(IF(Z87="","",VLOOKUP(Z87,'Overview - Section A'!$P$30:$Q$31,2,FALSE)),"")</f>
        <v/>
      </c>
      <c r="G87" s="449"/>
      <c r="H87" s="449"/>
      <c r="I87" s="449"/>
      <c r="J87" s="449"/>
      <c r="K87" s="449"/>
      <c r="L87" s="449"/>
      <c r="M87" s="447"/>
      <c r="N87" s="450" t="str">
        <f t="shared" si="2"/>
        <v/>
      </c>
      <c r="O87" s="451"/>
      <c r="P87" s="452"/>
      <c r="Q87" s="453"/>
      <c r="R87" s="427" t="str">
        <f>IFERROR(IF('Overview - Section A'!$AN$5="Funding Request",VLOOKUP(E87,'Overview - Section A'!$M$30:$P$31,4,FALSE),IF(Z87="","",Z87)),"")</f>
        <v/>
      </c>
      <c r="S87" s="427" t="b">
        <f t="shared" si="3"/>
        <v>0</v>
      </c>
      <c r="T87" s="427" t="s">
        <v>1049</v>
      </c>
      <c r="U87" s="427" t="str">
        <f t="array" ref="U87">IFERROR(IF(INDEX('Overview - Section A'!$AB$119:$AB$173,MATCH(LEFT(C87,255),LEFT('Overview - Section A'!$W$119:$W$173,255),0))=0,"",INDEX('Overview - Section A'!$AB$119:$AB$173,MATCH(LEFT(C87,255),LEFT('Overview - Section A'!$W$119:$W$173,255),0))),"")</f>
        <v>a1M36000004abJLEAY</v>
      </c>
      <c r="V87" s="454" t="str">
        <f>IFERROR(IF('Overview - Section A'!$AN$5="Funding Request",IF('Reference Records'!$B$276&lt;&gt;"",VLOOKUP(N87,'Reference Records'!$B$276:$C$277,2,FALSE),VLOOKUP(N87,'Reference Records'!$A$289:$C$290,3,FALSE)),VLOOKUP(N87,'Reference Records'!$A$293:$C$295,3,FALSE)),"")</f>
        <v/>
      </c>
      <c r="W87" s="455"/>
      <c r="X87" s="455"/>
      <c r="Y87" s="454"/>
      <c r="Z87" s="454"/>
      <c r="AA87" s="216"/>
      <c r="AB87" s="162"/>
      <c r="AC87" s="51"/>
    </row>
    <row r="88" spans="1:40" ht="46.9" customHeight="1" x14ac:dyDescent="0.25">
      <c r="A88" s="345">
        <v>80</v>
      </c>
      <c r="B88" s="445" t="str">
        <f>IFERROR(IF(D88="","",VLOOKUP(W88,'Reference records(soft deleted)'!$B$61:$D$89,3,FALSE)),"")</f>
        <v/>
      </c>
      <c r="C88" s="445" t="str">
        <f>IFERROR(IF(D88="","",VLOOKUP(X88,'Reference records(soft deleted)'!$B$171:$D$343,3,FALSE)),"")</f>
        <v/>
      </c>
      <c r="D88" s="446"/>
      <c r="E88" s="447" t="str">
        <f>IF('Overview - Section A'!$AN$5="Funding Request",IF(F88="Funding Request Place Holder","",F88),"")</f>
        <v/>
      </c>
      <c r="F88" s="448" t="str">
        <f>IFERROR(IF(Z88="","",VLOOKUP(Z88,'Overview - Section A'!$P$30:$Q$31,2,FALSE)),"")</f>
        <v/>
      </c>
      <c r="G88" s="449"/>
      <c r="H88" s="449"/>
      <c r="I88" s="449"/>
      <c r="J88" s="449"/>
      <c r="K88" s="449"/>
      <c r="L88" s="449"/>
      <c r="M88" s="447"/>
      <c r="N88" s="450" t="str">
        <f t="shared" si="2"/>
        <v/>
      </c>
      <c r="O88" s="451"/>
      <c r="P88" s="452"/>
      <c r="Q88" s="453"/>
      <c r="R88" s="427" t="str">
        <f>IFERROR(IF('Overview - Section A'!$AN$5="Funding Request",VLOOKUP(E88,'Overview - Section A'!$M$30:$P$31,4,FALSE),IF(Z88="","",Z88)),"")</f>
        <v/>
      </c>
      <c r="S88" s="427" t="b">
        <f t="shared" si="3"/>
        <v>0</v>
      </c>
      <c r="T88" s="427" t="s">
        <v>1050</v>
      </c>
      <c r="U88" s="427" t="str">
        <f t="array" ref="U88">IFERROR(IF(INDEX('Overview - Section A'!$AB$119:$AB$173,MATCH(LEFT(C88,255),LEFT('Overview - Section A'!$W$119:$W$173,255),0))=0,"",INDEX('Overview - Section A'!$AB$119:$AB$173,MATCH(LEFT(C88,255),LEFT('Overview - Section A'!$W$119:$W$173,255),0))),"")</f>
        <v>a1M36000004abJLEAY</v>
      </c>
      <c r="V88" s="454" t="str">
        <f>IFERROR(IF('Overview - Section A'!$AN$5="Funding Request",IF('Reference Records'!$B$276&lt;&gt;"",VLOOKUP(N88,'Reference Records'!$B$276:$C$277,2,FALSE),VLOOKUP(N88,'Reference Records'!$A$289:$C$290,3,FALSE)),VLOOKUP(N88,'Reference Records'!$A$293:$C$295,3,FALSE)),"")</f>
        <v/>
      </c>
      <c r="W88" s="455"/>
      <c r="X88" s="455"/>
      <c r="Y88" s="454"/>
      <c r="Z88" s="454"/>
      <c r="AA88" s="216"/>
      <c r="AB88" s="162"/>
      <c r="AC88" s="51"/>
    </row>
    <row r="89" spans="1:40" ht="1.5" customHeight="1" thickBot="1" x14ac:dyDescent="0.3">
      <c r="A89" s="66"/>
      <c r="B89" s="67"/>
      <c r="C89" s="67"/>
      <c r="D89" s="67"/>
      <c r="E89" s="67"/>
      <c r="F89" s="67"/>
      <c r="G89" s="67"/>
      <c r="H89" s="67"/>
      <c r="I89" s="67"/>
      <c r="J89" s="67"/>
      <c r="K89" s="67"/>
      <c r="L89" s="67"/>
      <c r="M89" s="67"/>
      <c r="N89" s="67"/>
      <c r="O89" s="67"/>
      <c r="P89" s="67"/>
      <c r="Q89" s="67"/>
      <c r="R89" s="67"/>
      <c r="S89" s="67"/>
      <c r="T89" s="67"/>
      <c r="U89" s="67"/>
      <c r="V89" s="61"/>
      <c r="AC89" s="61"/>
    </row>
    <row r="90" spans="1:40" ht="35.65" customHeight="1" thickBot="1" x14ac:dyDescent="0.3">
      <c r="E90" s="69"/>
      <c r="F90" s="69"/>
      <c r="G90" s="69"/>
      <c r="H90" s="69"/>
      <c r="I90" s="69"/>
      <c r="J90" s="69"/>
      <c r="K90" s="69"/>
      <c r="L90" s="69"/>
      <c r="M90" s="69"/>
      <c r="N90" s="69"/>
      <c r="W90" s="49"/>
      <c r="X90" s="49"/>
      <c r="Y90" s="49"/>
      <c r="Z90" s="49"/>
      <c r="AA90" s="49"/>
      <c r="AB90" s="49"/>
      <c r="AC90" s="49"/>
    </row>
    <row r="91" spans="1:40" ht="45.75" customHeight="1" thickBot="1" x14ac:dyDescent="0.3">
      <c r="A91" s="505" t="s">
        <v>171</v>
      </c>
      <c r="B91" s="506"/>
      <c r="C91" s="506"/>
      <c r="D91" s="506"/>
      <c r="E91" s="506"/>
      <c r="F91" s="331"/>
      <c r="G91" s="331"/>
      <c r="H91" s="331"/>
      <c r="I91" s="331"/>
      <c r="J91" s="331"/>
      <c r="K91" s="331"/>
      <c r="L91" s="130"/>
      <c r="M91" s="131"/>
      <c r="N91" s="69"/>
    </row>
    <row r="92" spans="1:40" ht="45.75" customHeight="1" x14ac:dyDescent="0.25">
      <c r="A92" s="359" t="s">
        <v>128</v>
      </c>
      <c r="B92" s="359" t="s">
        <v>89</v>
      </c>
      <c r="C92" s="359" t="s">
        <v>182</v>
      </c>
      <c r="D92" s="359" t="s">
        <v>142</v>
      </c>
      <c r="E92" s="359" t="s">
        <v>133</v>
      </c>
      <c r="F92" s="456" t="s">
        <v>162</v>
      </c>
      <c r="G92" s="456" t="s">
        <v>62</v>
      </c>
      <c r="H92" s="456" t="s">
        <v>0</v>
      </c>
      <c r="I92" s="456" t="s">
        <v>96</v>
      </c>
      <c r="J92" s="456" t="s">
        <v>60</v>
      </c>
      <c r="K92" s="456" t="s">
        <v>97</v>
      </c>
      <c r="L92" s="457" t="s">
        <v>62</v>
      </c>
      <c r="M92" s="128"/>
      <c r="N92" s="69"/>
    </row>
    <row r="93" spans="1:40" ht="47.25" hidden="1" x14ac:dyDescent="0.25">
      <c r="A93" s="345" t="s">
        <v>93</v>
      </c>
      <c r="B93" s="364" t="str">
        <f>IF(A93=A92,"",IF(VLOOKUP(A93,$A$8:$D$90,4,FALSE)=0,"",VLOOKUP(A93,$A$8:$D$90,4,FALSE)))</f>
        <v>[Key Activity]</v>
      </c>
      <c r="C93" s="365" t="str">
        <f ca="1">TEXT(IFERROR(INDEX('Overview - Section A'!$A$37:$A$44,MATCH(G93,'Overview - Section A'!$U$37:$U$44,0)),""),"d-mmm-yy") &amp;" to " &amp; TEXT(IFERROR(INDEX('Overview - Section A'!$E$37:$E$44,MATCH(G93,'Overview - Section A'!$U$37:$U$44,0)),""),"d-mmm-yy")</f>
        <v xml:space="preserve"> to </v>
      </c>
      <c r="D93" s="458" t="s">
        <v>94</v>
      </c>
      <c r="E93" s="458" t="s">
        <v>95</v>
      </c>
      <c r="F93" s="459" t="str">
        <f>IF(VLOOKUP(A93,$A$8:$D$90,4,FALSE)=0,"",VLOOKUP(A93,$A$8:$D$90,4,FALSE))</f>
        <v>[Key Activity]</v>
      </c>
      <c r="G93" s="460" t="s">
        <v>61</v>
      </c>
      <c r="H93" s="460" t="s">
        <v>47</v>
      </c>
      <c r="I93" s="461" t="b">
        <f>IFERROR(TRUE,FALSE)</f>
        <v>1</v>
      </c>
      <c r="J93" s="461" t="b">
        <f>IFERROR(IF(VLOOKUP(A93,$A$8:$D$90,4,FALSE)&lt;&gt;"",TRUE,FALSE),FALSE)</f>
        <v>1</v>
      </c>
      <c r="K93" s="461" t="str">
        <f>IFERROR(VLOOKUP(A93,$A$8:$T$90,20,FALSE),"")</f>
        <v>[Record ID]</v>
      </c>
      <c r="L93" s="462" t="s">
        <v>61</v>
      </c>
      <c r="M93" s="132"/>
      <c r="N93" s="69"/>
      <c r="AM93" s="5"/>
      <c r="AN93" s="5"/>
    </row>
    <row r="94" spans="1:40" ht="94.5" x14ac:dyDescent="0.25">
      <c r="A94" s="345">
        <v>1</v>
      </c>
      <c r="B94" s="364" t="str">
        <f t="shared" ref="B94:B157" si="4">IF(A94=A93,"",IF(VLOOKUP(A94,$A$8:$D$90,4,FALSE)=0,"",VLOOKUP(A94,$A$8:$D$90,4,FALSE)))</f>
        <v/>
      </c>
      <c r="C94" s="365" t="str">
        <f ca="1">TEXT(IFERROR(INDEX('Overview - Section A'!$A$37:$A$44,MATCH(G94,'Overview - Section A'!$U$37:$U$44,0)),""),"d-mmm-yy") &amp;" to " &amp; TEXT(IFERROR(INDEX('Overview - Section A'!$E$37:$E$44,MATCH(G94,'Overview - Section A'!$U$37:$U$44,0)),""),"d-mmm-yy")</f>
        <v>1-Jan-18 to 31-Dec-18</v>
      </c>
      <c r="D94" s="458"/>
      <c r="E94" s="458"/>
      <c r="F94" s="459" t="str">
        <f t="shared" ref="F94:F157" si="5">IF(VLOOKUP(A94,$A$8:$D$90,4,FALSE)=0,"",VLOOKUP(A94,$A$8:$D$90,4,FALSE))</f>
        <v/>
      </c>
      <c r="G94" s="460" t="s">
        <v>469</v>
      </c>
      <c r="H94" s="460"/>
      <c r="I94" s="461" t="b">
        <f t="shared" ref="I94:I157" si="6">IFERROR(TRUE,FALSE)</f>
        <v>1</v>
      </c>
      <c r="J94" s="461" t="b">
        <f t="shared" ref="J94:J157" si="7">IFERROR(IF(VLOOKUP(A94,$A$8:$D$90,4,FALSE)&lt;&gt;"",TRUE,FALSE),FALSE)</f>
        <v>0</v>
      </c>
      <c r="K94" s="461" t="str">
        <f t="shared" ref="K94:K157" si="8">IFERROR(VLOOKUP(A94,$A$8:$T$90,20,FALSE),"")</f>
        <v>a1N36000004SdsTEAS</v>
      </c>
      <c r="L94" s="462" t="s">
        <v>1051</v>
      </c>
      <c r="M94" s="132"/>
      <c r="N94" s="69"/>
      <c r="AM94" s="5"/>
      <c r="AN94" s="5"/>
    </row>
    <row r="95" spans="1:40" ht="94.5" x14ac:dyDescent="0.25">
      <c r="A95" s="345">
        <v>1</v>
      </c>
      <c r="B95" s="364" t="str">
        <f t="shared" si="4"/>
        <v/>
      </c>
      <c r="C95" s="365" t="str">
        <f ca="1">TEXT(IFERROR(INDEX('Overview - Section A'!$A$37:$A$44,MATCH(G95,'Overview - Section A'!$U$37:$U$44,0)),""),"d-mmm-yy") &amp;" to " &amp; TEXT(IFERROR(INDEX('Overview - Section A'!$E$37:$E$44,MATCH(G95,'Overview - Section A'!$U$37:$U$44,0)),""),"d-mmm-yy")</f>
        <v>1-Jan-19 to 31-Dec-19</v>
      </c>
      <c r="D95" s="458"/>
      <c r="E95" s="458"/>
      <c r="F95" s="459" t="str">
        <f t="shared" si="5"/>
        <v/>
      </c>
      <c r="G95" s="460" t="s">
        <v>471</v>
      </c>
      <c r="H95" s="460"/>
      <c r="I95" s="461" t="b">
        <f t="shared" si="6"/>
        <v>1</v>
      </c>
      <c r="J95" s="461" t="b">
        <f t="shared" si="7"/>
        <v>0</v>
      </c>
      <c r="K95" s="461" t="str">
        <f t="shared" si="8"/>
        <v>a1N36000004SdsTEAS</v>
      </c>
      <c r="L95" s="462" t="s">
        <v>1052</v>
      </c>
      <c r="M95" s="132"/>
      <c r="N95" s="69"/>
      <c r="AM95" s="5"/>
      <c r="AN95" s="5"/>
    </row>
    <row r="96" spans="1:40" ht="94.5" x14ac:dyDescent="0.25">
      <c r="A96" s="345">
        <v>1</v>
      </c>
      <c r="B96" s="364" t="str">
        <f t="shared" si="4"/>
        <v/>
      </c>
      <c r="C96" s="365" t="str">
        <f ca="1">TEXT(IFERROR(INDEX('Overview - Section A'!$A$37:$A$44,MATCH(G96,'Overview - Section A'!$U$37:$U$44,0)),""),"d-mmm-yy") &amp;" to " &amp; TEXT(IFERROR(INDEX('Overview - Section A'!$E$37:$E$44,MATCH(G96,'Overview - Section A'!$U$37:$U$44,0)),""),"d-mmm-yy")</f>
        <v>1-Jan-20 to 31-Dec-20</v>
      </c>
      <c r="D96" s="458"/>
      <c r="E96" s="458"/>
      <c r="F96" s="459" t="str">
        <f t="shared" si="5"/>
        <v/>
      </c>
      <c r="G96" s="460" t="s">
        <v>473</v>
      </c>
      <c r="H96" s="460"/>
      <c r="I96" s="461" t="b">
        <f t="shared" si="6"/>
        <v>1</v>
      </c>
      <c r="J96" s="461" t="b">
        <f t="shared" si="7"/>
        <v>0</v>
      </c>
      <c r="K96" s="461" t="str">
        <f t="shared" si="8"/>
        <v>a1N36000004SdsTEAS</v>
      </c>
      <c r="L96" s="462" t="s">
        <v>1053</v>
      </c>
      <c r="M96" s="132"/>
      <c r="N96" s="69"/>
      <c r="AM96" s="5"/>
      <c r="AN96" s="5"/>
    </row>
    <row r="97" spans="1:40" ht="94.5" x14ac:dyDescent="0.25">
      <c r="A97" s="345">
        <v>1</v>
      </c>
      <c r="B97" s="364" t="str">
        <f t="shared" si="4"/>
        <v/>
      </c>
      <c r="C97" s="365" t="str">
        <f ca="1">TEXT(IFERROR(INDEX('Overview - Section A'!$A$37:$A$44,MATCH(G97,'Overview - Section A'!$U$37:$U$44,0)),""),"d-mmm-yy") &amp;" to " &amp; TEXT(IFERROR(INDEX('Overview - Section A'!$E$37:$E$44,MATCH(G97,'Overview - Section A'!$U$37:$U$44,0)),""),"d-mmm-yy")</f>
        <v>1-Jan-21 to 31-Dec-21</v>
      </c>
      <c r="D97" s="458"/>
      <c r="E97" s="458"/>
      <c r="F97" s="459" t="str">
        <f t="shared" si="5"/>
        <v/>
      </c>
      <c r="G97" s="460" t="s">
        <v>475</v>
      </c>
      <c r="H97" s="460"/>
      <c r="I97" s="461" t="b">
        <f t="shared" si="6"/>
        <v>1</v>
      </c>
      <c r="J97" s="461" t="b">
        <f t="shared" si="7"/>
        <v>0</v>
      </c>
      <c r="K97" s="461" t="str">
        <f t="shared" si="8"/>
        <v>a1N36000004SdsTEAS</v>
      </c>
      <c r="L97" s="462" t="s">
        <v>1054</v>
      </c>
      <c r="M97" s="132"/>
      <c r="N97" s="69"/>
      <c r="AM97" s="5"/>
      <c r="AN97" s="5"/>
    </row>
    <row r="98" spans="1:40" ht="94.5" x14ac:dyDescent="0.25">
      <c r="A98" s="345">
        <v>1</v>
      </c>
      <c r="B98" s="364" t="str">
        <f t="shared" si="4"/>
        <v/>
      </c>
      <c r="C98" s="365" t="str">
        <f ca="1">TEXT(IFERROR(INDEX('Overview - Section A'!$A$37:$A$44,MATCH(G98,'Overview - Section A'!$U$37:$U$44,0)),""),"d-mmm-yy") &amp;" to " &amp; TEXT(IFERROR(INDEX('Overview - Section A'!$E$37:$E$44,MATCH(G98,'Overview - Section A'!$U$37:$U$44,0)),""),"d-mmm-yy")</f>
        <v>1-Jan-22 to 31-Dec-22</v>
      </c>
      <c r="D98" s="458"/>
      <c r="E98" s="458"/>
      <c r="F98" s="459" t="str">
        <f t="shared" si="5"/>
        <v/>
      </c>
      <c r="G98" s="460" t="s">
        <v>477</v>
      </c>
      <c r="H98" s="460"/>
      <c r="I98" s="461" t="b">
        <f t="shared" si="6"/>
        <v>1</v>
      </c>
      <c r="J98" s="461" t="b">
        <f t="shared" si="7"/>
        <v>0</v>
      </c>
      <c r="K98" s="461" t="str">
        <f t="shared" si="8"/>
        <v>a1N36000004SdsTEAS</v>
      </c>
      <c r="L98" s="462" t="s">
        <v>1055</v>
      </c>
      <c r="M98" s="132"/>
      <c r="N98" s="69"/>
      <c r="AM98" s="5"/>
      <c r="AN98" s="5"/>
    </row>
    <row r="99" spans="1:40" ht="94.5" x14ac:dyDescent="0.25">
      <c r="A99" s="345">
        <v>1</v>
      </c>
      <c r="B99" s="364" t="str">
        <f t="shared" si="4"/>
        <v/>
      </c>
      <c r="C99" s="365" t="str">
        <f ca="1">TEXT(IFERROR(INDEX('Overview - Section A'!$A$37:$A$44,MATCH(G99,'Overview - Section A'!$U$37:$U$44,0)),""),"d-mmm-yy") &amp;" to " &amp; TEXT(IFERROR(INDEX('Overview - Section A'!$E$37:$E$44,MATCH(G99,'Overview - Section A'!$U$37:$U$44,0)),""),"d-mmm-yy")</f>
        <v>1-Jan-23 to 31-Dec-23</v>
      </c>
      <c r="D99" s="458"/>
      <c r="E99" s="458"/>
      <c r="F99" s="459" t="str">
        <f t="shared" si="5"/>
        <v/>
      </c>
      <c r="G99" s="460" t="s">
        <v>479</v>
      </c>
      <c r="H99" s="460"/>
      <c r="I99" s="461" t="b">
        <f t="shared" si="6"/>
        <v>1</v>
      </c>
      <c r="J99" s="461" t="b">
        <f t="shared" si="7"/>
        <v>0</v>
      </c>
      <c r="K99" s="461" t="str">
        <f t="shared" si="8"/>
        <v>a1N36000004SdsTEAS</v>
      </c>
      <c r="L99" s="462" t="s">
        <v>1056</v>
      </c>
      <c r="M99" s="132"/>
      <c r="N99" s="69"/>
      <c r="AM99" s="5"/>
      <c r="AN99" s="5"/>
    </row>
    <row r="100" spans="1:40" ht="94.5" x14ac:dyDescent="0.25">
      <c r="A100" s="345">
        <v>2</v>
      </c>
      <c r="B100" s="364" t="str">
        <f t="shared" si="4"/>
        <v/>
      </c>
      <c r="C100" s="365" t="str">
        <f ca="1">TEXT(IFERROR(INDEX('Overview - Section A'!$A$37:$A$44,MATCH(G100,'Overview - Section A'!$U$37:$U$44,0)),""),"d-mmm-yy") &amp;" to " &amp; TEXT(IFERROR(INDEX('Overview - Section A'!$E$37:$E$44,MATCH(G100,'Overview - Section A'!$U$37:$U$44,0)),""),"d-mmm-yy")</f>
        <v>1-Jan-18 to 31-Dec-18</v>
      </c>
      <c r="D100" s="458"/>
      <c r="E100" s="458"/>
      <c r="F100" s="459" t="str">
        <f t="shared" si="5"/>
        <v/>
      </c>
      <c r="G100" s="460" t="s">
        <v>469</v>
      </c>
      <c r="H100" s="460"/>
      <c r="I100" s="461" t="b">
        <f t="shared" si="6"/>
        <v>1</v>
      </c>
      <c r="J100" s="461" t="b">
        <f t="shared" si="7"/>
        <v>0</v>
      </c>
      <c r="K100" s="461" t="str">
        <f t="shared" si="8"/>
        <v>a1N36000004SdsUEAS</v>
      </c>
      <c r="L100" s="462" t="s">
        <v>1057</v>
      </c>
      <c r="M100" s="132"/>
      <c r="N100" s="69"/>
      <c r="AM100" s="5"/>
      <c r="AN100" s="5"/>
    </row>
    <row r="101" spans="1:40" ht="94.5" x14ac:dyDescent="0.25">
      <c r="A101" s="345">
        <v>2</v>
      </c>
      <c r="B101" s="364" t="str">
        <f t="shared" si="4"/>
        <v/>
      </c>
      <c r="C101" s="365" t="str">
        <f ca="1">TEXT(IFERROR(INDEX('Overview - Section A'!$A$37:$A$44,MATCH(G101,'Overview - Section A'!$U$37:$U$44,0)),""),"d-mmm-yy") &amp;" to " &amp; TEXT(IFERROR(INDEX('Overview - Section A'!$E$37:$E$44,MATCH(G101,'Overview - Section A'!$U$37:$U$44,0)),""),"d-mmm-yy")</f>
        <v>1-Jan-19 to 31-Dec-19</v>
      </c>
      <c r="D101" s="458"/>
      <c r="E101" s="458"/>
      <c r="F101" s="459" t="str">
        <f t="shared" si="5"/>
        <v/>
      </c>
      <c r="G101" s="460" t="s">
        <v>471</v>
      </c>
      <c r="H101" s="460"/>
      <c r="I101" s="461" t="b">
        <f t="shared" si="6"/>
        <v>1</v>
      </c>
      <c r="J101" s="461" t="b">
        <f t="shared" si="7"/>
        <v>0</v>
      </c>
      <c r="K101" s="461" t="str">
        <f t="shared" si="8"/>
        <v>a1N36000004SdsUEAS</v>
      </c>
      <c r="L101" s="462" t="s">
        <v>1058</v>
      </c>
      <c r="M101" s="132"/>
      <c r="N101" s="69"/>
      <c r="AM101" s="5"/>
      <c r="AN101" s="5"/>
    </row>
    <row r="102" spans="1:40" ht="94.5" x14ac:dyDescent="0.25">
      <c r="A102" s="345">
        <v>2</v>
      </c>
      <c r="B102" s="364" t="str">
        <f t="shared" si="4"/>
        <v/>
      </c>
      <c r="C102" s="365" t="str">
        <f ca="1">TEXT(IFERROR(INDEX('Overview - Section A'!$A$37:$A$44,MATCH(G102,'Overview - Section A'!$U$37:$U$44,0)),""),"d-mmm-yy") &amp;" to " &amp; TEXT(IFERROR(INDEX('Overview - Section A'!$E$37:$E$44,MATCH(G102,'Overview - Section A'!$U$37:$U$44,0)),""),"d-mmm-yy")</f>
        <v>1-Jan-20 to 31-Dec-20</v>
      </c>
      <c r="D102" s="458"/>
      <c r="E102" s="458"/>
      <c r="F102" s="459" t="str">
        <f t="shared" si="5"/>
        <v/>
      </c>
      <c r="G102" s="460" t="s">
        <v>473</v>
      </c>
      <c r="H102" s="460"/>
      <c r="I102" s="461" t="b">
        <f t="shared" si="6"/>
        <v>1</v>
      </c>
      <c r="J102" s="461" t="b">
        <f t="shared" si="7"/>
        <v>0</v>
      </c>
      <c r="K102" s="461" t="str">
        <f t="shared" si="8"/>
        <v>a1N36000004SdsUEAS</v>
      </c>
      <c r="L102" s="462" t="s">
        <v>1059</v>
      </c>
      <c r="M102" s="132"/>
      <c r="N102" s="69"/>
      <c r="AM102" s="5"/>
      <c r="AN102" s="5"/>
    </row>
    <row r="103" spans="1:40" ht="94.5" x14ac:dyDescent="0.25">
      <c r="A103" s="345">
        <v>2</v>
      </c>
      <c r="B103" s="364" t="str">
        <f t="shared" si="4"/>
        <v/>
      </c>
      <c r="C103" s="365" t="str">
        <f ca="1">TEXT(IFERROR(INDEX('Overview - Section A'!$A$37:$A$44,MATCH(G103,'Overview - Section A'!$U$37:$U$44,0)),""),"d-mmm-yy") &amp;" to " &amp; TEXT(IFERROR(INDEX('Overview - Section A'!$E$37:$E$44,MATCH(G103,'Overview - Section A'!$U$37:$U$44,0)),""),"d-mmm-yy")</f>
        <v>1-Jan-21 to 31-Dec-21</v>
      </c>
      <c r="D103" s="458"/>
      <c r="E103" s="458"/>
      <c r="F103" s="459" t="str">
        <f t="shared" si="5"/>
        <v/>
      </c>
      <c r="G103" s="460" t="s">
        <v>475</v>
      </c>
      <c r="H103" s="460"/>
      <c r="I103" s="461" t="b">
        <f t="shared" si="6"/>
        <v>1</v>
      </c>
      <c r="J103" s="461" t="b">
        <f t="shared" si="7"/>
        <v>0</v>
      </c>
      <c r="K103" s="461" t="str">
        <f t="shared" si="8"/>
        <v>a1N36000004SdsUEAS</v>
      </c>
      <c r="L103" s="462" t="s">
        <v>1060</v>
      </c>
      <c r="M103" s="132"/>
      <c r="N103" s="69"/>
      <c r="AM103" s="5"/>
      <c r="AN103" s="5"/>
    </row>
    <row r="104" spans="1:40" ht="94.5" x14ac:dyDescent="0.25">
      <c r="A104" s="345">
        <v>2</v>
      </c>
      <c r="B104" s="364" t="str">
        <f t="shared" si="4"/>
        <v/>
      </c>
      <c r="C104" s="365" t="str">
        <f ca="1">TEXT(IFERROR(INDEX('Overview - Section A'!$A$37:$A$44,MATCH(G104,'Overview - Section A'!$U$37:$U$44,0)),""),"d-mmm-yy") &amp;" to " &amp; TEXT(IFERROR(INDEX('Overview - Section A'!$E$37:$E$44,MATCH(G104,'Overview - Section A'!$U$37:$U$44,0)),""),"d-mmm-yy")</f>
        <v>1-Jan-22 to 31-Dec-22</v>
      </c>
      <c r="D104" s="458"/>
      <c r="E104" s="458"/>
      <c r="F104" s="459" t="str">
        <f t="shared" si="5"/>
        <v/>
      </c>
      <c r="G104" s="460" t="s">
        <v>477</v>
      </c>
      <c r="H104" s="460"/>
      <c r="I104" s="461" t="b">
        <f t="shared" si="6"/>
        <v>1</v>
      </c>
      <c r="J104" s="461" t="b">
        <f t="shared" si="7"/>
        <v>0</v>
      </c>
      <c r="K104" s="461" t="str">
        <f t="shared" si="8"/>
        <v>a1N36000004SdsUEAS</v>
      </c>
      <c r="L104" s="462" t="s">
        <v>1061</v>
      </c>
      <c r="M104" s="132"/>
      <c r="N104" s="69"/>
      <c r="AM104" s="5"/>
      <c r="AN104" s="5"/>
    </row>
    <row r="105" spans="1:40" ht="94.5" x14ac:dyDescent="0.25">
      <c r="A105" s="345">
        <v>2</v>
      </c>
      <c r="B105" s="364" t="str">
        <f t="shared" si="4"/>
        <v/>
      </c>
      <c r="C105" s="365" t="str">
        <f ca="1">TEXT(IFERROR(INDEX('Overview - Section A'!$A$37:$A$44,MATCH(G105,'Overview - Section A'!$U$37:$U$44,0)),""),"d-mmm-yy") &amp;" to " &amp; TEXT(IFERROR(INDEX('Overview - Section A'!$E$37:$E$44,MATCH(G105,'Overview - Section A'!$U$37:$U$44,0)),""),"d-mmm-yy")</f>
        <v>1-Jan-23 to 31-Dec-23</v>
      </c>
      <c r="D105" s="458"/>
      <c r="E105" s="458"/>
      <c r="F105" s="459" t="str">
        <f t="shared" si="5"/>
        <v/>
      </c>
      <c r="G105" s="460" t="s">
        <v>479</v>
      </c>
      <c r="H105" s="460"/>
      <c r="I105" s="461" t="b">
        <f t="shared" si="6"/>
        <v>1</v>
      </c>
      <c r="J105" s="461" t="b">
        <f t="shared" si="7"/>
        <v>0</v>
      </c>
      <c r="K105" s="461" t="str">
        <f t="shared" si="8"/>
        <v>a1N36000004SdsUEAS</v>
      </c>
      <c r="L105" s="462" t="s">
        <v>1062</v>
      </c>
      <c r="M105" s="132"/>
      <c r="N105" s="69"/>
      <c r="AM105" s="5"/>
      <c r="AN105" s="5"/>
    </row>
    <row r="106" spans="1:40" ht="94.5" x14ac:dyDescent="0.25">
      <c r="A106" s="345">
        <v>3</v>
      </c>
      <c r="B106" s="364" t="str">
        <f t="shared" si="4"/>
        <v/>
      </c>
      <c r="C106" s="365" t="str">
        <f ca="1">TEXT(IFERROR(INDEX('Overview - Section A'!$A$37:$A$44,MATCH(G106,'Overview - Section A'!$U$37:$U$44,0)),""),"d-mmm-yy") &amp;" to " &amp; TEXT(IFERROR(INDEX('Overview - Section A'!$E$37:$E$44,MATCH(G106,'Overview - Section A'!$U$37:$U$44,0)),""),"d-mmm-yy")</f>
        <v>1-Jan-18 to 31-Dec-18</v>
      </c>
      <c r="D106" s="458"/>
      <c r="E106" s="458"/>
      <c r="F106" s="459" t="str">
        <f t="shared" si="5"/>
        <v/>
      </c>
      <c r="G106" s="460" t="s">
        <v>469</v>
      </c>
      <c r="H106" s="460"/>
      <c r="I106" s="461" t="b">
        <f t="shared" si="6"/>
        <v>1</v>
      </c>
      <c r="J106" s="461" t="b">
        <f t="shared" si="7"/>
        <v>0</v>
      </c>
      <c r="K106" s="461" t="str">
        <f t="shared" si="8"/>
        <v>a1N36000004SdsVEAS</v>
      </c>
      <c r="L106" s="462" t="s">
        <v>1063</v>
      </c>
      <c r="M106" s="132"/>
      <c r="N106" s="69"/>
      <c r="AM106" s="5"/>
      <c r="AN106" s="5"/>
    </row>
    <row r="107" spans="1:40" ht="94.5" x14ac:dyDescent="0.25">
      <c r="A107" s="345">
        <v>3</v>
      </c>
      <c r="B107" s="364" t="str">
        <f t="shared" si="4"/>
        <v/>
      </c>
      <c r="C107" s="365" t="str">
        <f ca="1">TEXT(IFERROR(INDEX('Overview - Section A'!$A$37:$A$44,MATCH(G107,'Overview - Section A'!$U$37:$U$44,0)),""),"d-mmm-yy") &amp;" to " &amp; TEXT(IFERROR(INDEX('Overview - Section A'!$E$37:$E$44,MATCH(G107,'Overview - Section A'!$U$37:$U$44,0)),""),"d-mmm-yy")</f>
        <v>1-Jan-19 to 31-Dec-19</v>
      </c>
      <c r="D107" s="458"/>
      <c r="E107" s="458"/>
      <c r="F107" s="459" t="str">
        <f t="shared" si="5"/>
        <v/>
      </c>
      <c r="G107" s="460" t="s">
        <v>471</v>
      </c>
      <c r="H107" s="460"/>
      <c r="I107" s="461" t="b">
        <f t="shared" si="6"/>
        <v>1</v>
      </c>
      <c r="J107" s="461" t="b">
        <f t="shared" si="7"/>
        <v>0</v>
      </c>
      <c r="K107" s="461" t="str">
        <f t="shared" si="8"/>
        <v>a1N36000004SdsVEAS</v>
      </c>
      <c r="L107" s="462" t="s">
        <v>1064</v>
      </c>
      <c r="M107" s="132"/>
      <c r="N107" s="69"/>
      <c r="AM107" s="5"/>
      <c r="AN107" s="5"/>
    </row>
    <row r="108" spans="1:40" ht="94.5" x14ac:dyDescent="0.25">
      <c r="A108" s="345">
        <v>3</v>
      </c>
      <c r="B108" s="364" t="str">
        <f t="shared" si="4"/>
        <v/>
      </c>
      <c r="C108" s="365" t="str">
        <f ca="1">TEXT(IFERROR(INDEX('Overview - Section A'!$A$37:$A$44,MATCH(G108,'Overview - Section A'!$U$37:$U$44,0)),""),"d-mmm-yy") &amp;" to " &amp; TEXT(IFERROR(INDEX('Overview - Section A'!$E$37:$E$44,MATCH(G108,'Overview - Section A'!$U$37:$U$44,0)),""),"d-mmm-yy")</f>
        <v>1-Jan-20 to 31-Dec-20</v>
      </c>
      <c r="D108" s="458"/>
      <c r="E108" s="458"/>
      <c r="F108" s="459" t="str">
        <f t="shared" si="5"/>
        <v/>
      </c>
      <c r="G108" s="460" t="s">
        <v>473</v>
      </c>
      <c r="H108" s="460"/>
      <c r="I108" s="461" t="b">
        <f t="shared" si="6"/>
        <v>1</v>
      </c>
      <c r="J108" s="461" t="b">
        <f t="shared" si="7"/>
        <v>0</v>
      </c>
      <c r="K108" s="461" t="str">
        <f t="shared" si="8"/>
        <v>a1N36000004SdsVEAS</v>
      </c>
      <c r="L108" s="462" t="s">
        <v>1065</v>
      </c>
      <c r="M108" s="132"/>
      <c r="N108" s="69"/>
      <c r="AM108" s="5"/>
      <c r="AN108" s="5"/>
    </row>
    <row r="109" spans="1:40" ht="94.5" x14ac:dyDescent="0.25">
      <c r="A109" s="345">
        <v>3</v>
      </c>
      <c r="B109" s="364" t="str">
        <f t="shared" si="4"/>
        <v/>
      </c>
      <c r="C109" s="365" t="str">
        <f ca="1">TEXT(IFERROR(INDEX('Overview - Section A'!$A$37:$A$44,MATCH(G109,'Overview - Section A'!$U$37:$U$44,0)),""),"d-mmm-yy") &amp;" to " &amp; TEXT(IFERROR(INDEX('Overview - Section A'!$E$37:$E$44,MATCH(G109,'Overview - Section A'!$U$37:$U$44,0)),""),"d-mmm-yy")</f>
        <v>1-Jan-21 to 31-Dec-21</v>
      </c>
      <c r="D109" s="458"/>
      <c r="E109" s="458"/>
      <c r="F109" s="459" t="str">
        <f t="shared" si="5"/>
        <v/>
      </c>
      <c r="G109" s="460" t="s">
        <v>475</v>
      </c>
      <c r="H109" s="460"/>
      <c r="I109" s="461" t="b">
        <f t="shared" si="6"/>
        <v>1</v>
      </c>
      <c r="J109" s="461" t="b">
        <f t="shared" si="7"/>
        <v>0</v>
      </c>
      <c r="K109" s="461" t="str">
        <f t="shared" si="8"/>
        <v>a1N36000004SdsVEAS</v>
      </c>
      <c r="L109" s="462" t="s">
        <v>1066</v>
      </c>
      <c r="M109" s="132"/>
      <c r="N109" s="69"/>
      <c r="AM109" s="5"/>
      <c r="AN109" s="5"/>
    </row>
    <row r="110" spans="1:40" ht="94.5" x14ac:dyDescent="0.25">
      <c r="A110" s="345">
        <v>3</v>
      </c>
      <c r="B110" s="364" t="str">
        <f t="shared" si="4"/>
        <v/>
      </c>
      <c r="C110" s="365" t="str">
        <f ca="1">TEXT(IFERROR(INDEX('Overview - Section A'!$A$37:$A$44,MATCH(G110,'Overview - Section A'!$U$37:$U$44,0)),""),"d-mmm-yy") &amp;" to " &amp; TEXT(IFERROR(INDEX('Overview - Section A'!$E$37:$E$44,MATCH(G110,'Overview - Section A'!$U$37:$U$44,0)),""),"d-mmm-yy")</f>
        <v>1-Jan-22 to 31-Dec-22</v>
      </c>
      <c r="D110" s="458"/>
      <c r="E110" s="458"/>
      <c r="F110" s="459" t="str">
        <f t="shared" si="5"/>
        <v/>
      </c>
      <c r="G110" s="460" t="s">
        <v>477</v>
      </c>
      <c r="H110" s="460"/>
      <c r="I110" s="461" t="b">
        <f t="shared" si="6"/>
        <v>1</v>
      </c>
      <c r="J110" s="461" t="b">
        <f t="shared" si="7"/>
        <v>0</v>
      </c>
      <c r="K110" s="461" t="str">
        <f t="shared" si="8"/>
        <v>a1N36000004SdsVEAS</v>
      </c>
      <c r="L110" s="462" t="s">
        <v>1067</v>
      </c>
      <c r="M110" s="132"/>
      <c r="N110" s="69"/>
      <c r="AM110" s="5"/>
      <c r="AN110" s="5"/>
    </row>
    <row r="111" spans="1:40" ht="94.5" x14ac:dyDescent="0.25">
      <c r="A111" s="345">
        <v>3</v>
      </c>
      <c r="B111" s="364" t="str">
        <f t="shared" si="4"/>
        <v/>
      </c>
      <c r="C111" s="365" t="str">
        <f ca="1">TEXT(IFERROR(INDEX('Overview - Section A'!$A$37:$A$44,MATCH(G111,'Overview - Section A'!$U$37:$U$44,0)),""),"d-mmm-yy") &amp;" to " &amp; TEXT(IFERROR(INDEX('Overview - Section A'!$E$37:$E$44,MATCH(G111,'Overview - Section A'!$U$37:$U$44,0)),""),"d-mmm-yy")</f>
        <v>1-Jan-23 to 31-Dec-23</v>
      </c>
      <c r="D111" s="458"/>
      <c r="E111" s="458"/>
      <c r="F111" s="459" t="str">
        <f t="shared" si="5"/>
        <v/>
      </c>
      <c r="G111" s="460" t="s">
        <v>479</v>
      </c>
      <c r="H111" s="460"/>
      <c r="I111" s="461" t="b">
        <f t="shared" si="6"/>
        <v>1</v>
      </c>
      <c r="J111" s="461" t="b">
        <f t="shared" si="7"/>
        <v>0</v>
      </c>
      <c r="K111" s="461" t="str">
        <f t="shared" si="8"/>
        <v>a1N36000004SdsVEAS</v>
      </c>
      <c r="L111" s="462" t="s">
        <v>1068</v>
      </c>
      <c r="M111" s="132"/>
      <c r="N111" s="69"/>
      <c r="AM111" s="5"/>
      <c r="AN111" s="5"/>
    </row>
    <row r="112" spans="1:40" ht="94.5" x14ac:dyDescent="0.25">
      <c r="A112" s="345">
        <v>4</v>
      </c>
      <c r="B112" s="364" t="str">
        <f t="shared" si="4"/>
        <v/>
      </c>
      <c r="C112" s="365" t="str">
        <f ca="1">TEXT(IFERROR(INDEX('Overview - Section A'!$A$37:$A$44,MATCH(G112,'Overview - Section A'!$U$37:$U$44,0)),""),"d-mmm-yy") &amp;" to " &amp; TEXT(IFERROR(INDEX('Overview - Section A'!$E$37:$E$44,MATCH(G112,'Overview - Section A'!$U$37:$U$44,0)),""),"d-mmm-yy")</f>
        <v>1-Jan-18 to 31-Dec-18</v>
      </c>
      <c r="D112" s="458"/>
      <c r="E112" s="458"/>
      <c r="F112" s="459" t="str">
        <f t="shared" si="5"/>
        <v/>
      </c>
      <c r="G112" s="460" t="s">
        <v>469</v>
      </c>
      <c r="H112" s="460"/>
      <c r="I112" s="461" t="b">
        <f t="shared" si="6"/>
        <v>1</v>
      </c>
      <c r="J112" s="461" t="b">
        <f t="shared" si="7"/>
        <v>0</v>
      </c>
      <c r="K112" s="461" t="str">
        <f t="shared" si="8"/>
        <v>a1N36000004SdsWEAS</v>
      </c>
      <c r="L112" s="462" t="s">
        <v>1069</v>
      </c>
      <c r="M112" s="132"/>
      <c r="N112" s="69"/>
      <c r="AM112" s="5"/>
      <c r="AN112" s="5"/>
    </row>
    <row r="113" spans="1:40" ht="94.5" x14ac:dyDescent="0.25">
      <c r="A113" s="345">
        <v>4</v>
      </c>
      <c r="B113" s="364" t="str">
        <f t="shared" si="4"/>
        <v/>
      </c>
      <c r="C113" s="365" t="str">
        <f ca="1">TEXT(IFERROR(INDEX('Overview - Section A'!$A$37:$A$44,MATCH(G113,'Overview - Section A'!$U$37:$U$44,0)),""),"d-mmm-yy") &amp;" to " &amp; TEXT(IFERROR(INDEX('Overview - Section A'!$E$37:$E$44,MATCH(G113,'Overview - Section A'!$U$37:$U$44,0)),""),"d-mmm-yy")</f>
        <v>1-Jan-19 to 31-Dec-19</v>
      </c>
      <c r="D113" s="458"/>
      <c r="E113" s="458"/>
      <c r="F113" s="459" t="str">
        <f t="shared" si="5"/>
        <v/>
      </c>
      <c r="G113" s="460" t="s">
        <v>471</v>
      </c>
      <c r="H113" s="460"/>
      <c r="I113" s="461" t="b">
        <f t="shared" si="6"/>
        <v>1</v>
      </c>
      <c r="J113" s="461" t="b">
        <f t="shared" si="7"/>
        <v>0</v>
      </c>
      <c r="K113" s="461" t="str">
        <f t="shared" si="8"/>
        <v>a1N36000004SdsWEAS</v>
      </c>
      <c r="L113" s="462" t="s">
        <v>1070</v>
      </c>
      <c r="M113" s="132"/>
      <c r="N113" s="69"/>
      <c r="AM113" s="5"/>
      <c r="AN113" s="5"/>
    </row>
    <row r="114" spans="1:40" ht="94.5" x14ac:dyDescent="0.25">
      <c r="A114" s="345">
        <v>4</v>
      </c>
      <c r="B114" s="364" t="str">
        <f t="shared" si="4"/>
        <v/>
      </c>
      <c r="C114" s="365" t="str">
        <f ca="1">TEXT(IFERROR(INDEX('Overview - Section A'!$A$37:$A$44,MATCH(G114,'Overview - Section A'!$U$37:$U$44,0)),""),"d-mmm-yy") &amp;" to " &amp; TEXT(IFERROR(INDEX('Overview - Section A'!$E$37:$E$44,MATCH(G114,'Overview - Section A'!$U$37:$U$44,0)),""),"d-mmm-yy")</f>
        <v>1-Jan-20 to 31-Dec-20</v>
      </c>
      <c r="D114" s="458"/>
      <c r="E114" s="458"/>
      <c r="F114" s="459" t="str">
        <f t="shared" si="5"/>
        <v/>
      </c>
      <c r="G114" s="460" t="s">
        <v>473</v>
      </c>
      <c r="H114" s="460"/>
      <c r="I114" s="461" t="b">
        <f t="shared" si="6"/>
        <v>1</v>
      </c>
      <c r="J114" s="461" t="b">
        <f t="shared" si="7"/>
        <v>0</v>
      </c>
      <c r="K114" s="461" t="str">
        <f t="shared" si="8"/>
        <v>a1N36000004SdsWEAS</v>
      </c>
      <c r="L114" s="462" t="s">
        <v>1071</v>
      </c>
      <c r="M114" s="132"/>
      <c r="N114" s="69"/>
      <c r="AM114" s="5"/>
      <c r="AN114" s="5"/>
    </row>
    <row r="115" spans="1:40" ht="94.5" x14ac:dyDescent="0.25">
      <c r="A115" s="345">
        <v>4</v>
      </c>
      <c r="B115" s="364" t="str">
        <f t="shared" si="4"/>
        <v/>
      </c>
      <c r="C115" s="365" t="str">
        <f ca="1">TEXT(IFERROR(INDEX('Overview - Section A'!$A$37:$A$44,MATCH(G115,'Overview - Section A'!$U$37:$U$44,0)),""),"d-mmm-yy") &amp;" to " &amp; TEXT(IFERROR(INDEX('Overview - Section A'!$E$37:$E$44,MATCH(G115,'Overview - Section A'!$U$37:$U$44,0)),""),"d-mmm-yy")</f>
        <v>1-Jan-21 to 31-Dec-21</v>
      </c>
      <c r="D115" s="458"/>
      <c r="E115" s="458"/>
      <c r="F115" s="459" t="str">
        <f t="shared" si="5"/>
        <v/>
      </c>
      <c r="G115" s="460" t="s">
        <v>475</v>
      </c>
      <c r="H115" s="460"/>
      <c r="I115" s="461" t="b">
        <f t="shared" si="6"/>
        <v>1</v>
      </c>
      <c r="J115" s="461" t="b">
        <f t="shared" si="7"/>
        <v>0</v>
      </c>
      <c r="K115" s="461" t="str">
        <f t="shared" si="8"/>
        <v>a1N36000004SdsWEAS</v>
      </c>
      <c r="L115" s="462" t="s">
        <v>1072</v>
      </c>
      <c r="M115" s="132"/>
      <c r="N115" s="69"/>
      <c r="AM115" s="5"/>
      <c r="AN115" s="5"/>
    </row>
    <row r="116" spans="1:40" ht="94.5" x14ac:dyDescent="0.25">
      <c r="A116" s="345">
        <v>4</v>
      </c>
      <c r="B116" s="364" t="str">
        <f t="shared" si="4"/>
        <v/>
      </c>
      <c r="C116" s="365" t="str">
        <f ca="1">TEXT(IFERROR(INDEX('Overview - Section A'!$A$37:$A$44,MATCH(G116,'Overview - Section A'!$U$37:$U$44,0)),""),"d-mmm-yy") &amp;" to " &amp; TEXT(IFERROR(INDEX('Overview - Section A'!$E$37:$E$44,MATCH(G116,'Overview - Section A'!$U$37:$U$44,0)),""),"d-mmm-yy")</f>
        <v>1-Jan-22 to 31-Dec-22</v>
      </c>
      <c r="D116" s="458"/>
      <c r="E116" s="458"/>
      <c r="F116" s="459" t="str">
        <f t="shared" si="5"/>
        <v/>
      </c>
      <c r="G116" s="460" t="s">
        <v>477</v>
      </c>
      <c r="H116" s="460"/>
      <c r="I116" s="461" t="b">
        <f t="shared" si="6"/>
        <v>1</v>
      </c>
      <c r="J116" s="461" t="b">
        <f t="shared" si="7"/>
        <v>0</v>
      </c>
      <c r="K116" s="461" t="str">
        <f t="shared" si="8"/>
        <v>a1N36000004SdsWEAS</v>
      </c>
      <c r="L116" s="462" t="s">
        <v>1073</v>
      </c>
      <c r="M116" s="132"/>
      <c r="N116" s="69"/>
      <c r="AM116" s="5"/>
      <c r="AN116" s="5"/>
    </row>
    <row r="117" spans="1:40" ht="94.5" x14ac:dyDescent="0.25">
      <c r="A117" s="345">
        <v>4</v>
      </c>
      <c r="B117" s="364" t="str">
        <f t="shared" si="4"/>
        <v/>
      </c>
      <c r="C117" s="365" t="str">
        <f ca="1">TEXT(IFERROR(INDEX('Overview - Section A'!$A$37:$A$44,MATCH(G117,'Overview - Section A'!$U$37:$U$44,0)),""),"d-mmm-yy") &amp;" to " &amp; TEXT(IFERROR(INDEX('Overview - Section A'!$E$37:$E$44,MATCH(G117,'Overview - Section A'!$U$37:$U$44,0)),""),"d-mmm-yy")</f>
        <v>1-Jan-23 to 31-Dec-23</v>
      </c>
      <c r="D117" s="458"/>
      <c r="E117" s="458"/>
      <c r="F117" s="459" t="str">
        <f t="shared" si="5"/>
        <v/>
      </c>
      <c r="G117" s="460" t="s">
        <v>479</v>
      </c>
      <c r="H117" s="460"/>
      <c r="I117" s="461" t="b">
        <f t="shared" si="6"/>
        <v>1</v>
      </c>
      <c r="J117" s="461" t="b">
        <f t="shared" si="7"/>
        <v>0</v>
      </c>
      <c r="K117" s="461" t="str">
        <f t="shared" si="8"/>
        <v>a1N36000004SdsWEAS</v>
      </c>
      <c r="L117" s="462" t="s">
        <v>1074</v>
      </c>
      <c r="M117" s="132"/>
      <c r="N117" s="69"/>
      <c r="AM117" s="5"/>
      <c r="AN117" s="5"/>
    </row>
    <row r="118" spans="1:40" ht="94.5" x14ac:dyDescent="0.25">
      <c r="A118" s="345">
        <v>5</v>
      </c>
      <c r="B118" s="364" t="str">
        <f t="shared" si="4"/>
        <v/>
      </c>
      <c r="C118" s="365" t="str">
        <f ca="1">TEXT(IFERROR(INDEX('Overview - Section A'!$A$37:$A$44,MATCH(G118,'Overview - Section A'!$U$37:$U$44,0)),""),"d-mmm-yy") &amp;" to " &amp; TEXT(IFERROR(INDEX('Overview - Section A'!$E$37:$E$44,MATCH(G118,'Overview - Section A'!$U$37:$U$44,0)),""),"d-mmm-yy")</f>
        <v>1-Jan-18 to 31-Dec-18</v>
      </c>
      <c r="D118" s="458"/>
      <c r="E118" s="458"/>
      <c r="F118" s="459" t="str">
        <f t="shared" si="5"/>
        <v/>
      </c>
      <c r="G118" s="460" t="s">
        <v>469</v>
      </c>
      <c r="H118" s="460"/>
      <c r="I118" s="461" t="b">
        <f t="shared" si="6"/>
        <v>1</v>
      </c>
      <c r="J118" s="461" t="b">
        <f t="shared" si="7"/>
        <v>0</v>
      </c>
      <c r="K118" s="461" t="str">
        <f t="shared" si="8"/>
        <v>a1N36000004SdsXEAS</v>
      </c>
      <c r="L118" s="462" t="s">
        <v>1075</v>
      </c>
      <c r="M118" s="132"/>
      <c r="N118" s="69"/>
      <c r="AM118" s="5"/>
      <c r="AN118" s="5"/>
    </row>
    <row r="119" spans="1:40" ht="94.5" x14ac:dyDescent="0.25">
      <c r="A119" s="345">
        <v>5</v>
      </c>
      <c r="B119" s="364" t="str">
        <f t="shared" si="4"/>
        <v/>
      </c>
      <c r="C119" s="365" t="str">
        <f ca="1">TEXT(IFERROR(INDEX('Overview - Section A'!$A$37:$A$44,MATCH(G119,'Overview - Section A'!$U$37:$U$44,0)),""),"d-mmm-yy") &amp;" to " &amp; TEXT(IFERROR(INDEX('Overview - Section A'!$E$37:$E$44,MATCH(G119,'Overview - Section A'!$U$37:$U$44,0)),""),"d-mmm-yy")</f>
        <v>1-Jan-19 to 31-Dec-19</v>
      </c>
      <c r="D119" s="458"/>
      <c r="E119" s="458"/>
      <c r="F119" s="459" t="str">
        <f t="shared" si="5"/>
        <v/>
      </c>
      <c r="G119" s="460" t="s">
        <v>471</v>
      </c>
      <c r="H119" s="460"/>
      <c r="I119" s="461" t="b">
        <f t="shared" si="6"/>
        <v>1</v>
      </c>
      <c r="J119" s="461" t="b">
        <f t="shared" si="7"/>
        <v>0</v>
      </c>
      <c r="K119" s="461" t="str">
        <f t="shared" si="8"/>
        <v>a1N36000004SdsXEAS</v>
      </c>
      <c r="L119" s="462" t="s">
        <v>1076</v>
      </c>
      <c r="M119" s="132"/>
      <c r="N119" s="69"/>
      <c r="AM119" s="5"/>
      <c r="AN119" s="5"/>
    </row>
    <row r="120" spans="1:40" ht="94.5" x14ac:dyDescent="0.25">
      <c r="A120" s="345">
        <v>5</v>
      </c>
      <c r="B120" s="364" t="str">
        <f t="shared" si="4"/>
        <v/>
      </c>
      <c r="C120" s="365" t="str">
        <f ca="1">TEXT(IFERROR(INDEX('Overview - Section A'!$A$37:$A$44,MATCH(G120,'Overview - Section A'!$U$37:$U$44,0)),""),"d-mmm-yy") &amp;" to " &amp; TEXT(IFERROR(INDEX('Overview - Section A'!$E$37:$E$44,MATCH(G120,'Overview - Section A'!$U$37:$U$44,0)),""),"d-mmm-yy")</f>
        <v>1-Jan-20 to 31-Dec-20</v>
      </c>
      <c r="D120" s="458"/>
      <c r="E120" s="458"/>
      <c r="F120" s="459" t="str">
        <f t="shared" si="5"/>
        <v/>
      </c>
      <c r="G120" s="460" t="s">
        <v>473</v>
      </c>
      <c r="H120" s="460"/>
      <c r="I120" s="461" t="b">
        <f t="shared" si="6"/>
        <v>1</v>
      </c>
      <c r="J120" s="461" t="b">
        <f t="shared" si="7"/>
        <v>0</v>
      </c>
      <c r="K120" s="461" t="str">
        <f t="shared" si="8"/>
        <v>a1N36000004SdsXEAS</v>
      </c>
      <c r="L120" s="462" t="s">
        <v>1077</v>
      </c>
      <c r="M120" s="132"/>
      <c r="N120" s="69"/>
      <c r="AM120" s="5"/>
      <c r="AN120" s="5"/>
    </row>
    <row r="121" spans="1:40" ht="94.5" x14ac:dyDescent="0.25">
      <c r="A121" s="345">
        <v>5</v>
      </c>
      <c r="B121" s="364" t="str">
        <f t="shared" si="4"/>
        <v/>
      </c>
      <c r="C121" s="365" t="str">
        <f ca="1">TEXT(IFERROR(INDEX('Overview - Section A'!$A$37:$A$44,MATCH(G121,'Overview - Section A'!$U$37:$U$44,0)),""),"d-mmm-yy") &amp;" to " &amp; TEXT(IFERROR(INDEX('Overview - Section A'!$E$37:$E$44,MATCH(G121,'Overview - Section A'!$U$37:$U$44,0)),""),"d-mmm-yy")</f>
        <v>1-Jan-21 to 31-Dec-21</v>
      </c>
      <c r="D121" s="458"/>
      <c r="E121" s="458"/>
      <c r="F121" s="459" t="str">
        <f t="shared" si="5"/>
        <v/>
      </c>
      <c r="G121" s="460" t="s">
        <v>475</v>
      </c>
      <c r="H121" s="460"/>
      <c r="I121" s="461" t="b">
        <f t="shared" si="6"/>
        <v>1</v>
      </c>
      <c r="J121" s="461" t="b">
        <f t="shared" si="7"/>
        <v>0</v>
      </c>
      <c r="K121" s="461" t="str">
        <f t="shared" si="8"/>
        <v>a1N36000004SdsXEAS</v>
      </c>
      <c r="L121" s="462" t="s">
        <v>1078</v>
      </c>
      <c r="M121" s="132"/>
      <c r="N121" s="69"/>
      <c r="AM121" s="5"/>
      <c r="AN121" s="5"/>
    </row>
    <row r="122" spans="1:40" ht="94.5" x14ac:dyDescent="0.25">
      <c r="A122" s="345">
        <v>5</v>
      </c>
      <c r="B122" s="364" t="str">
        <f t="shared" si="4"/>
        <v/>
      </c>
      <c r="C122" s="365" t="str">
        <f ca="1">TEXT(IFERROR(INDEX('Overview - Section A'!$A$37:$A$44,MATCH(G122,'Overview - Section A'!$U$37:$U$44,0)),""),"d-mmm-yy") &amp;" to " &amp; TEXT(IFERROR(INDEX('Overview - Section A'!$E$37:$E$44,MATCH(G122,'Overview - Section A'!$U$37:$U$44,0)),""),"d-mmm-yy")</f>
        <v>1-Jan-22 to 31-Dec-22</v>
      </c>
      <c r="D122" s="458"/>
      <c r="E122" s="458"/>
      <c r="F122" s="459" t="str">
        <f t="shared" si="5"/>
        <v/>
      </c>
      <c r="G122" s="460" t="s">
        <v>477</v>
      </c>
      <c r="H122" s="460"/>
      <c r="I122" s="461" t="b">
        <f t="shared" si="6"/>
        <v>1</v>
      </c>
      <c r="J122" s="461" t="b">
        <f t="shared" si="7"/>
        <v>0</v>
      </c>
      <c r="K122" s="461" t="str">
        <f t="shared" si="8"/>
        <v>a1N36000004SdsXEAS</v>
      </c>
      <c r="L122" s="462" t="s">
        <v>1079</v>
      </c>
      <c r="M122" s="132"/>
      <c r="N122" s="69"/>
      <c r="AM122" s="5"/>
      <c r="AN122" s="5"/>
    </row>
    <row r="123" spans="1:40" ht="94.5" x14ac:dyDescent="0.25">
      <c r="A123" s="345">
        <v>5</v>
      </c>
      <c r="B123" s="364" t="str">
        <f t="shared" si="4"/>
        <v/>
      </c>
      <c r="C123" s="365" t="str">
        <f ca="1">TEXT(IFERROR(INDEX('Overview - Section A'!$A$37:$A$44,MATCH(G123,'Overview - Section A'!$U$37:$U$44,0)),""),"d-mmm-yy") &amp;" to " &amp; TEXT(IFERROR(INDEX('Overview - Section A'!$E$37:$E$44,MATCH(G123,'Overview - Section A'!$U$37:$U$44,0)),""),"d-mmm-yy")</f>
        <v>1-Jan-23 to 31-Dec-23</v>
      </c>
      <c r="D123" s="458"/>
      <c r="E123" s="458"/>
      <c r="F123" s="459" t="str">
        <f t="shared" si="5"/>
        <v/>
      </c>
      <c r="G123" s="460" t="s">
        <v>479</v>
      </c>
      <c r="H123" s="460"/>
      <c r="I123" s="461" t="b">
        <f t="shared" si="6"/>
        <v>1</v>
      </c>
      <c r="J123" s="461" t="b">
        <f t="shared" si="7"/>
        <v>0</v>
      </c>
      <c r="K123" s="461" t="str">
        <f t="shared" si="8"/>
        <v>a1N36000004SdsXEAS</v>
      </c>
      <c r="L123" s="462" t="s">
        <v>1080</v>
      </c>
      <c r="M123" s="132"/>
      <c r="N123" s="69"/>
      <c r="AM123" s="5"/>
      <c r="AN123" s="5"/>
    </row>
    <row r="124" spans="1:40" ht="94.5" x14ac:dyDescent="0.25">
      <c r="A124" s="345">
        <v>6</v>
      </c>
      <c r="B124" s="364" t="str">
        <f t="shared" si="4"/>
        <v/>
      </c>
      <c r="C124" s="365" t="str">
        <f ca="1">TEXT(IFERROR(INDEX('Overview - Section A'!$A$37:$A$44,MATCH(G124,'Overview - Section A'!$U$37:$U$44,0)),""),"d-mmm-yy") &amp;" to " &amp; TEXT(IFERROR(INDEX('Overview - Section A'!$E$37:$E$44,MATCH(G124,'Overview - Section A'!$U$37:$U$44,0)),""),"d-mmm-yy")</f>
        <v>1-Jan-18 to 31-Dec-18</v>
      </c>
      <c r="D124" s="458"/>
      <c r="E124" s="458"/>
      <c r="F124" s="459" t="str">
        <f t="shared" si="5"/>
        <v/>
      </c>
      <c r="G124" s="460" t="s">
        <v>469</v>
      </c>
      <c r="H124" s="460"/>
      <c r="I124" s="461" t="b">
        <f t="shared" si="6"/>
        <v>1</v>
      </c>
      <c r="J124" s="461" t="b">
        <f t="shared" si="7"/>
        <v>0</v>
      </c>
      <c r="K124" s="461" t="str">
        <f t="shared" si="8"/>
        <v>a1N36000004SdsYEAS</v>
      </c>
      <c r="L124" s="462" t="s">
        <v>1081</v>
      </c>
      <c r="M124" s="132"/>
      <c r="N124" s="69"/>
      <c r="AM124" s="5"/>
      <c r="AN124" s="5"/>
    </row>
    <row r="125" spans="1:40" ht="94.5" x14ac:dyDescent="0.25">
      <c r="A125" s="345">
        <v>6</v>
      </c>
      <c r="B125" s="364" t="str">
        <f t="shared" si="4"/>
        <v/>
      </c>
      <c r="C125" s="365" t="str">
        <f ca="1">TEXT(IFERROR(INDEX('Overview - Section A'!$A$37:$A$44,MATCH(G125,'Overview - Section A'!$U$37:$U$44,0)),""),"d-mmm-yy") &amp;" to " &amp; TEXT(IFERROR(INDEX('Overview - Section A'!$E$37:$E$44,MATCH(G125,'Overview - Section A'!$U$37:$U$44,0)),""),"d-mmm-yy")</f>
        <v>1-Jan-19 to 31-Dec-19</v>
      </c>
      <c r="D125" s="458"/>
      <c r="E125" s="458"/>
      <c r="F125" s="459" t="str">
        <f t="shared" si="5"/>
        <v/>
      </c>
      <c r="G125" s="460" t="s">
        <v>471</v>
      </c>
      <c r="H125" s="460"/>
      <c r="I125" s="461" t="b">
        <f t="shared" si="6"/>
        <v>1</v>
      </c>
      <c r="J125" s="461" t="b">
        <f t="shared" si="7"/>
        <v>0</v>
      </c>
      <c r="K125" s="461" t="str">
        <f t="shared" si="8"/>
        <v>a1N36000004SdsYEAS</v>
      </c>
      <c r="L125" s="462" t="s">
        <v>1082</v>
      </c>
      <c r="M125" s="132"/>
      <c r="N125" s="69"/>
      <c r="AM125" s="5"/>
      <c r="AN125" s="5"/>
    </row>
    <row r="126" spans="1:40" ht="94.5" x14ac:dyDescent="0.25">
      <c r="A126" s="345">
        <v>6</v>
      </c>
      <c r="B126" s="364" t="str">
        <f t="shared" si="4"/>
        <v/>
      </c>
      <c r="C126" s="365" t="str">
        <f ca="1">TEXT(IFERROR(INDEX('Overview - Section A'!$A$37:$A$44,MATCH(G126,'Overview - Section A'!$U$37:$U$44,0)),""),"d-mmm-yy") &amp;" to " &amp; TEXT(IFERROR(INDEX('Overview - Section A'!$E$37:$E$44,MATCH(G126,'Overview - Section A'!$U$37:$U$44,0)),""),"d-mmm-yy")</f>
        <v>1-Jan-20 to 31-Dec-20</v>
      </c>
      <c r="D126" s="458"/>
      <c r="E126" s="458"/>
      <c r="F126" s="459" t="str">
        <f t="shared" si="5"/>
        <v/>
      </c>
      <c r="G126" s="460" t="s">
        <v>473</v>
      </c>
      <c r="H126" s="460"/>
      <c r="I126" s="461" t="b">
        <f t="shared" si="6"/>
        <v>1</v>
      </c>
      <c r="J126" s="461" t="b">
        <f t="shared" si="7"/>
        <v>0</v>
      </c>
      <c r="K126" s="461" t="str">
        <f t="shared" si="8"/>
        <v>a1N36000004SdsYEAS</v>
      </c>
      <c r="L126" s="462" t="s">
        <v>1083</v>
      </c>
      <c r="M126" s="132"/>
      <c r="N126" s="69"/>
      <c r="AM126" s="5"/>
      <c r="AN126" s="5"/>
    </row>
    <row r="127" spans="1:40" ht="94.5" x14ac:dyDescent="0.25">
      <c r="A127" s="345">
        <v>6</v>
      </c>
      <c r="B127" s="364" t="str">
        <f t="shared" si="4"/>
        <v/>
      </c>
      <c r="C127" s="365" t="str">
        <f ca="1">TEXT(IFERROR(INDEX('Overview - Section A'!$A$37:$A$44,MATCH(G127,'Overview - Section A'!$U$37:$U$44,0)),""),"d-mmm-yy") &amp;" to " &amp; TEXT(IFERROR(INDEX('Overview - Section A'!$E$37:$E$44,MATCH(G127,'Overview - Section A'!$U$37:$U$44,0)),""),"d-mmm-yy")</f>
        <v>1-Jan-21 to 31-Dec-21</v>
      </c>
      <c r="D127" s="458"/>
      <c r="E127" s="458"/>
      <c r="F127" s="459" t="str">
        <f t="shared" si="5"/>
        <v/>
      </c>
      <c r="G127" s="460" t="s">
        <v>475</v>
      </c>
      <c r="H127" s="460"/>
      <c r="I127" s="461" t="b">
        <f t="shared" si="6"/>
        <v>1</v>
      </c>
      <c r="J127" s="461" t="b">
        <f t="shared" si="7"/>
        <v>0</v>
      </c>
      <c r="K127" s="461" t="str">
        <f t="shared" si="8"/>
        <v>a1N36000004SdsYEAS</v>
      </c>
      <c r="L127" s="462" t="s">
        <v>1084</v>
      </c>
      <c r="M127" s="132"/>
      <c r="N127" s="69"/>
      <c r="AM127" s="5"/>
      <c r="AN127" s="5"/>
    </row>
    <row r="128" spans="1:40" ht="94.5" x14ac:dyDescent="0.25">
      <c r="A128" s="345">
        <v>6</v>
      </c>
      <c r="B128" s="364" t="str">
        <f t="shared" si="4"/>
        <v/>
      </c>
      <c r="C128" s="365" t="str">
        <f ca="1">TEXT(IFERROR(INDEX('Overview - Section A'!$A$37:$A$44,MATCH(G128,'Overview - Section A'!$U$37:$U$44,0)),""),"d-mmm-yy") &amp;" to " &amp; TEXT(IFERROR(INDEX('Overview - Section A'!$E$37:$E$44,MATCH(G128,'Overview - Section A'!$U$37:$U$44,0)),""),"d-mmm-yy")</f>
        <v>1-Jan-22 to 31-Dec-22</v>
      </c>
      <c r="D128" s="458"/>
      <c r="E128" s="458"/>
      <c r="F128" s="459" t="str">
        <f t="shared" si="5"/>
        <v/>
      </c>
      <c r="G128" s="460" t="s">
        <v>477</v>
      </c>
      <c r="H128" s="460"/>
      <c r="I128" s="461" t="b">
        <f t="shared" si="6"/>
        <v>1</v>
      </c>
      <c r="J128" s="461" t="b">
        <f t="shared" si="7"/>
        <v>0</v>
      </c>
      <c r="K128" s="461" t="str">
        <f t="shared" si="8"/>
        <v>a1N36000004SdsYEAS</v>
      </c>
      <c r="L128" s="462" t="s">
        <v>1085</v>
      </c>
      <c r="M128" s="132"/>
      <c r="N128" s="69"/>
      <c r="AM128" s="5"/>
      <c r="AN128" s="5"/>
    </row>
    <row r="129" spans="1:40" ht="94.5" x14ac:dyDescent="0.25">
      <c r="A129" s="345">
        <v>6</v>
      </c>
      <c r="B129" s="364" t="str">
        <f t="shared" si="4"/>
        <v/>
      </c>
      <c r="C129" s="365" t="str">
        <f ca="1">TEXT(IFERROR(INDEX('Overview - Section A'!$A$37:$A$44,MATCH(G129,'Overview - Section A'!$U$37:$U$44,0)),""),"d-mmm-yy") &amp;" to " &amp; TEXT(IFERROR(INDEX('Overview - Section A'!$E$37:$E$44,MATCH(G129,'Overview - Section A'!$U$37:$U$44,0)),""),"d-mmm-yy")</f>
        <v>1-Jan-23 to 31-Dec-23</v>
      </c>
      <c r="D129" s="458"/>
      <c r="E129" s="458"/>
      <c r="F129" s="459" t="str">
        <f t="shared" si="5"/>
        <v/>
      </c>
      <c r="G129" s="460" t="s">
        <v>479</v>
      </c>
      <c r="H129" s="460"/>
      <c r="I129" s="461" t="b">
        <f t="shared" si="6"/>
        <v>1</v>
      </c>
      <c r="J129" s="461" t="b">
        <f t="shared" si="7"/>
        <v>0</v>
      </c>
      <c r="K129" s="461" t="str">
        <f t="shared" si="8"/>
        <v>a1N36000004SdsYEAS</v>
      </c>
      <c r="L129" s="462" t="s">
        <v>1086</v>
      </c>
      <c r="M129" s="132"/>
      <c r="N129" s="69"/>
      <c r="AM129" s="5"/>
      <c r="AN129" s="5"/>
    </row>
    <row r="130" spans="1:40" ht="94.5" x14ac:dyDescent="0.25">
      <c r="A130" s="345">
        <v>7</v>
      </c>
      <c r="B130" s="364" t="str">
        <f t="shared" si="4"/>
        <v/>
      </c>
      <c r="C130" s="365" t="str">
        <f ca="1">TEXT(IFERROR(INDEX('Overview - Section A'!$A$37:$A$44,MATCH(G130,'Overview - Section A'!$U$37:$U$44,0)),""),"d-mmm-yy") &amp;" to " &amp; TEXT(IFERROR(INDEX('Overview - Section A'!$E$37:$E$44,MATCH(G130,'Overview - Section A'!$U$37:$U$44,0)),""),"d-mmm-yy")</f>
        <v>1-Jan-18 to 31-Dec-18</v>
      </c>
      <c r="D130" s="458"/>
      <c r="E130" s="458"/>
      <c r="F130" s="459" t="str">
        <f t="shared" si="5"/>
        <v/>
      </c>
      <c r="G130" s="460" t="s">
        <v>469</v>
      </c>
      <c r="H130" s="460"/>
      <c r="I130" s="461" t="b">
        <f t="shared" si="6"/>
        <v>1</v>
      </c>
      <c r="J130" s="461" t="b">
        <f t="shared" si="7"/>
        <v>0</v>
      </c>
      <c r="K130" s="461" t="str">
        <f t="shared" si="8"/>
        <v>a1N36000004SdsZEAS</v>
      </c>
      <c r="L130" s="462" t="s">
        <v>1087</v>
      </c>
      <c r="M130" s="132"/>
      <c r="N130" s="69"/>
      <c r="AM130" s="5"/>
      <c r="AN130" s="5"/>
    </row>
    <row r="131" spans="1:40" ht="94.5" x14ac:dyDescent="0.25">
      <c r="A131" s="345">
        <v>7</v>
      </c>
      <c r="B131" s="364" t="str">
        <f t="shared" si="4"/>
        <v/>
      </c>
      <c r="C131" s="365" t="str">
        <f ca="1">TEXT(IFERROR(INDEX('Overview - Section A'!$A$37:$A$44,MATCH(G131,'Overview - Section A'!$U$37:$U$44,0)),""),"d-mmm-yy") &amp;" to " &amp; TEXT(IFERROR(INDEX('Overview - Section A'!$E$37:$E$44,MATCH(G131,'Overview - Section A'!$U$37:$U$44,0)),""),"d-mmm-yy")</f>
        <v>1-Jan-19 to 31-Dec-19</v>
      </c>
      <c r="D131" s="458"/>
      <c r="E131" s="458"/>
      <c r="F131" s="459" t="str">
        <f t="shared" si="5"/>
        <v/>
      </c>
      <c r="G131" s="460" t="s">
        <v>471</v>
      </c>
      <c r="H131" s="460"/>
      <c r="I131" s="461" t="b">
        <f t="shared" si="6"/>
        <v>1</v>
      </c>
      <c r="J131" s="461" t="b">
        <f t="shared" si="7"/>
        <v>0</v>
      </c>
      <c r="K131" s="461" t="str">
        <f t="shared" si="8"/>
        <v>a1N36000004SdsZEAS</v>
      </c>
      <c r="L131" s="462" t="s">
        <v>1088</v>
      </c>
      <c r="M131" s="132"/>
      <c r="N131" s="69"/>
      <c r="AM131" s="5"/>
      <c r="AN131" s="5"/>
    </row>
    <row r="132" spans="1:40" ht="94.5" x14ac:dyDescent="0.25">
      <c r="A132" s="345">
        <v>7</v>
      </c>
      <c r="B132" s="364" t="str">
        <f t="shared" si="4"/>
        <v/>
      </c>
      <c r="C132" s="365" t="str">
        <f ca="1">TEXT(IFERROR(INDEX('Overview - Section A'!$A$37:$A$44,MATCH(G132,'Overview - Section A'!$U$37:$U$44,0)),""),"d-mmm-yy") &amp;" to " &amp; TEXT(IFERROR(INDEX('Overview - Section A'!$E$37:$E$44,MATCH(G132,'Overview - Section A'!$U$37:$U$44,0)),""),"d-mmm-yy")</f>
        <v>1-Jan-20 to 31-Dec-20</v>
      </c>
      <c r="D132" s="458"/>
      <c r="E132" s="458"/>
      <c r="F132" s="459" t="str">
        <f t="shared" si="5"/>
        <v/>
      </c>
      <c r="G132" s="460" t="s">
        <v>473</v>
      </c>
      <c r="H132" s="460"/>
      <c r="I132" s="461" t="b">
        <f t="shared" si="6"/>
        <v>1</v>
      </c>
      <c r="J132" s="461" t="b">
        <f t="shared" si="7"/>
        <v>0</v>
      </c>
      <c r="K132" s="461" t="str">
        <f t="shared" si="8"/>
        <v>a1N36000004SdsZEAS</v>
      </c>
      <c r="L132" s="462" t="s">
        <v>1089</v>
      </c>
      <c r="M132" s="132"/>
      <c r="N132" s="69"/>
      <c r="AM132" s="5"/>
      <c r="AN132" s="5"/>
    </row>
    <row r="133" spans="1:40" ht="94.5" x14ac:dyDescent="0.25">
      <c r="A133" s="345">
        <v>7</v>
      </c>
      <c r="B133" s="364" t="str">
        <f t="shared" si="4"/>
        <v/>
      </c>
      <c r="C133" s="365" t="str">
        <f ca="1">TEXT(IFERROR(INDEX('Overview - Section A'!$A$37:$A$44,MATCH(G133,'Overview - Section A'!$U$37:$U$44,0)),""),"d-mmm-yy") &amp;" to " &amp; TEXT(IFERROR(INDEX('Overview - Section A'!$E$37:$E$44,MATCH(G133,'Overview - Section A'!$U$37:$U$44,0)),""),"d-mmm-yy")</f>
        <v>1-Jan-21 to 31-Dec-21</v>
      </c>
      <c r="D133" s="458"/>
      <c r="E133" s="458"/>
      <c r="F133" s="459" t="str">
        <f t="shared" si="5"/>
        <v/>
      </c>
      <c r="G133" s="460" t="s">
        <v>475</v>
      </c>
      <c r="H133" s="460"/>
      <c r="I133" s="461" t="b">
        <f t="shared" si="6"/>
        <v>1</v>
      </c>
      <c r="J133" s="461" t="b">
        <f t="shared" si="7"/>
        <v>0</v>
      </c>
      <c r="K133" s="461" t="str">
        <f t="shared" si="8"/>
        <v>a1N36000004SdsZEAS</v>
      </c>
      <c r="L133" s="462" t="s">
        <v>1090</v>
      </c>
      <c r="M133" s="132"/>
      <c r="N133" s="69"/>
      <c r="AM133" s="5"/>
      <c r="AN133" s="5"/>
    </row>
    <row r="134" spans="1:40" ht="94.5" x14ac:dyDescent="0.25">
      <c r="A134" s="345">
        <v>7</v>
      </c>
      <c r="B134" s="364" t="str">
        <f t="shared" si="4"/>
        <v/>
      </c>
      <c r="C134" s="365" t="str">
        <f ca="1">TEXT(IFERROR(INDEX('Overview - Section A'!$A$37:$A$44,MATCH(G134,'Overview - Section A'!$U$37:$U$44,0)),""),"d-mmm-yy") &amp;" to " &amp; TEXT(IFERROR(INDEX('Overview - Section A'!$E$37:$E$44,MATCH(G134,'Overview - Section A'!$U$37:$U$44,0)),""),"d-mmm-yy")</f>
        <v>1-Jan-22 to 31-Dec-22</v>
      </c>
      <c r="D134" s="458"/>
      <c r="E134" s="458"/>
      <c r="F134" s="459" t="str">
        <f t="shared" si="5"/>
        <v/>
      </c>
      <c r="G134" s="460" t="s">
        <v>477</v>
      </c>
      <c r="H134" s="460"/>
      <c r="I134" s="461" t="b">
        <f t="shared" si="6"/>
        <v>1</v>
      </c>
      <c r="J134" s="461" t="b">
        <f t="shared" si="7"/>
        <v>0</v>
      </c>
      <c r="K134" s="461" t="str">
        <f t="shared" si="8"/>
        <v>a1N36000004SdsZEAS</v>
      </c>
      <c r="L134" s="462" t="s">
        <v>1091</v>
      </c>
      <c r="M134" s="132"/>
      <c r="N134" s="69"/>
      <c r="AM134" s="5"/>
      <c r="AN134" s="5"/>
    </row>
    <row r="135" spans="1:40" ht="94.5" x14ac:dyDescent="0.25">
      <c r="A135" s="345">
        <v>7</v>
      </c>
      <c r="B135" s="364" t="str">
        <f t="shared" si="4"/>
        <v/>
      </c>
      <c r="C135" s="365" t="str">
        <f ca="1">TEXT(IFERROR(INDEX('Overview - Section A'!$A$37:$A$44,MATCH(G135,'Overview - Section A'!$U$37:$U$44,0)),""),"d-mmm-yy") &amp;" to " &amp; TEXT(IFERROR(INDEX('Overview - Section A'!$E$37:$E$44,MATCH(G135,'Overview - Section A'!$U$37:$U$44,0)),""),"d-mmm-yy")</f>
        <v>1-Jan-23 to 31-Dec-23</v>
      </c>
      <c r="D135" s="458"/>
      <c r="E135" s="458"/>
      <c r="F135" s="459" t="str">
        <f t="shared" si="5"/>
        <v/>
      </c>
      <c r="G135" s="460" t="s">
        <v>479</v>
      </c>
      <c r="H135" s="460"/>
      <c r="I135" s="461" t="b">
        <f t="shared" si="6"/>
        <v>1</v>
      </c>
      <c r="J135" s="461" t="b">
        <f t="shared" si="7"/>
        <v>0</v>
      </c>
      <c r="K135" s="461" t="str">
        <f t="shared" si="8"/>
        <v>a1N36000004SdsZEAS</v>
      </c>
      <c r="L135" s="462" t="s">
        <v>1092</v>
      </c>
      <c r="M135" s="132"/>
      <c r="N135" s="69"/>
      <c r="AM135" s="5"/>
      <c r="AN135" s="5"/>
    </row>
    <row r="136" spans="1:40" ht="94.5" x14ac:dyDescent="0.25">
      <c r="A136" s="345">
        <v>8</v>
      </c>
      <c r="B136" s="364" t="str">
        <f t="shared" si="4"/>
        <v/>
      </c>
      <c r="C136" s="365" t="str">
        <f ca="1">TEXT(IFERROR(INDEX('Overview - Section A'!$A$37:$A$44,MATCH(G136,'Overview - Section A'!$U$37:$U$44,0)),""),"d-mmm-yy") &amp;" to " &amp; TEXT(IFERROR(INDEX('Overview - Section A'!$E$37:$E$44,MATCH(G136,'Overview - Section A'!$U$37:$U$44,0)),""),"d-mmm-yy")</f>
        <v>1-Jan-18 to 31-Dec-18</v>
      </c>
      <c r="D136" s="458"/>
      <c r="E136" s="458"/>
      <c r="F136" s="459" t="str">
        <f t="shared" si="5"/>
        <v/>
      </c>
      <c r="G136" s="460" t="s">
        <v>469</v>
      </c>
      <c r="H136" s="460"/>
      <c r="I136" s="461" t="b">
        <f t="shared" si="6"/>
        <v>1</v>
      </c>
      <c r="J136" s="461" t="b">
        <f t="shared" si="7"/>
        <v>0</v>
      </c>
      <c r="K136" s="461" t="str">
        <f t="shared" si="8"/>
        <v>a1N36000004SdsaEAC</v>
      </c>
      <c r="L136" s="462" t="s">
        <v>1093</v>
      </c>
      <c r="M136" s="132"/>
      <c r="N136" s="69"/>
      <c r="AM136" s="5"/>
      <c r="AN136" s="5"/>
    </row>
    <row r="137" spans="1:40" ht="94.5" x14ac:dyDescent="0.25">
      <c r="A137" s="345">
        <v>8</v>
      </c>
      <c r="B137" s="364" t="str">
        <f t="shared" si="4"/>
        <v/>
      </c>
      <c r="C137" s="365" t="str">
        <f ca="1">TEXT(IFERROR(INDEX('Overview - Section A'!$A$37:$A$44,MATCH(G137,'Overview - Section A'!$U$37:$U$44,0)),""),"d-mmm-yy") &amp;" to " &amp; TEXT(IFERROR(INDEX('Overview - Section A'!$E$37:$E$44,MATCH(G137,'Overview - Section A'!$U$37:$U$44,0)),""),"d-mmm-yy")</f>
        <v>1-Jan-19 to 31-Dec-19</v>
      </c>
      <c r="D137" s="458"/>
      <c r="E137" s="458"/>
      <c r="F137" s="459" t="str">
        <f t="shared" si="5"/>
        <v/>
      </c>
      <c r="G137" s="460" t="s">
        <v>471</v>
      </c>
      <c r="H137" s="460"/>
      <c r="I137" s="461" t="b">
        <f t="shared" si="6"/>
        <v>1</v>
      </c>
      <c r="J137" s="461" t="b">
        <f t="shared" si="7"/>
        <v>0</v>
      </c>
      <c r="K137" s="461" t="str">
        <f t="shared" si="8"/>
        <v>a1N36000004SdsaEAC</v>
      </c>
      <c r="L137" s="462" t="s">
        <v>1094</v>
      </c>
      <c r="M137" s="132"/>
      <c r="N137" s="69"/>
      <c r="AM137" s="5"/>
      <c r="AN137" s="5"/>
    </row>
    <row r="138" spans="1:40" ht="94.5" x14ac:dyDescent="0.25">
      <c r="A138" s="345">
        <v>8</v>
      </c>
      <c r="B138" s="364" t="str">
        <f t="shared" si="4"/>
        <v/>
      </c>
      <c r="C138" s="365" t="str">
        <f ca="1">TEXT(IFERROR(INDEX('Overview - Section A'!$A$37:$A$44,MATCH(G138,'Overview - Section A'!$U$37:$U$44,0)),""),"d-mmm-yy") &amp;" to " &amp; TEXT(IFERROR(INDEX('Overview - Section A'!$E$37:$E$44,MATCH(G138,'Overview - Section A'!$U$37:$U$44,0)),""),"d-mmm-yy")</f>
        <v>1-Jan-20 to 31-Dec-20</v>
      </c>
      <c r="D138" s="458"/>
      <c r="E138" s="458"/>
      <c r="F138" s="459" t="str">
        <f t="shared" si="5"/>
        <v/>
      </c>
      <c r="G138" s="460" t="s">
        <v>473</v>
      </c>
      <c r="H138" s="460"/>
      <c r="I138" s="461" t="b">
        <f t="shared" si="6"/>
        <v>1</v>
      </c>
      <c r="J138" s="461" t="b">
        <f t="shared" si="7"/>
        <v>0</v>
      </c>
      <c r="K138" s="461" t="str">
        <f t="shared" si="8"/>
        <v>a1N36000004SdsaEAC</v>
      </c>
      <c r="L138" s="462" t="s">
        <v>1095</v>
      </c>
      <c r="M138" s="132"/>
      <c r="N138" s="69"/>
      <c r="AM138" s="5"/>
      <c r="AN138" s="5"/>
    </row>
    <row r="139" spans="1:40" ht="94.5" x14ac:dyDescent="0.25">
      <c r="A139" s="345">
        <v>8</v>
      </c>
      <c r="B139" s="364" t="str">
        <f t="shared" si="4"/>
        <v/>
      </c>
      <c r="C139" s="365" t="str">
        <f ca="1">TEXT(IFERROR(INDEX('Overview - Section A'!$A$37:$A$44,MATCH(G139,'Overview - Section A'!$U$37:$U$44,0)),""),"d-mmm-yy") &amp;" to " &amp; TEXT(IFERROR(INDEX('Overview - Section A'!$E$37:$E$44,MATCH(G139,'Overview - Section A'!$U$37:$U$44,0)),""),"d-mmm-yy")</f>
        <v>1-Jan-21 to 31-Dec-21</v>
      </c>
      <c r="D139" s="458"/>
      <c r="E139" s="458"/>
      <c r="F139" s="459" t="str">
        <f t="shared" si="5"/>
        <v/>
      </c>
      <c r="G139" s="460" t="s">
        <v>475</v>
      </c>
      <c r="H139" s="460"/>
      <c r="I139" s="461" t="b">
        <f t="shared" si="6"/>
        <v>1</v>
      </c>
      <c r="J139" s="461" t="b">
        <f t="shared" si="7"/>
        <v>0</v>
      </c>
      <c r="K139" s="461" t="str">
        <f t="shared" si="8"/>
        <v>a1N36000004SdsaEAC</v>
      </c>
      <c r="L139" s="462" t="s">
        <v>1096</v>
      </c>
      <c r="M139" s="132"/>
      <c r="N139" s="69"/>
      <c r="AM139" s="5"/>
      <c r="AN139" s="5"/>
    </row>
    <row r="140" spans="1:40" ht="94.5" x14ac:dyDescent="0.25">
      <c r="A140" s="345">
        <v>8</v>
      </c>
      <c r="B140" s="364" t="str">
        <f t="shared" si="4"/>
        <v/>
      </c>
      <c r="C140" s="365" t="str">
        <f ca="1">TEXT(IFERROR(INDEX('Overview - Section A'!$A$37:$A$44,MATCH(G140,'Overview - Section A'!$U$37:$U$44,0)),""),"d-mmm-yy") &amp;" to " &amp; TEXT(IFERROR(INDEX('Overview - Section A'!$E$37:$E$44,MATCH(G140,'Overview - Section A'!$U$37:$U$44,0)),""),"d-mmm-yy")</f>
        <v>1-Jan-22 to 31-Dec-22</v>
      </c>
      <c r="D140" s="458"/>
      <c r="E140" s="458"/>
      <c r="F140" s="459" t="str">
        <f t="shared" si="5"/>
        <v/>
      </c>
      <c r="G140" s="460" t="s">
        <v>477</v>
      </c>
      <c r="H140" s="460"/>
      <c r="I140" s="461" t="b">
        <f t="shared" si="6"/>
        <v>1</v>
      </c>
      <c r="J140" s="461" t="b">
        <f t="shared" si="7"/>
        <v>0</v>
      </c>
      <c r="K140" s="461" t="str">
        <f t="shared" si="8"/>
        <v>a1N36000004SdsaEAC</v>
      </c>
      <c r="L140" s="462" t="s">
        <v>1097</v>
      </c>
      <c r="M140" s="132"/>
      <c r="N140" s="69"/>
      <c r="AM140" s="5"/>
      <c r="AN140" s="5"/>
    </row>
    <row r="141" spans="1:40" ht="94.5" x14ac:dyDescent="0.25">
      <c r="A141" s="345">
        <v>8</v>
      </c>
      <c r="B141" s="364" t="str">
        <f t="shared" si="4"/>
        <v/>
      </c>
      <c r="C141" s="365" t="str">
        <f ca="1">TEXT(IFERROR(INDEX('Overview - Section A'!$A$37:$A$44,MATCH(G141,'Overview - Section A'!$U$37:$U$44,0)),""),"d-mmm-yy") &amp;" to " &amp; TEXT(IFERROR(INDEX('Overview - Section A'!$E$37:$E$44,MATCH(G141,'Overview - Section A'!$U$37:$U$44,0)),""),"d-mmm-yy")</f>
        <v>1-Jan-23 to 31-Dec-23</v>
      </c>
      <c r="D141" s="458"/>
      <c r="E141" s="458"/>
      <c r="F141" s="459" t="str">
        <f t="shared" si="5"/>
        <v/>
      </c>
      <c r="G141" s="460" t="s">
        <v>479</v>
      </c>
      <c r="H141" s="460"/>
      <c r="I141" s="461" t="b">
        <f t="shared" si="6"/>
        <v>1</v>
      </c>
      <c r="J141" s="461" t="b">
        <f t="shared" si="7"/>
        <v>0</v>
      </c>
      <c r="K141" s="461" t="str">
        <f t="shared" si="8"/>
        <v>a1N36000004SdsaEAC</v>
      </c>
      <c r="L141" s="462" t="s">
        <v>1098</v>
      </c>
      <c r="M141" s="132"/>
      <c r="N141" s="69"/>
      <c r="AM141" s="5"/>
      <c r="AN141" s="5"/>
    </row>
    <row r="142" spans="1:40" ht="94.5" x14ac:dyDescent="0.25">
      <c r="A142" s="345">
        <v>9</v>
      </c>
      <c r="B142" s="364" t="str">
        <f t="shared" si="4"/>
        <v/>
      </c>
      <c r="C142" s="365" t="str">
        <f ca="1">TEXT(IFERROR(INDEX('Overview - Section A'!$A$37:$A$44,MATCH(G142,'Overview - Section A'!$U$37:$U$44,0)),""),"d-mmm-yy") &amp;" to " &amp; TEXT(IFERROR(INDEX('Overview - Section A'!$E$37:$E$44,MATCH(G142,'Overview - Section A'!$U$37:$U$44,0)),""),"d-mmm-yy")</f>
        <v>1-Jan-18 to 31-Dec-18</v>
      </c>
      <c r="D142" s="458"/>
      <c r="E142" s="458"/>
      <c r="F142" s="459" t="str">
        <f t="shared" si="5"/>
        <v/>
      </c>
      <c r="G142" s="460" t="s">
        <v>469</v>
      </c>
      <c r="H142" s="460"/>
      <c r="I142" s="461" t="b">
        <f t="shared" si="6"/>
        <v>1</v>
      </c>
      <c r="J142" s="461" t="b">
        <f t="shared" si="7"/>
        <v>0</v>
      </c>
      <c r="K142" s="461" t="str">
        <f t="shared" si="8"/>
        <v>a1N36000004SdsbEAC</v>
      </c>
      <c r="L142" s="462" t="s">
        <v>1099</v>
      </c>
      <c r="M142" s="132"/>
      <c r="N142" s="69"/>
      <c r="AM142" s="5"/>
      <c r="AN142" s="5"/>
    </row>
    <row r="143" spans="1:40" ht="94.5" x14ac:dyDescent="0.25">
      <c r="A143" s="345">
        <v>9</v>
      </c>
      <c r="B143" s="364" t="str">
        <f t="shared" si="4"/>
        <v/>
      </c>
      <c r="C143" s="365" t="str">
        <f ca="1">TEXT(IFERROR(INDEX('Overview - Section A'!$A$37:$A$44,MATCH(G143,'Overview - Section A'!$U$37:$U$44,0)),""),"d-mmm-yy") &amp;" to " &amp; TEXT(IFERROR(INDEX('Overview - Section A'!$E$37:$E$44,MATCH(G143,'Overview - Section A'!$U$37:$U$44,0)),""),"d-mmm-yy")</f>
        <v>1-Jan-19 to 31-Dec-19</v>
      </c>
      <c r="D143" s="458"/>
      <c r="E143" s="458"/>
      <c r="F143" s="459" t="str">
        <f t="shared" si="5"/>
        <v/>
      </c>
      <c r="G143" s="460" t="s">
        <v>471</v>
      </c>
      <c r="H143" s="460"/>
      <c r="I143" s="461" t="b">
        <f t="shared" si="6"/>
        <v>1</v>
      </c>
      <c r="J143" s="461" t="b">
        <f t="shared" si="7"/>
        <v>0</v>
      </c>
      <c r="K143" s="461" t="str">
        <f t="shared" si="8"/>
        <v>a1N36000004SdsbEAC</v>
      </c>
      <c r="L143" s="462" t="s">
        <v>1100</v>
      </c>
      <c r="M143" s="132"/>
      <c r="N143" s="69"/>
      <c r="AM143" s="5"/>
      <c r="AN143" s="5"/>
    </row>
    <row r="144" spans="1:40" ht="94.5" x14ac:dyDescent="0.25">
      <c r="A144" s="345">
        <v>9</v>
      </c>
      <c r="B144" s="364" t="str">
        <f t="shared" si="4"/>
        <v/>
      </c>
      <c r="C144" s="365" t="str">
        <f ca="1">TEXT(IFERROR(INDEX('Overview - Section A'!$A$37:$A$44,MATCH(G144,'Overview - Section A'!$U$37:$U$44,0)),""),"d-mmm-yy") &amp;" to " &amp; TEXT(IFERROR(INDEX('Overview - Section A'!$E$37:$E$44,MATCH(G144,'Overview - Section A'!$U$37:$U$44,0)),""),"d-mmm-yy")</f>
        <v>1-Jan-20 to 31-Dec-20</v>
      </c>
      <c r="D144" s="458"/>
      <c r="E144" s="458"/>
      <c r="F144" s="459" t="str">
        <f t="shared" si="5"/>
        <v/>
      </c>
      <c r="G144" s="460" t="s">
        <v>473</v>
      </c>
      <c r="H144" s="460"/>
      <c r="I144" s="461" t="b">
        <f t="shared" si="6"/>
        <v>1</v>
      </c>
      <c r="J144" s="461" t="b">
        <f t="shared" si="7"/>
        <v>0</v>
      </c>
      <c r="K144" s="461" t="str">
        <f t="shared" si="8"/>
        <v>a1N36000004SdsbEAC</v>
      </c>
      <c r="L144" s="462" t="s">
        <v>1101</v>
      </c>
      <c r="M144" s="132"/>
      <c r="N144" s="69"/>
      <c r="AM144" s="5"/>
      <c r="AN144" s="5"/>
    </row>
    <row r="145" spans="1:40" ht="94.5" x14ac:dyDescent="0.25">
      <c r="A145" s="345">
        <v>9</v>
      </c>
      <c r="B145" s="364" t="str">
        <f t="shared" si="4"/>
        <v/>
      </c>
      <c r="C145" s="365" t="str">
        <f ca="1">TEXT(IFERROR(INDEX('Overview - Section A'!$A$37:$A$44,MATCH(G145,'Overview - Section A'!$U$37:$U$44,0)),""),"d-mmm-yy") &amp;" to " &amp; TEXT(IFERROR(INDEX('Overview - Section A'!$E$37:$E$44,MATCH(G145,'Overview - Section A'!$U$37:$U$44,0)),""),"d-mmm-yy")</f>
        <v>1-Jan-21 to 31-Dec-21</v>
      </c>
      <c r="D145" s="458"/>
      <c r="E145" s="458"/>
      <c r="F145" s="459" t="str">
        <f t="shared" si="5"/>
        <v/>
      </c>
      <c r="G145" s="460" t="s">
        <v>475</v>
      </c>
      <c r="H145" s="460"/>
      <c r="I145" s="461" t="b">
        <f t="shared" si="6"/>
        <v>1</v>
      </c>
      <c r="J145" s="461" t="b">
        <f t="shared" si="7"/>
        <v>0</v>
      </c>
      <c r="K145" s="461" t="str">
        <f t="shared" si="8"/>
        <v>a1N36000004SdsbEAC</v>
      </c>
      <c r="L145" s="462" t="s">
        <v>1102</v>
      </c>
      <c r="M145" s="132"/>
      <c r="N145" s="69"/>
      <c r="AM145" s="5"/>
      <c r="AN145" s="5"/>
    </row>
    <row r="146" spans="1:40" ht="94.5" x14ac:dyDescent="0.25">
      <c r="A146" s="345">
        <v>9</v>
      </c>
      <c r="B146" s="364" t="str">
        <f t="shared" si="4"/>
        <v/>
      </c>
      <c r="C146" s="365" t="str">
        <f ca="1">TEXT(IFERROR(INDEX('Overview - Section A'!$A$37:$A$44,MATCH(G146,'Overview - Section A'!$U$37:$U$44,0)),""),"d-mmm-yy") &amp;" to " &amp; TEXT(IFERROR(INDEX('Overview - Section A'!$E$37:$E$44,MATCH(G146,'Overview - Section A'!$U$37:$U$44,0)),""),"d-mmm-yy")</f>
        <v>1-Jan-22 to 31-Dec-22</v>
      </c>
      <c r="D146" s="458"/>
      <c r="E146" s="458"/>
      <c r="F146" s="459" t="str">
        <f t="shared" si="5"/>
        <v/>
      </c>
      <c r="G146" s="460" t="s">
        <v>477</v>
      </c>
      <c r="H146" s="460"/>
      <c r="I146" s="461" t="b">
        <f t="shared" si="6"/>
        <v>1</v>
      </c>
      <c r="J146" s="461" t="b">
        <f t="shared" si="7"/>
        <v>0</v>
      </c>
      <c r="K146" s="461" t="str">
        <f t="shared" si="8"/>
        <v>a1N36000004SdsbEAC</v>
      </c>
      <c r="L146" s="462" t="s">
        <v>1103</v>
      </c>
      <c r="M146" s="132"/>
      <c r="N146" s="69"/>
      <c r="AM146" s="5"/>
      <c r="AN146" s="5"/>
    </row>
    <row r="147" spans="1:40" ht="94.5" x14ac:dyDescent="0.25">
      <c r="A147" s="345">
        <v>9</v>
      </c>
      <c r="B147" s="364" t="str">
        <f t="shared" si="4"/>
        <v/>
      </c>
      <c r="C147" s="365" t="str">
        <f ca="1">TEXT(IFERROR(INDEX('Overview - Section A'!$A$37:$A$44,MATCH(G147,'Overview - Section A'!$U$37:$U$44,0)),""),"d-mmm-yy") &amp;" to " &amp; TEXT(IFERROR(INDEX('Overview - Section A'!$E$37:$E$44,MATCH(G147,'Overview - Section A'!$U$37:$U$44,0)),""),"d-mmm-yy")</f>
        <v>1-Jan-23 to 31-Dec-23</v>
      </c>
      <c r="D147" s="458"/>
      <c r="E147" s="458"/>
      <c r="F147" s="459" t="str">
        <f t="shared" si="5"/>
        <v/>
      </c>
      <c r="G147" s="460" t="s">
        <v>479</v>
      </c>
      <c r="H147" s="460"/>
      <c r="I147" s="461" t="b">
        <f t="shared" si="6"/>
        <v>1</v>
      </c>
      <c r="J147" s="461" t="b">
        <f t="shared" si="7"/>
        <v>0</v>
      </c>
      <c r="K147" s="461" t="str">
        <f t="shared" si="8"/>
        <v>a1N36000004SdsbEAC</v>
      </c>
      <c r="L147" s="462" t="s">
        <v>1104</v>
      </c>
      <c r="M147" s="132"/>
      <c r="N147" s="69"/>
      <c r="AM147" s="5"/>
      <c r="AN147" s="5"/>
    </row>
    <row r="148" spans="1:40" ht="94.5" x14ac:dyDescent="0.25">
      <c r="A148" s="345">
        <v>10</v>
      </c>
      <c r="B148" s="364" t="str">
        <f t="shared" si="4"/>
        <v/>
      </c>
      <c r="C148" s="365" t="str">
        <f ca="1">TEXT(IFERROR(INDEX('Overview - Section A'!$A$37:$A$44,MATCH(G148,'Overview - Section A'!$U$37:$U$44,0)),""),"d-mmm-yy") &amp;" to " &amp; TEXT(IFERROR(INDEX('Overview - Section A'!$E$37:$E$44,MATCH(G148,'Overview - Section A'!$U$37:$U$44,0)),""),"d-mmm-yy")</f>
        <v>1-Jan-18 to 31-Dec-18</v>
      </c>
      <c r="D148" s="458"/>
      <c r="E148" s="458"/>
      <c r="F148" s="459" t="str">
        <f t="shared" si="5"/>
        <v/>
      </c>
      <c r="G148" s="460" t="s">
        <v>469</v>
      </c>
      <c r="H148" s="460"/>
      <c r="I148" s="461" t="b">
        <f t="shared" si="6"/>
        <v>1</v>
      </c>
      <c r="J148" s="461" t="b">
        <f t="shared" si="7"/>
        <v>0</v>
      </c>
      <c r="K148" s="461" t="str">
        <f t="shared" si="8"/>
        <v>a1N36000004SdscEAC</v>
      </c>
      <c r="L148" s="462" t="s">
        <v>1105</v>
      </c>
      <c r="M148" s="132"/>
      <c r="N148" s="69"/>
      <c r="AM148" s="5"/>
      <c r="AN148" s="5"/>
    </row>
    <row r="149" spans="1:40" ht="94.5" x14ac:dyDescent="0.25">
      <c r="A149" s="345">
        <v>10</v>
      </c>
      <c r="B149" s="364" t="str">
        <f t="shared" si="4"/>
        <v/>
      </c>
      <c r="C149" s="365" t="str">
        <f ca="1">TEXT(IFERROR(INDEX('Overview - Section A'!$A$37:$A$44,MATCH(G149,'Overview - Section A'!$U$37:$U$44,0)),""),"d-mmm-yy") &amp;" to " &amp; TEXT(IFERROR(INDEX('Overview - Section A'!$E$37:$E$44,MATCH(G149,'Overview - Section A'!$U$37:$U$44,0)),""),"d-mmm-yy")</f>
        <v>1-Jan-19 to 31-Dec-19</v>
      </c>
      <c r="D149" s="458"/>
      <c r="E149" s="458"/>
      <c r="F149" s="459" t="str">
        <f t="shared" si="5"/>
        <v/>
      </c>
      <c r="G149" s="460" t="s">
        <v>471</v>
      </c>
      <c r="H149" s="460"/>
      <c r="I149" s="461" t="b">
        <f t="shared" si="6"/>
        <v>1</v>
      </c>
      <c r="J149" s="461" t="b">
        <f t="shared" si="7"/>
        <v>0</v>
      </c>
      <c r="K149" s="461" t="str">
        <f t="shared" si="8"/>
        <v>a1N36000004SdscEAC</v>
      </c>
      <c r="L149" s="462" t="s">
        <v>1106</v>
      </c>
      <c r="M149" s="132"/>
      <c r="N149" s="69"/>
      <c r="AM149" s="5"/>
      <c r="AN149" s="5"/>
    </row>
    <row r="150" spans="1:40" ht="94.5" x14ac:dyDescent="0.25">
      <c r="A150" s="345">
        <v>10</v>
      </c>
      <c r="B150" s="364" t="str">
        <f t="shared" si="4"/>
        <v/>
      </c>
      <c r="C150" s="365" t="str">
        <f ca="1">TEXT(IFERROR(INDEX('Overview - Section A'!$A$37:$A$44,MATCH(G150,'Overview - Section A'!$U$37:$U$44,0)),""),"d-mmm-yy") &amp;" to " &amp; TEXT(IFERROR(INDEX('Overview - Section A'!$E$37:$E$44,MATCH(G150,'Overview - Section A'!$U$37:$U$44,0)),""),"d-mmm-yy")</f>
        <v>1-Jan-20 to 31-Dec-20</v>
      </c>
      <c r="D150" s="458"/>
      <c r="E150" s="458"/>
      <c r="F150" s="459" t="str">
        <f t="shared" si="5"/>
        <v/>
      </c>
      <c r="G150" s="460" t="s">
        <v>473</v>
      </c>
      <c r="H150" s="460"/>
      <c r="I150" s="461" t="b">
        <f t="shared" si="6"/>
        <v>1</v>
      </c>
      <c r="J150" s="461" t="b">
        <f t="shared" si="7"/>
        <v>0</v>
      </c>
      <c r="K150" s="461" t="str">
        <f t="shared" si="8"/>
        <v>a1N36000004SdscEAC</v>
      </c>
      <c r="L150" s="462" t="s">
        <v>1107</v>
      </c>
      <c r="M150" s="132"/>
      <c r="N150" s="69"/>
      <c r="AM150" s="5"/>
      <c r="AN150" s="5"/>
    </row>
    <row r="151" spans="1:40" ht="94.5" x14ac:dyDescent="0.25">
      <c r="A151" s="345">
        <v>10</v>
      </c>
      <c r="B151" s="364" t="str">
        <f t="shared" si="4"/>
        <v/>
      </c>
      <c r="C151" s="365" t="str">
        <f ca="1">TEXT(IFERROR(INDEX('Overview - Section A'!$A$37:$A$44,MATCH(G151,'Overview - Section A'!$U$37:$U$44,0)),""),"d-mmm-yy") &amp;" to " &amp; TEXT(IFERROR(INDEX('Overview - Section A'!$E$37:$E$44,MATCH(G151,'Overview - Section A'!$U$37:$U$44,0)),""),"d-mmm-yy")</f>
        <v>1-Jan-21 to 31-Dec-21</v>
      </c>
      <c r="D151" s="458"/>
      <c r="E151" s="458"/>
      <c r="F151" s="459" t="str">
        <f t="shared" si="5"/>
        <v/>
      </c>
      <c r="G151" s="460" t="s">
        <v>475</v>
      </c>
      <c r="H151" s="460"/>
      <c r="I151" s="461" t="b">
        <f t="shared" si="6"/>
        <v>1</v>
      </c>
      <c r="J151" s="461" t="b">
        <f t="shared" si="7"/>
        <v>0</v>
      </c>
      <c r="K151" s="461" t="str">
        <f t="shared" si="8"/>
        <v>a1N36000004SdscEAC</v>
      </c>
      <c r="L151" s="462" t="s">
        <v>1108</v>
      </c>
      <c r="M151" s="132"/>
      <c r="N151" s="69"/>
      <c r="AM151" s="5"/>
      <c r="AN151" s="5"/>
    </row>
    <row r="152" spans="1:40" ht="94.5" x14ac:dyDescent="0.25">
      <c r="A152" s="345">
        <v>10</v>
      </c>
      <c r="B152" s="364" t="str">
        <f t="shared" si="4"/>
        <v/>
      </c>
      <c r="C152" s="365" t="str">
        <f ca="1">TEXT(IFERROR(INDEX('Overview - Section A'!$A$37:$A$44,MATCH(G152,'Overview - Section A'!$U$37:$U$44,0)),""),"d-mmm-yy") &amp;" to " &amp; TEXT(IFERROR(INDEX('Overview - Section A'!$E$37:$E$44,MATCH(G152,'Overview - Section A'!$U$37:$U$44,0)),""),"d-mmm-yy")</f>
        <v>1-Jan-22 to 31-Dec-22</v>
      </c>
      <c r="D152" s="458"/>
      <c r="E152" s="458"/>
      <c r="F152" s="459" t="str">
        <f t="shared" si="5"/>
        <v/>
      </c>
      <c r="G152" s="460" t="s">
        <v>477</v>
      </c>
      <c r="H152" s="460"/>
      <c r="I152" s="461" t="b">
        <f t="shared" si="6"/>
        <v>1</v>
      </c>
      <c r="J152" s="461" t="b">
        <f t="shared" si="7"/>
        <v>0</v>
      </c>
      <c r="K152" s="461" t="str">
        <f t="shared" si="8"/>
        <v>a1N36000004SdscEAC</v>
      </c>
      <c r="L152" s="462" t="s">
        <v>1109</v>
      </c>
      <c r="M152" s="132"/>
      <c r="N152" s="69"/>
      <c r="AM152" s="5"/>
      <c r="AN152" s="5"/>
    </row>
    <row r="153" spans="1:40" ht="94.5" x14ac:dyDescent="0.25">
      <c r="A153" s="345">
        <v>10</v>
      </c>
      <c r="B153" s="364" t="str">
        <f t="shared" si="4"/>
        <v/>
      </c>
      <c r="C153" s="365" t="str">
        <f ca="1">TEXT(IFERROR(INDEX('Overview - Section A'!$A$37:$A$44,MATCH(G153,'Overview - Section A'!$U$37:$U$44,0)),""),"d-mmm-yy") &amp;" to " &amp; TEXT(IFERROR(INDEX('Overview - Section A'!$E$37:$E$44,MATCH(G153,'Overview - Section A'!$U$37:$U$44,0)),""),"d-mmm-yy")</f>
        <v>1-Jan-23 to 31-Dec-23</v>
      </c>
      <c r="D153" s="458"/>
      <c r="E153" s="458"/>
      <c r="F153" s="459" t="str">
        <f t="shared" si="5"/>
        <v/>
      </c>
      <c r="G153" s="460" t="s">
        <v>479</v>
      </c>
      <c r="H153" s="460"/>
      <c r="I153" s="461" t="b">
        <f t="shared" si="6"/>
        <v>1</v>
      </c>
      <c r="J153" s="461" t="b">
        <f t="shared" si="7"/>
        <v>0</v>
      </c>
      <c r="K153" s="461" t="str">
        <f t="shared" si="8"/>
        <v>a1N36000004SdscEAC</v>
      </c>
      <c r="L153" s="462" t="s">
        <v>1110</v>
      </c>
      <c r="M153" s="132"/>
      <c r="N153" s="69"/>
      <c r="AM153" s="5"/>
      <c r="AN153" s="5"/>
    </row>
    <row r="154" spans="1:40" ht="94.5" x14ac:dyDescent="0.25">
      <c r="A154" s="345">
        <v>11</v>
      </c>
      <c r="B154" s="364" t="str">
        <f t="shared" si="4"/>
        <v/>
      </c>
      <c r="C154" s="365" t="str">
        <f ca="1">TEXT(IFERROR(INDEX('Overview - Section A'!$A$37:$A$44,MATCH(G154,'Overview - Section A'!$U$37:$U$44,0)),""),"d-mmm-yy") &amp;" to " &amp; TEXT(IFERROR(INDEX('Overview - Section A'!$E$37:$E$44,MATCH(G154,'Overview - Section A'!$U$37:$U$44,0)),""),"d-mmm-yy")</f>
        <v>1-Jan-18 to 31-Dec-18</v>
      </c>
      <c r="D154" s="458"/>
      <c r="E154" s="458"/>
      <c r="F154" s="459" t="str">
        <f t="shared" si="5"/>
        <v/>
      </c>
      <c r="G154" s="460" t="s">
        <v>469</v>
      </c>
      <c r="H154" s="460"/>
      <c r="I154" s="461" t="b">
        <f t="shared" si="6"/>
        <v>1</v>
      </c>
      <c r="J154" s="461" t="b">
        <f t="shared" si="7"/>
        <v>0</v>
      </c>
      <c r="K154" s="461" t="str">
        <f t="shared" si="8"/>
        <v>a1N36000004SdsdEAC</v>
      </c>
      <c r="L154" s="462" t="s">
        <v>1111</v>
      </c>
      <c r="M154" s="132"/>
      <c r="N154" s="69"/>
      <c r="AM154" s="5"/>
      <c r="AN154" s="5"/>
    </row>
    <row r="155" spans="1:40" ht="94.5" x14ac:dyDescent="0.25">
      <c r="A155" s="345">
        <v>11</v>
      </c>
      <c r="B155" s="364" t="str">
        <f t="shared" si="4"/>
        <v/>
      </c>
      <c r="C155" s="365" t="str">
        <f ca="1">TEXT(IFERROR(INDEX('Overview - Section A'!$A$37:$A$44,MATCH(G155,'Overview - Section A'!$U$37:$U$44,0)),""),"d-mmm-yy") &amp;" to " &amp; TEXT(IFERROR(INDEX('Overview - Section A'!$E$37:$E$44,MATCH(G155,'Overview - Section A'!$U$37:$U$44,0)),""),"d-mmm-yy")</f>
        <v>1-Jan-19 to 31-Dec-19</v>
      </c>
      <c r="D155" s="458"/>
      <c r="E155" s="458"/>
      <c r="F155" s="459" t="str">
        <f t="shared" si="5"/>
        <v/>
      </c>
      <c r="G155" s="460" t="s">
        <v>471</v>
      </c>
      <c r="H155" s="460"/>
      <c r="I155" s="461" t="b">
        <f t="shared" si="6"/>
        <v>1</v>
      </c>
      <c r="J155" s="461" t="b">
        <f t="shared" si="7"/>
        <v>0</v>
      </c>
      <c r="K155" s="461" t="str">
        <f t="shared" si="8"/>
        <v>a1N36000004SdsdEAC</v>
      </c>
      <c r="L155" s="462" t="s">
        <v>1112</v>
      </c>
      <c r="M155" s="132"/>
      <c r="N155" s="69"/>
      <c r="AM155" s="5"/>
      <c r="AN155" s="5"/>
    </row>
    <row r="156" spans="1:40" ht="94.5" x14ac:dyDescent="0.25">
      <c r="A156" s="345">
        <v>11</v>
      </c>
      <c r="B156" s="364" t="str">
        <f t="shared" si="4"/>
        <v/>
      </c>
      <c r="C156" s="365" t="str">
        <f ca="1">TEXT(IFERROR(INDEX('Overview - Section A'!$A$37:$A$44,MATCH(G156,'Overview - Section A'!$U$37:$U$44,0)),""),"d-mmm-yy") &amp;" to " &amp; TEXT(IFERROR(INDEX('Overview - Section A'!$E$37:$E$44,MATCH(G156,'Overview - Section A'!$U$37:$U$44,0)),""),"d-mmm-yy")</f>
        <v>1-Jan-20 to 31-Dec-20</v>
      </c>
      <c r="D156" s="458"/>
      <c r="E156" s="458"/>
      <c r="F156" s="459" t="str">
        <f t="shared" si="5"/>
        <v/>
      </c>
      <c r="G156" s="460" t="s">
        <v>473</v>
      </c>
      <c r="H156" s="460"/>
      <c r="I156" s="461" t="b">
        <f t="shared" si="6"/>
        <v>1</v>
      </c>
      <c r="J156" s="461" t="b">
        <f t="shared" si="7"/>
        <v>0</v>
      </c>
      <c r="K156" s="461" t="str">
        <f t="shared" si="8"/>
        <v>a1N36000004SdsdEAC</v>
      </c>
      <c r="L156" s="462" t="s">
        <v>1113</v>
      </c>
      <c r="M156" s="132"/>
      <c r="N156" s="69"/>
      <c r="AM156" s="5"/>
      <c r="AN156" s="5"/>
    </row>
    <row r="157" spans="1:40" ht="94.5" x14ac:dyDescent="0.25">
      <c r="A157" s="345">
        <v>11</v>
      </c>
      <c r="B157" s="364" t="str">
        <f t="shared" si="4"/>
        <v/>
      </c>
      <c r="C157" s="365" t="str">
        <f ca="1">TEXT(IFERROR(INDEX('Overview - Section A'!$A$37:$A$44,MATCH(G157,'Overview - Section A'!$U$37:$U$44,0)),""),"d-mmm-yy") &amp;" to " &amp; TEXT(IFERROR(INDEX('Overview - Section A'!$E$37:$E$44,MATCH(G157,'Overview - Section A'!$U$37:$U$44,0)),""),"d-mmm-yy")</f>
        <v>1-Jan-21 to 31-Dec-21</v>
      </c>
      <c r="D157" s="458"/>
      <c r="E157" s="458"/>
      <c r="F157" s="459" t="str">
        <f t="shared" si="5"/>
        <v/>
      </c>
      <c r="G157" s="460" t="s">
        <v>475</v>
      </c>
      <c r="H157" s="460"/>
      <c r="I157" s="461" t="b">
        <f t="shared" si="6"/>
        <v>1</v>
      </c>
      <c r="J157" s="461" t="b">
        <f t="shared" si="7"/>
        <v>0</v>
      </c>
      <c r="K157" s="461" t="str">
        <f t="shared" si="8"/>
        <v>a1N36000004SdsdEAC</v>
      </c>
      <c r="L157" s="462" t="s">
        <v>1114</v>
      </c>
      <c r="M157" s="132"/>
      <c r="N157" s="69"/>
      <c r="AM157" s="5"/>
      <c r="AN157" s="5"/>
    </row>
    <row r="158" spans="1:40" ht="94.5" x14ac:dyDescent="0.25">
      <c r="A158" s="345">
        <v>11</v>
      </c>
      <c r="B158" s="364" t="str">
        <f t="shared" ref="B158:B221" si="9">IF(A158=A157,"",IF(VLOOKUP(A158,$A$8:$D$90,4,FALSE)=0,"",VLOOKUP(A158,$A$8:$D$90,4,FALSE)))</f>
        <v/>
      </c>
      <c r="C158" s="365" t="str">
        <f ca="1">TEXT(IFERROR(INDEX('Overview - Section A'!$A$37:$A$44,MATCH(G158,'Overview - Section A'!$U$37:$U$44,0)),""),"d-mmm-yy") &amp;" to " &amp; TEXT(IFERROR(INDEX('Overview - Section A'!$E$37:$E$44,MATCH(G158,'Overview - Section A'!$U$37:$U$44,0)),""),"d-mmm-yy")</f>
        <v>1-Jan-22 to 31-Dec-22</v>
      </c>
      <c r="D158" s="458"/>
      <c r="E158" s="458"/>
      <c r="F158" s="459" t="str">
        <f t="shared" ref="F158:F221" si="10">IF(VLOOKUP(A158,$A$8:$D$90,4,FALSE)=0,"",VLOOKUP(A158,$A$8:$D$90,4,FALSE))</f>
        <v/>
      </c>
      <c r="G158" s="460" t="s">
        <v>477</v>
      </c>
      <c r="H158" s="460"/>
      <c r="I158" s="461" t="b">
        <f t="shared" ref="I158:I221" si="11">IFERROR(TRUE,FALSE)</f>
        <v>1</v>
      </c>
      <c r="J158" s="461" t="b">
        <f t="shared" ref="J158:J221" si="12">IFERROR(IF(VLOOKUP(A158,$A$8:$D$90,4,FALSE)&lt;&gt;"",TRUE,FALSE),FALSE)</f>
        <v>0</v>
      </c>
      <c r="K158" s="461" t="str">
        <f t="shared" ref="K158:K221" si="13">IFERROR(VLOOKUP(A158,$A$8:$T$90,20,FALSE),"")</f>
        <v>a1N36000004SdsdEAC</v>
      </c>
      <c r="L158" s="462" t="s">
        <v>1115</v>
      </c>
      <c r="M158" s="132"/>
      <c r="N158" s="69"/>
      <c r="AM158" s="5"/>
      <c r="AN158" s="5"/>
    </row>
    <row r="159" spans="1:40" ht="94.5" x14ac:dyDescent="0.25">
      <c r="A159" s="345">
        <v>11</v>
      </c>
      <c r="B159" s="364" t="str">
        <f t="shared" si="9"/>
        <v/>
      </c>
      <c r="C159" s="365" t="str">
        <f ca="1">TEXT(IFERROR(INDEX('Overview - Section A'!$A$37:$A$44,MATCH(G159,'Overview - Section A'!$U$37:$U$44,0)),""),"d-mmm-yy") &amp;" to " &amp; TEXT(IFERROR(INDEX('Overview - Section A'!$E$37:$E$44,MATCH(G159,'Overview - Section A'!$U$37:$U$44,0)),""),"d-mmm-yy")</f>
        <v>1-Jan-23 to 31-Dec-23</v>
      </c>
      <c r="D159" s="458"/>
      <c r="E159" s="458"/>
      <c r="F159" s="459" t="str">
        <f t="shared" si="10"/>
        <v/>
      </c>
      <c r="G159" s="460" t="s">
        <v>479</v>
      </c>
      <c r="H159" s="460"/>
      <c r="I159" s="461" t="b">
        <f t="shared" si="11"/>
        <v>1</v>
      </c>
      <c r="J159" s="461" t="b">
        <f t="shared" si="12"/>
        <v>0</v>
      </c>
      <c r="K159" s="461" t="str">
        <f t="shared" si="13"/>
        <v>a1N36000004SdsdEAC</v>
      </c>
      <c r="L159" s="462" t="s">
        <v>1116</v>
      </c>
      <c r="M159" s="132"/>
      <c r="N159" s="69"/>
      <c r="AM159" s="5"/>
      <c r="AN159" s="5"/>
    </row>
    <row r="160" spans="1:40" ht="94.5" x14ac:dyDescent="0.25">
      <c r="A160" s="345">
        <v>12</v>
      </c>
      <c r="B160" s="364" t="str">
        <f t="shared" si="9"/>
        <v/>
      </c>
      <c r="C160" s="365" t="str">
        <f ca="1">TEXT(IFERROR(INDEX('Overview - Section A'!$A$37:$A$44,MATCH(G160,'Overview - Section A'!$U$37:$U$44,0)),""),"d-mmm-yy") &amp;" to " &amp; TEXT(IFERROR(INDEX('Overview - Section A'!$E$37:$E$44,MATCH(G160,'Overview - Section A'!$U$37:$U$44,0)),""),"d-mmm-yy")</f>
        <v>1-Jan-18 to 31-Dec-18</v>
      </c>
      <c r="D160" s="458"/>
      <c r="E160" s="458"/>
      <c r="F160" s="459" t="str">
        <f t="shared" si="10"/>
        <v/>
      </c>
      <c r="G160" s="460" t="s">
        <v>469</v>
      </c>
      <c r="H160" s="460"/>
      <c r="I160" s="461" t="b">
        <f t="shared" si="11"/>
        <v>1</v>
      </c>
      <c r="J160" s="461" t="b">
        <f t="shared" si="12"/>
        <v>0</v>
      </c>
      <c r="K160" s="461" t="str">
        <f t="shared" si="13"/>
        <v>a1N36000004SdseEAC</v>
      </c>
      <c r="L160" s="462" t="s">
        <v>1117</v>
      </c>
      <c r="M160" s="132"/>
      <c r="N160" s="69"/>
      <c r="AM160" s="5"/>
      <c r="AN160" s="5"/>
    </row>
    <row r="161" spans="1:40" ht="94.5" x14ac:dyDescent="0.25">
      <c r="A161" s="345">
        <v>12</v>
      </c>
      <c r="B161" s="364" t="str">
        <f t="shared" si="9"/>
        <v/>
      </c>
      <c r="C161" s="365" t="str">
        <f ca="1">TEXT(IFERROR(INDEX('Overview - Section A'!$A$37:$A$44,MATCH(G161,'Overview - Section A'!$U$37:$U$44,0)),""),"d-mmm-yy") &amp;" to " &amp; TEXT(IFERROR(INDEX('Overview - Section A'!$E$37:$E$44,MATCH(G161,'Overview - Section A'!$U$37:$U$44,0)),""),"d-mmm-yy")</f>
        <v>1-Jan-19 to 31-Dec-19</v>
      </c>
      <c r="D161" s="458"/>
      <c r="E161" s="458"/>
      <c r="F161" s="459" t="str">
        <f t="shared" si="10"/>
        <v/>
      </c>
      <c r="G161" s="460" t="s">
        <v>471</v>
      </c>
      <c r="H161" s="460"/>
      <c r="I161" s="461" t="b">
        <f t="shared" si="11"/>
        <v>1</v>
      </c>
      <c r="J161" s="461" t="b">
        <f t="shared" si="12"/>
        <v>0</v>
      </c>
      <c r="K161" s="461" t="str">
        <f t="shared" si="13"/>
        <v>a1N36000004SdseEAC</v>
      </c>
      <c r="L161" s="462" t="s">
        <v>1118</v>
      </c>
      <c r="M161" s="132"/>
      <c r="N161" s="69"/>
      <c r="AM161" s="5"/>
      <c r="AN161" s="5"/>
    </row>
    <row r="162" spans="1:40" ht="94.5" x14ac:dyDescent="0.25">
      <c r="A162" s="345">
        <v>12</v>
      </c>
      <c r="B162" s="364" t="str">
        <f t="shared" si="9"/>
        <v/>
      </c>
      <c r="C162" s="365" t="str">
        <f ca="1">TEXT(IFERROR(INDEX('Overview - Section A'!$A$37:$A$44,MATCH(G162,'Overview - Section A'!$U$37:$U$44,0)),""),"d-mmm-yy") &amp;" to " &amp; TEXT(IFERROR(INDEX('Overview - Section A'!$E$37:$E$44,MATCH(G162,'Overview - Section A'!$U$37:$U$44,0)),""),"d-mmm-yy")</f>
        <v>1-Jan-20 to 31-Dec-20</v>
      </c>
      <c r="D162" s="458"/>
      <c r="E162" s="458"/>
      <c r="F162" s="459" t="str">
        <f t="shared" si="10"/>
        <v/>
      </c>
      <c r="G162" s="460" t="s">
        <v>473</v>
      </c>
      <c r="H162" s="460"/>
      <c r="I162" s="461" t="b">
        <f t="shared" si="11"/>
        <v>1</v>
      </c>
      <c r="J162" s="461" t="b">
        <f t="shared" si="12"/>
        <v>0</v>
      </c>
      <c r="K162" s="461" t="str">
        <f t="shared" si="13"/>
        <v>a1N36000004SdseEAC</v>
      </c>
      <c r="L162" s="462" t="s">
        <v>1119</v>
      </c>
      <c r="M162" s="132"/>
      <c r="N162" s="69"/>
      <c r="AM162" s="5"/>
      <c r="AN162" s="5"/>
    </row>
    <row r="163" spans="1:40" ht="94.5" x14ac:dyDescent="0.25">
      <c r="A163" s="345">
        <v>12</v>
      </c>
      <c r="B163" s="364" t="str">
        <f t="shared" si="9"/>
        <v/>
      </c>
      <c r="C163" s="365" t="str">
        <f ca="1">TEXT(IFERROR(INDEX('Overview - Section A'!$A$37:$A$44,MATCH(G163,'Overview - Section A'!$U$37:$U$44,0)),""),"d-mmm-yy") &amp;" to " &amp; TEXT(IFERROR(INDEX('Overview - Section A'!$E$37:$E$44,MATCH(G163,'Overview - Section A'!$U$37:$U$44,0)),""),"d-mmm-yy")</f>
        <v>1-Jan-21 to 31-Dec-21</v>
      </c>
      <c r="D163" s="458"/>
      <c r="E163" s="458"/>
      <c r="F163" s="459" t="str">
        <f t="shared" si="10"/>
        <v/>
      </c>
      <c r="G163" s="460" t="s">
        <v>475</v>
      </c>
      <c r="H163" s="460"/>
      <c r="I163" s="461" t="b">
        <f t="shared" si="11"/>
        <v>1</v>
      </c>
      <c r="J163" s="461" t="b">
        <f t="shared" si="12"/>
        <v>0</v>
      </c>
      <c r="K163" s="461" t="str">
        <f t="shared" si="13"/>
        <v>a1N36000004SdseEAC</v>
      </c>
      <c r="L163" s="462" t="s">
        <v>1120</v>
      </c>
      <c r="M163" s="132"/>
      <c r="N163" s="69"/>
      <c r="AM163" s="5"/>
      <c r="AN163" s="5"/>
    </row>
    <row r="164" spans="1:40" ht="94.5" x14ac:dyDescent="0.25">
      <c r="A164" s="345">
        <v>12</v>
      </c>
      <c r="B164" s="364" t="str">
        <f t="shared" si="9"/>
        <v/>
      </c>
      <c r="C164" s="365" t="str">
        <f ca="1">TEXT(IFERROR(INDEX('Overview - Section A'!$A$37:$A$44,MATCH(G164,'Overview - Section A'!$U$37:$U$44,0)),""),"d-mmm-yy") &amp;" to " &amp; TEXT(IFERROR(INDEX('Overview - Section A'!$E$37:$E$44,MATCH(G164,'Overview - Section A'!$U$37:$U$44,0)),""),"d-mmm-yy")</f>
        <v>1-Jan-22 to 31-Dec-22</v>
      </c>
      <c r="D164" s="458"/>
      <c r="E164" s="458"/>
      <c r="F164" s="459" t="str">
        <f t="shared" si="10"/>
        <v/>
      </c>
      <c r="G164" s="460" t="s">
        <v>477</v>
      </c>
      <c r="H164" s="460"/>
      <c r="I164" s="461" t="b">
        <f t="shared" si="11"/>
        <v>1</v>
      </c>
      <c r="J164" s="461" t="b">
        <f t="shared" si="12"/>
        <v>0</v>
      </c>
      <c r="K164" s="461" t="str">
        <f t="shared" si="13"/>
        <v>a1N36000004SdseEAC</v>
      </c>
      <c r="L164" s="462" t="s">
        <v>1121</v>
      </c>
      <c r="M164" s="132"/>
      <c r="N164" s="69"/>
      <c r="AM164" s="5"/>
      <c r="AN164" s="5"/>
    </row>
    <row r="165" spans="1:40" ht="94.5" x14ac:dyDescent="0.25">
      <c r="A165" s="345">
        <v>12</v>
      </c>
      <c r="B165" s="364" t="str">
        <f t="shared" si="9"/>
        <v/>
      </c>
      <c r="C165" s="365" t="str">
        <f ca="1">TEXT(IFERROR(INDEX('Overview - Section A'!$A$37:$A$44,MATCH(G165,'Overview - Section A'!$U$37:$U$44,0)),""),"d-mmm-yy") &amp;" to " &amp; TEXT(IFERROR(INDEX('Overview - Section A'!$E$37:$E$44,MATCH(G165,'Overview - Section A'!$U$37:$U$44,0)),""),"d-mmm-yy")</f>
        <v>1-Jan-23 to 31-Dec-23</v>
      </c>
      <c r="D165" s="458"/>
      <c r="E165" s="458"/>
      <c r="F165" s="459" t="str">
        <f t="shared" si="10"/>
        <v/>
      </c>
      <c r="G165" s="460" t="s">
        <v>479</v>
      </c>
      <c r="H165" s="460"/>
      <c r="I165" s="461" t="b">
        <f t="shared" si="11"/>
        <v>1</v>
      </c>
      <c r="J165" s="461" t="b">
        <f t="shared" si="12"/>
        <v>0</v>
      </c>
      <c r="K165" s="461" t="str">
        <f t="shared" si="13"/>
        <v>a1N36000004SdseEAC</v>
      </c>
      <c r="L165" s="462" t="s">
        <v>1122</v>
      </c>
      <c r="M165" s="132"/>
      <c r="N165" s="69"/>
      <c r="AM165" s="5"/>
      <c r="AN165" s="5"/>
    </row>
    <row r="166" spans="1:40" ht="94.5" x14ac:dyDescent="0.25">
      <c r="A166" s="345">
        <v>13</v>
      </c>
      <c r="B166" s="364" t="str">
        <f t="shared" si="9"/>
        <v/>
      </c>
      <c r="C166" s="365" t="str">
        <f ca="1">TEXT(IFERROR(INDEX('Overview - Section A'!$A$37:$A$44,MATCH(G166,'Overview - Section A'!$U$37:$U$44,0)),""),"d-mmm-yy") &amp;" to " &amp; TEXT(IFERROR(INDEX('Overview - Section A'!$E$37:$E$44,MATCH(G166,'Overview - Section A'!$U$37:$U$44,0)),""),"d-mmm-yy")</f>
        <v>1-Jan-18 to 31-Dec-18</v>
      </c>
      <c r="D166" s="458"/>
      <c r="E166" s="458"/>
      <c r="F166" s="459" t="str">
        <f t="shared" si="10"/>
        <v/>
      </c>
      <c r="G166" s="460" t="s">
        <v>469</v>
      </c>
      <c r="H166" s="460"/>
      <c r="I166" s="461" t="b">
        <f t="shared" si="11"/>
        <v>1</v>
      </c>
      <c r="J166" s="461" t="b">
        <f t="shared" si="12"/>
        <v>0</v>
      </c>
      <c r="K166" s="461" t="str">
        <f t="shared" si="13"/>
        <v>a1N36000004SdsfEAC</v>
      </c>
      <c r="L166" s="462" t="s">
        <v>1123</v>
      </c>
      <c r="M166" s="132"/>
      <c r="N166" s="69"/>
      <c r="AM166" s="5"/>
      <c r="AN166" s="5"/>
    </row>
    <row r="167" spans="1:40" ht="94.5" x14ac:dyDescent="0.25">
      <c r="A167" s="345">
        <v>13</v>
      </c>
      <c r="B167" s="364" t="str">
        <f t="shared" si="9"/>
        <v/>
      </c>
      <c r="C167" s="365" t="str">
        <f ca="1">TEXT(IFERROR(INDEX('Overview - Section A'!$A$37:$A$44,MATCH(G167,'Overview - Section A'!$U$37:$U$44,0)),""),"d-mmm-yy") &amp;" to " &amp; TEXT(IFERROR(INDEX('Overview - Section A'!$E$37:$E$44,MATCH(G167,'Overview - Section A'!$U$37:$U$44,0)),""),"d-mmm-yy")</f>
        <v>1-Jan-19 to 31-Dec-19</v>
      </c>
      <c r="D167" s="458"/>
      <c r="E167" s="458"/>
      <c r="F167" s="459" t="str">
        <f t="shared" si="10"/>
        <v/>
      </c>
      <c r="G167" s="460" t="s">
        <v>471</v>
      </c>
      <c r="H167" s="460"/>
      <c r="I167" s="461" t="b">
        <f t="shared" si="11"/>
        <v>1</v>
      </c>
      <c r="J167" s="461" t="b">
        <f t="shared" si="12"/>
        <v>0</v>
      </c>
      <c r="K167" s="461" t="str">
        <f t="shared" si="13"/>
        <v>a1N36000004SdsfEAC</v>
      </c>
      <c r="L167" s="462" t="s">
        <v>1124</v>
      </c>
      <c r="M167" s="132"/>
      <c r="N167" s="69"/>
      <c r="AM167" s="5"/>
      <c r="AN167" s="5"/>
    </row>
    <row r="168" spans="1:40" ht="94.5" x14ac:dyDescent="0.25">
      <c r="A168" s="345">
        <v>13</v>
      </c>
      <c r="B168" s="364" t="str">
        <f t="shared" si="9"/>
        <v/>
      </c>
      <c r="C168" s="365" t="str">
        <f ca="1">TEXT(IFERROR(INDEX('Overview - Section A'!$A$37:$A$44,MATCH(G168,'Overview - Section A'!$U$37:$U$44,0)),""),"d-mmm-yy") &amp;" to " &amp; TEXT(IFERROR(INDEX('Overview - Section A'!$E$37:$E$44,MATCH(G168,'Overview - Section A'!$U$37:$U$44,0)),""),"d-mmm-yy")</f>
        <v>1-Jan-20 to 31-Dec-20</v>
      </c>
      <c r="D168" s="458"/>
      <c r="E168" s="458"/>
      <c r="F168" s="459" t="str">
        <f t="shared" si="10"/>
        <v/>
      </c>
      <c r="G168" s="460" t="s">
        <v>473</v>
      </c>
      <c r="H168" s="460"/>
      <c r="I168" s="461" t="b">
        <f t="shared" si="11"/>
        <v>1</v>
      </c>
      <c r="J168" s="461" t="b">
        <f t="shared" si="12"/>
        <v>0</v>
      </c>
      <c r="K168" s="461" t="str">
        <f t="shared" si="13"/>
        <v>a1N36000004SdsfEAC</v>
      </c>
      <c r="L168" s="462" t="s">
        <v>1125</v>
      </c>
      <c r="M168" s="132"/>
      <c r="N168" s="69"/>
      <c r="AM168" s="5"/>
      <c r="AN168" s="5"/>
    </row>
    <row r="169" spans="1:40" ht="94.5" x14ac:dyDescent="0.25">
      <c r="A169" s="345">
        <v>13</v>
      </c>
      <c r="B169" s="364" t="str">
        <f t="shared" si="9"/>
        <v/>
      </c>
      <c r="C169" s="365" t="str">
        <f ca="1">TEXT(IFERROR(INDEX('Overview - Section A'!$A$37:$A$44,MATCH(G169,'Overview - Section A'!$U$37:$U$44,0)),""),"d-mmm-yy") &amp;" to " &amp; TEXT(IFERROR(INDEX('Overview - Section A'!$E$37:$E$44,MATCH(G169,'Overview - Section A'!$U$37:$U$44,0)),""),"d-mmm-yy")</f>
        <v>1-Jan-21 to 31-Dec-21</v>
      </c>
      <c r="D169" s="458"/>
      <c r="E169" s="458"/>
      <c r="F169" s="459" t="str">
        <f t="shared" si="10"/>
        <v/>
      </c>
      <c r="G169" s="460" t="s">
        <v>475</v>
      </c>
      <c r="H169" s="460"/>
      <c r="I169" s="461" t="b">
        <f t="shared" si="11"/>
        <v>1</v>
      </c>
      <c r="J169" s="461" t="b">
        <f t="shared" si="12"/>
        <v>0</v>
      </c>
      <c r="K169" s="461" t="str">
        <f t="shared" si="13"/>
        <v>a1N36000004SdsfEAC</v>
      </c>
      <c r="L169" s="462" t="s">
        <v>1126</v>
      </c>
      <c r="M169" s="132"/>
      <c r="N169" s="69"/>
      <c r="AM169" s="5"/>
      <c r="AN169" s="5"/>
    </row>
    <row r="170" spans="1:40" ht="94.5" x14ac:dyDescent="0.25">
      <c r="A170" s="345">
        <v>13</v>
      </c>
      <c r="B170" s="364" t="str">
        <f t="shared" si="9"/>
        <v/>
      </c>
      <c r="C170" s="365" t="str">
        <f ca="1">TEXT(IFERROR(INDEX('Overview - Section A'!$A$37:$A$44,MATCH(G170,'Overview - Section A'!$U$37:$U$44,0)),""),"d-mmm-yy") &amp;" to " &amp; TEXT(IFERROR(INDEX('Overview - Section A'!$E$37:$E$44,MATCH(G170,'Overview - Section A'!$U$37:$U$44,0)),""),"d-mmm-yy")</f>
        <v>1-Jan-22 to 31-Dec-22</v>
      </c>
      <c r="D170" s="458"/>
      <c r="E170" s="458"/>
      <c r="F170" s="459" t="str">
        <f t="shared" si="10"/>
        <v/>
      </c>
      <c r="G170" s="460" t="s">
        <v>477</v>
      </c>
      <c r="H170" s="460"/>
      <c r="I170" s="461" t="b">
        <f t="shared" si="11"/>
        <v>1</v>
      </c>
      <c r="J170" s="461" t="b">
        <f t="shared" si="12"/>
        <v>0</v>
      </c>
      <c r="K170" s="461" t="str">
        <f t="shared" si="13"/>
        <v>a1N36000004SdsfEAC</v>
      </c>
      <c r="L170" s="462" t="s">
        <v>1127</v>
      </c>
      <c r="M170" s="132"/>
      <c r="N170" s="69"/>
      <c r="AM170" s="5"/>
      <c r="AN170" s="5"/>
    </row>
    <row r="171" spans="1:40" ht="94.5" x14ac:dyDescent="0.25">
      <c r="A171" s="345">
        <v>13</v>
      </c>
      <c r="B171" s="364" t="str">
        <f t="shared" si="9"/>
        <v/>
      </c>
      <c r="C171" s="365" t="str">
        <f ca="1">TEXT(IFERROR(INDEX('Overview - Section A'!$A$37:$A$44,MATCH(G171,'Overview - Section A'!$U$37:$U$44,0)),""),"d-mmm-yy") &amp;" to " &amp; TEXT(IFERROR(INDEX('Overview - Section A'!$E$37:$E$44,MATCH(G171,'Overview - Section A'!$U$37:$U$44,0)),""),"d-mmm-yy")</f>
        <v>1-Jan-23 to 31-Dec-23</v>
      </c>
      <c r="D171" s="458"/>
      <c r="E171" s="458"/>
      <c r="F171" s="459" t="str">
        <f t="shared" si="10"/>
        <v/>
      </c>
      <c r="G171" s="460" t="s">
        <v>479</v>
      </c>
      <c r="H171" s="460"/>
      <c r="I171" s="461" t="b">
        <f t="shared" si="11"/>
        <v>1</v>
      </c>
      <c r="J171" s="461" t="b">
        <f t="shared" si="12"/>
        <v>0</v>
      </c>
      <c r="K171" s="461" t="str">
        <f t="shared" si="13"/>
        <v>a1N36000004SdsfEAC</v>
      </c>
      <c r="L171" s="462" t="s">
        <v>1128</v>
      </c>
      <c r="M171" s="132"/>
      <c r="N171" s="69"/>
      <c r="AM171" s="5"/>
      <c r="AN171" s="5"/>
    </row>
    <row r="172" spans="1:40" ht="94.5" x14ac:dyDescent="0.25">
      <c r="A172" s="345">
        <v>14</v>
      </c>
      <c r="B172" s="364" t="str">
        <f t="shared" si="9"/>
        <v/>
      </c>
      <c r="C172" s="365" t="str">
        <f ca="1">TEXT(IFERROR(INDEX('Overview - Section A'!$A$37:$A$44,MATCH(G172,'Overview - Section A'!$U$37:$U$44,0)),""),"d-mmm-yy") &amp;" to " &amp; TEXT(IFERROR(INDEX('Overview - Section A'!$E$37:$E$44,MATCH(G172,'Overview - Section A'!$U$37:$U$44,0)),""),"d-mmm-yy")</f>
        <v>1-Jan-18 to 31-Dec-18</v>
      </c>
      <c r="D172" s="458"/>
      <c r="E172" s="458"/>
      <c r="F172" s="459" t="str">
        <f t="shared" si="10"/>
        <v/>
      </c>
      <c r="G172" s="460" t="s">
        <v>469</v>
      </c>
      <c r="H172" s="460"/>
      <c r="I172" s="461" t="b">
        <f t="shared" si="11"/>
        <v>1</v>
      </c>
      <c r="J172" s="461" t="b">
        <f t="shared" si="12"/>
        <v>0</v>
      </c>
      <c r="K172" s="461" t="str">
        <f t="shared" si="13"/>
        <v>a1N36000004SdsgEAC</v>
      </c>
      <c r="L172" s="462" t="s">
        <v>1129</v>
      </c>
      <c r="M172" s="132"/>
      <c r="N172" s="69"/>
      <c r="AM172" s="5"/>
      <c r="AN172" s="5"/>
    </row>
    <row r="173" spans="1:40" ht="94.5" x14ac:dyDescent="0.25">
      <c r="A173" s="345">
        <v>14</v>
      </c>
      <c r="B173" s="364" t="str">
        <f t="shared" si="9"/>
        <v/>
      </c>
      <c r="C173" s="365" t="str">
        <f ca="1">TEXT(IFERROR(INDEX('Overview - Section A'!$A$37:$A$44,MATCH(G173,'Overview - Section A'!$U$37:$U$44,0)),""),"d-mmm-yy") &amp;" to " &amp; TEXT(IFERROR(INDEX('Overview - Section A'!$E$37:$E$44,MATCH(G173,'Overview - Section A'!$U$37:$U$44,0)),""),"d-mmm-yy")</f>
        <v>1-Jan-19 to 31-Dec-19</v>
      </c>
      <c r="D173" s="458"/>
      <c r="E173" s="458"/>
      <c r="F173" s="459" t="str">
        <f t="shared" si="10"/>
        <v/>
      </c>
      <c r="G173" s="460" t="s">
        <v>471</v>
      </c>
      <c r="H173" s="460"/>
      <c r="I173" s="461" t="b">
        <f t="shared" si="11"/>
        <v>1</v>
      </c>
      <c r="J173" s="461" t="b">
        <f t="shared" si="12"/>
        <v>0</v>
      </c>
      <c r="K173" s="461" t="str">
        <f t="shared" si="13"/>
        <v>a1N36000004SdsgEAC</v>
      </c>
      <c r="L173" s="462" t="s">
        <v>1130</v>
      </c>
      <c r="M173" s="132"/>
      <c r="N173" s="69"/>
      <c r="AM173" s="5"/>
      <c r="AN173" s="5"/>
    </row>
    <row r="174" spans="1:40" ht="94.5" x14ac:dyDescent="0.25">
      <c r="A174" s="345">
        <v>14</v>
      </c>
      <c r="B174" s="364" t="str">
        <f t="shared" si="9"/>
        <v/>
      </c>
      <c r="C174" s="365" t="str">
        <f ca="1">TEXT(IFERROR(INDEX('Overview - Section A'!$A$37:$A$44,MATCH(G174,'Overview - Section A'!$U$37:$U$44,0)),""),"d-mmm-yy") &amp;" to " &amp; TEXT(IFERROR(INDEX('Overview - Section A'!$E$37:$E$44,MATCH(G174,'Overview - Section A'!$U$37:$U$44,0)),""),"d-mmm-yy")</f>
        <v>1-Jan-20 to 31-Dec-20</v>
      </c>
      <c r="D174" s="458"/>
      <c r="E174" s="458"/>
      <c r="F174" s="459" t="str">
        <f t="shared" si="10"/>
        <v/>
      </c>
      <c r="G174" s="460" t="s">
        <v>473</v>
      </c>
      <c r="H174" s="460"/>
      <c r="I174" s="461" t="b">
        <f t="shared" si="11"/>
        <v>1</v>
      </c>
      <c r="J174" s="461" t="b">
        <f t="shared" si="12"/>
        <v>0</v>
      </c>
      <c r="K174" s="461" t="str">
        <f t="shared" si="13"/>
        <v>a1N36000004SdsgEAC</v>
      </c>
      <c r="L174" s="462" t="s">
        <v>1131</v>
      </c>
      <c r="M174" s="132"/>
      <c r="N174" s="69"/>
      <c r="AM174" s="5"/>
      <c r="AN174" s="5"/>
    </row>
    <row r="175" spans="1:40" ht="94.5" x14ac:dyDescent="0.25">
      <c r="A175" s="345">
        <v>14</v>
      </c>
      <c r="B175" s="364" t="str">
        <f t="shared" si="9"/>
        <v/>
      </c>
      <c r="C175" s="365" t="str">
        <f ca="1">TEXT(IFERROR(INDEX('Overview - Section A'!$A$37:$A$44,MATCH(G175,'Overview - Section A'!$U$37:$U$44,0)),""),"d-mmm-yy") &amp;" to " &amp; TEXT(IFERROR(INDEX('Overview - Section A'!$E$37:$E$44,MATCH(G175,'Overview - Section A'!$U$37:$U$44,0)),""),"d-mmm-yy")</f>
        <v>1-Jan-21 to 31-Dec-21</v>
      </c>
      <c r="D175" s="458"/>
      <c r="E175" s="458"/>
      <c r="F175" s="459" t="str">
        <f t="shared" si="10"/>
        <v/>
      </c>
      <c r="G175" s="460" t="s">
        <v>475</v>
      </c>
      <c r="H175" s="460"/>
      <c r="I175" s="461" t="b">
        <f t="shared" si="11"/>
        <v>1</v>
      </c>
      <c r="J175" s="461" t="b">
        <f t="shared" si="12"/>
        <v>0</v>
      </c>
      <c r="K175" s="461" t="str">
        <f t="shared" si="13"/>
        <v>a1N36000004SdsgEAC</v>
      </c>
      <c r="L175" s="462" t="s">
        <v>1132</v>
      </c>
      <c r="M175" s="132"/>
      <c r="N175" s="69"/>
      <c r="AM175" s="5"/>
      <c r="AN175" s="5"/>
    </row>
    <row r="176" spans="1:40" ht="94.5" x14ac:dyDescent="0.25">
      <c r="A176" s="345">
        <v>14</v>
      </c>
      <c r="B176" s="364" t="str">
        <f t="shared" si="9"/>
        <v/>
      </c>
      <c r="C176" s="365" t="str">
        <f ca="1">TEXT(IFERROR(INDEX('Overview - Section A'!$A$37:$A$44,MATCH(G176,'Overview - Section A'!$U$37:$U$44,0)),""),"d-mmm-yy") &amp;" to " &amp; TEXT(IFERROR(INDEX('Overview - Section A'!$E$37:$E$44,MATCH(G176,'Overview - Section A'!$U$37:$U$44,0)),""),"d-mmm-yy")</f>
        <v>1-Jan-22 to 31-Dec-22</v>
      </c>
      <c r="D176" s="458"/>
      <c r="E176" s="458"/>
      <c r="F176" s="459" t="str">
        <f t="shared" si="10"/>
        <v/>
      </c>
      <c r="G176" s="460" t="s">
        <v>477</v>
      </c>
      <c r="H176" s="460"/>
      <c r="I176" s="461" t="b">
        <f t="shared" si="11"/>
        <v>1</v>
      </c>
      <c r="J176" s="461" t="b">
        <f t="shared" si="12"/>
        <v>0</v>
      </c>
      <c r="K176" s="461" t="str">
        <f t="shared" si="13"/>
        <v>a1N36000004SdsgEAC</v>
      </c>
      <c r="L176" s="462" t="s">
        <v>1133</v>
      </c>
      <c r="M176" s="132"/>
      <c r="N176" s="69"/>
      <c r="AM176" s="5"/>
      <c r="AN176" s="5"/>
    </row>
    <row r="177" spans="1:40" ht="94.5" x14ac:dyDescent="0.25">
      <c r="A177" s="345">
        <v>14</v>
      </c>
      <c r="B177" s="364" t="str">
        <f t="shared" si="9"/>
        <v/>
      </c>
      <c r="C177" s="365" t="str">
        <f ca="1">TEXT(IFERROR(INDEX('Overview - Section A'!$A$37:$A$44,MATCH(G177,'Overview - Section A'!$U$37:$U$44,0)),""),"d-mmm-yy") &amp;" to " &amp; TEXT(IFERROR(INDEX('Overview - Section A'!$E$37:$E$44,MATCH(G177,'Overview - Section A'!$U$37:$U$44,0)),""),"d-mmm-yy")</f>
        <v>1-Jan-23 to 31-Dec-23</v>
      </c>
      <c r="D177" s="458"/>
      <c r="E177" s="458"/>
      <c r="F177" s="459" t="str">
        <f t="shared" si="10"/>
        <v/>
      </c>
      <c r="G177" s="460" t="s">
        <v>479</v>
      </c>
      <c r="H177" s="460"/>
      <c r="I177" s="461" t="b">
        <f t="shared" si="11"/>
        <v>1</v>
      </c>
      <c r="J177" s="461" t="b">
        <f t="shared" si="12"/>
        <v>0</v>
      </c>
      <c r="K177" s="461" t="str">
        <f t="shared" si="13"/>
        <v>a1N36000004SdsgEAC</v>
      </c>
      <c r="L177" s="462" t="s">
        <v>1134</v>
      </c>
      <c r="M177" s="132"/>
      <c r="N177" s="69"/>
      <c r="AM177" s="5"/>
      <c r="AN177" s="5"/>
    </row>
    <row r="178" spans="1:40" ht="94.5" x14ac:dyDescent="0.25">
      <c r="A178" s="345">
        <v>15</v>
      </c>
      <c r="B178" s="364" t="str">
        <f t="shared" si="9"/>
        <v/>
      </c>
      <c r="C178" s="365" t="str">
        <f ca="1">TEXT(IFERROR(INDEX('Overview - Section A'!$A$37:$A$44,MATCH(G178,'Overview - Section A'!$U$37:$U$44,0)),""),"d-mmm-yy") &amp;" to " &amp; TEXT(IFERROR(INDEX('Overview - Section A'!$E$37:$E$44,MATCH(G178,'Overview - Section A'!$U$37:$U$44,0)),""),"d-mmm-yy")</f>
        <v>1-Jan-18 to 31-Dec-18</v>
      </c>
      <c r="D178" s="458"/>
      <c r="E178" s="458"/>
      <c r="F178" s="459" t="str">
        <f t="shared" si="10"/>
        <v/>
      </c>
      <c r="G178" s="460" t="s">
        <v>469</v>
      </c>
      <c r="H178" s="460"/>
      <c r="I178" s="461" t="b">
        <f t="shared" si="11"/>
        <v>1</v>
      </c>
      <c r="J178" s="461" t="b">
        <f t="shared" si="12"/>
        <v>0</v>
      </c>
      <c r="K178" s="461" t="str">
        <f t="shared" si="13"/>
        <v>a1N36000004SdshEAC</v>
      </c>
      <c r="L178" s="462" t="s">
        <v>1135</v>
      </c>
      <c r="M178" s="132"/>
      <c r="N178" s="69"/>
      <c r="AM178" s="5"/>
      <c r="AN178" s="5"/>
    </row>
    <row r="179" spans="1:40" ht="94.5" x14ac:dyDescent="0.25">
      <c r="A179" s="345">
        <v>15</v>
      </c>
      <c r="B179" s="364" t="str">
        <f t="shared" si="9"/>
        <v/>
      </c>
      <c r="C179" s="365" t="str">
        <f ca="1">TEXT(IFERROR(INDEX('Overview - Section A'!$A$37:$A$44,MATCH(G179,'Overview - Section A'!$U$37:$U$44,0)),""),"d-mmm-yy") &amp;" to " &amp; TEXT(IFERROR(INDEX('Overview - Section A'!$E$37:$E$44,MATCH(G179,'Overview - Section A'!$U$37:$U$44,0)),""),"d-mmm-yy")</f>
        <v>1-Jan-19 to 31-Dec-19</v>
      </c>
      <c r="D179" s="458"/>
      <c r="E179" s="458"/>
      <c r="F179" s="459" t="str">
        <f t="shared" si="10"/>
        <v/>
      </c>
      <c r="G179" s="460" t="s">
        <v>471</v>
      </c>
      <c r="H179" s="460"/>
      <c r="I179" s="461" t="b">
        <f t="shared" si="11"/>
        <v>1</v>
      </c>
      <c r="J179" s="461" t="b">
        <f t="shared" si="12"/>
        <v>0</v>
      </c>
      <c r="K179" s="461" t="str">
        <f t="shared" si="13"/>
        <v>a1N36000004SdshEAC</v>
      </c>
      <c r="L179" s="462" t="s">
        <v>1136</v>
      </c>
      <c r="M179" s="132"/>
      <c r="N179" s="69"/>
      <c r="AM179" s="5"/>
      <c r="AN179" s="5"/>
    </row>
    <row r="180" spans="1:40" ht="94.5" x14ac:dyDescent="0.25">
      <c r="A180" s="345">
        <v>15</v>
      </c>
      <c r="B180" s="364" t="str">
        <f t="shared" si="9"/>
        <v/>
      </c>
      <c r="C180" s="365" t="str">
        <f ca="1">TEXT(IFERROR(INDEX('Overview - Section A'!$A$37:$A$44,MATCH(G180,'Overview - Section A'!$U$37:$U$44,0)),""),"d-mmm-yy") &amp;" to " &amp; TEXT(IFERROR(INDEX('Overview - Section A'!$E$37:$E$44,MATCH(G180,'Overview - Section A'!$U$37:$U$44,0)),""),"d-mmm-yy")</f>
        <v>1-Jan-20 to 31-Dec-20</v>
      </c>
      <c r="D180" s="458"/>
      <c r="E180" s="458"/>
      <c r="F180" s="459" t="str">
        <f t="shared" si="10"/>
        <v/>
      </c>
      <c r="G180" s="460" t="s">
        <v>473</v>
      </c>
      <c r="H180" s="460"/>
      <c r="I180" s="461" t="b">
        <f t="shared" si="11"/>
        <v>1</v>
      </c>
      <c r="J180" s="461" t="b">
        <f t="shared" si="12"/>
        <v>0</v>
      </c>
      <c r="K180" s="461" t="str">
        <f t="shared" si="13"/>
        <v>a1N36000004SdshEAC</v>
      </c>
      <c r="L180" s="462" t="s">
        <v>1137</v>
      </c>
      <c r="M180" s="132"/>
      <c r="N180" s="69"/>
      <c r="AM180" s="5"/>
      <c r="AN180" s="5"/>
    </row>
    <row r="181" spans="1:40" ht="94.5" x14ac:dyDescent="0.25">
      <c r="A181" s="345">
        <v>15</v>
      </c>
      <c r="B181" s="364" t="str">
        <f t="shared" si="9"/>
        <v/>
      </c>
      <c r="C181" s="365" t="str">
        <f ca="1">TEXT(IFERROR(INDEX('Overview - Section A'!$A$37:$A$44,MATCH(G181,'Overview - Section A'!$U$37:$U$44,0)),""),"d-mmm-yy") &amp;" to " &amp; TEXT(IFERROR(INDEX('Overview - Section A'!$E$37:$E$44,MATCH(G181,'Overview - Section A'!$U$37:$U$44,0)),""),"d-mmm-yy")</f>
        <v>1-Jan-21 to 31-Dec-21</v>
      </c>
      <c r="D181" s="458"/>
      <c r="E181" s="458"/>
      <c r="F181" s="459" t="str">
        <f t="shared" si="10"/>
        <v/>
      </c>
      <c r="G181" s="460" t="s">
        <v>475</v>
      </c>
      <c r="H181" s="460"/>
      <c r="I181" s="461" t="b">
        <f t="shared" si="11"/>
        <v>1</v>
      </c>
      <c r="J181" s="461" t="b">
        <f t="shared" si="12"/>
        <v>0</v>
      </c>
      <c r="K181" s="461" t="str">
        <f t="shared" si="13"/>
        <v>a1N36000004SdshEAC</v>
      </c>
      <c r="L181" s="462" t="s">
        <v>1138</v>
      </c>
      <c r="M181" s="132"/>
      <c r="N181" s="69"/>
      <c r="AM181" s="5"/>
      <c r="AN181" s="5"/>
    </row>
    <row r="182" spans="1:40" ht="94.5" x14ac:dyDescent="0.25">
      <c r="A182" s="345">
        <v>15</v>
      </c>
      <c r="B182" s="364" t="str">
        <f t="shared" si="9"/>
        <v/>
      </c>
      <c r="C182" s="365" t="str">
        <f ca="1">TEXT(IFERROR(INDEX('Overview - Section A'!$A$37:$A$44,MATCH(G182,'Overview - Section A'!$U$37:$U$44,0)),""),"d-mmm-yy") &amp;" to " &amp; TEXT(IFERROR(INDEX('Overview - Section A'!$E$37:$E$44,MATCH(G182,'Overview - Section A'!$U$37:$U$44,0)),""),"d-mmm-yy")</f>
        <v>1-Jan-22 to 31-Dec-22</v>
      </c>
      <c r="D182" s="458"/>
      <c r="E182" s="458"/>
      <c r="F182" s="459" t="str">
        <f t="shared" si="10"/>
        <v/>
      </c>
      <c r="G182" s="460" t="s">
        <v>477</v>
      </c>
      <c r="H182" s="460"/>
      <c r="I182" s="461" t="b">
        <f t="shared" si="11"/>
        <v>1</v>
      </c>
      <c r="J182" s="461" t="b">
        <f t="shared" si="12"/>
        <v>0</v>
      </c>
      <c r="K182" s="461" t="str">
        <f t="shared" si="13"/>
        <v>a1N36000004SdshEAC</v>
      </c>
      <c r="L182" s="462" t="s">
        <v>1139</v>
      </c>
      <c r="M182" s="132"/>
      <c r="N182" s="69"/>
      <c r="AM182" s="5"/>
      <c r="AN182" s="5"/>
    </row>
    <row r="183" spans="1:40" ht="94.5" x14ac:dyDescent="0.25">
      <c r="A183" s="345">
        <v>15</v>
      </c>
      <c r="B183" s="364" t="str">
        <f t="shared" si="9"/>
        <v/>
      </c>
      <c r="C183" s="365" t="str">
        <f ca="1">TEXT(IFERROR(INDEX('Overview - Section A'!$A$37:$A$44,MATCH(G183,'Overview - Section A'!$U$37:$U$44,0)),""),"d-mmm-yy") &amp;" to " &amp; TEXT(IFERROR(INDEX('Overview - Section A'!$E$37:$E$44,MATCH(G183,'Overview - Section A'!$U$37:$U$44,0)),""),"d-mmm-yy")</f>
        <v>1-Jan-23 to 31-Dec-23</v>
      </c>
      <c r="D183" s="458"/>
      <c r="E183" s="458"/>
      <c r="F183" s="459" t="str">
        <f t="shared" si="10"/>
        <v/>
      </c>
      <c r="G183" s="460" t="s">
        <v>479</v>
      </c>
      <c r="H183" s="460"/>
      <c r="I183" s="461" t="b">
        <f t="shared" si="11"/>
        <v>1</v>
      </c>
      <c r="J183" s="461" t="b">
        <f t="shared" si="12"/>
        <v>0</v>
      </c>
      <c r="K183" s="461" t="str">
        <f t="shared" si="13"/>
        <v>a1N36000004SdshEAC</v>
      </c>
      <c r="L183" s="462" t="s">
        <v>1140</v>
      </c>
      <c r="M183" s="132"/>
      <c r="N183" s="69"/>
      <c r="AM183" s="5"/>
      <c r="AN183" s="5"/>
    </row>
    <row r="184" spans="1:40" ht="94.5" x14ac:dyDescent="0.25">
      <c r="A184" s="345">
        <v>16</v>
      </c>
      <c r="B184" s="364" t="str">
        <f t="shared" si="9"/>
        <v/>
      </c>
      <c r="C184" s="365" t="str">
        <f ca="1">TEXT(IFERROR(INDEX('Overview - Section A'!$A$37:$A$44,MATCH(G184,'Overview - Section A'!$U$37:$U$44,0)),""),"d-mmm-yy") &amp;" to " &amp; TEXT(IFERROR(INDEX('Overview - Section A'!$E$37:$E$44,MATCH(G184,'Overview - Section A'!$U$37:$U$44,0)),""),"d-mmm-yy")</f>
        <v>1-Jan-18 to 31-Dec-18</v>
      </c>
      <c r="D184" s="458"/>
      <c r="E184" s="458"/>
      <c r="F184" s="459" t="str">
        <f t="shared" si="10"/>
        <v/>
      </c>
      <c r="G184" s="460" t="s">
        <v>469</v>
      </c>
      <c r="H184" s="460"/>
      <c r="I184" s="461" t="b">
        <f t="shared" si="11"/>
        <v>1</v>
      </c>
      <c r="J184" s="461" t="b">
        <f t="shared" si="12"/>
        <v>0</v>
      </c>
      <c r="K184" s="461" t="str">
        <f t="shared" si="13"/>
        <v>a1N36000004SdsiEAC</v>
      </c>
      <c r="L184" s="462" t="s">
        <v>1141</v>
      </c>
      <c r="M184" s="132"/>
      <c r="N184" s="69"/>
      <c r="AM184" s="5"/>
      <c r="AN184" s="5"/>
    </row>
    <row r="185" spans="1:40" ht="94.5" x14ac:dyDescent="0.25">
      <c r="A185" s="345">
        <v>16</v>
      </c>
      <c r="B185" s="364" t="str">
        <f t="shared" si="9"/>
        <v/>
      </c>
      <c r="C185" s="365" t="str">
        <f ca="1">TEXT(IFERROR(INDEX('Overview - Section A'!$A$37:$A$44,MATCH(G185,'Overview - Section A'!$U$37:$U$44,0)),""),"d-mmm-yy") &amp;" to " &amp; TEXT(IFERROR(INDEX('Overview - Section A'!$E$37:$E$44,MATCH(G185,'Overview - Section A'!$U$37:$U$44,0)),""),"d-mmm-yy")</f>
        <v>1-Jan-19 to 31-Dec-19</v>
      </c>
      <c r="D185" s="458"/>
      <c r="E185" s="458"/>
      <c r="F185" s="459" t="str">
        <f t="shared" si="10"/>
        <v/>
      </c>
      <c r="G185" s="460" t="s">
        <v>471</v>
      </c>
      <c r="H185" s="460"/>
      <c r="I185" s="461" t="b">
        <f t="shared" si="11"/>
        <v>1</v>
      </c>
      <c r="J185" s="461" t="b">
        <f t="shared" si="12"/>
        <v>0</v>
      </c>
      <c r="K185" s="461" t="str">
        <f t="shared" si="13"/>
        <v>a1N36000004SdsiEAC</v>
      </c>
      <c r="L185" s="462" t="s">
        <v>1142</v>
      </c>
      <c r="M185" s="132"/>
      <c r="N185" s="69"/>
      <c r="AM185" s="5"/>
      <c r="AN185" s="5"/>
    </row>
    <row r="186" spans="1:40" ht="94.5" x14ac:dyDescent="0.25">
      <c r="A186" s="345">
        <v>16</v>
      </c>
      <c r="B186" s="364" t="str">
        <f t="shared" si="9"/>
        <v/>
      </c>
      <c r="C186" s="365" t="str">
        <f ca="1">TEXT(IFERROR(INDEX('Overview - Section A'!$A$37:$A$44,MATCH(G186,'Overview - Section A'!$U$37:$U$44,0)),""),"d-mmm-yy") &amp;" to " &amp; TEXT(IFERROR(INDEX('Overview - Section A'!$E$37:$E$44,MATCH(G186,'Overview - Section A'!$U$37:$U$44,0)),""),"d-mmm-yy")</f>
        <v>1-Jan-20 to 31-Dec-20</v>
      </c>
      <c r="D186" s="458"/>
      <c r="E186" s="458"/>
      <c r="F186" s="459" t="str">
        <f t="shared" si="10"/>
        <v/>
      </c>
      <c r="G186" s="460" t="s">
        <v>473</v>
      </c>
      <c r="H186" s="460"/>
      <c r="I186" s="461" t="b">
        <f t="shared" si="11"/>
        <v>1</v>
      </c>
      <c r="J186" s="461" t="b">
        <f t="shared" si="12"/>
        <v>0</v>
      </c>
      <c r="K186" s="461" t="str">
        <f t="shared" si="13"/>
        <v>a1N36000004SdsiEAC</v>
      </c>
      <c r="L186" s="462" t="s">
        <v>1143</v>
      </c>
      <c r="M186" s="132"/>
      <c r="N186" s="69"/>
      <c r="AM186" s="5"/>
      <c r="AN186" s="5"/>
    </row>
    <row r="187" spans="1:40" ht="94.5" x14ac:dyDescent="0.25">
      <c r="A187" s="345">
        <v>16</v>
      </c>
      <c r="B187" s="364" t="str">
        <f t="shared" si="9"/>
        <v/>
      </c>
      <c r="C187" s="365" t="str">
        <f ca="1">TEXT(IFERROR(INDEX('Overview - Section A'!$A$37:$A$44,MATCH(G187,'Overview - Section A'!$U$37:$U$44,0)),""),"d-mmm-yy") &amp;" to " &amp; TEXT(IFERROR(INDEX('Overview - Section A'!$E$37:$E$44,MATCH(G187,'Overview - Section A'!$U$37:$U$44,0)),""),"d-mmm-yy")</f>
        <v>1-Jan-21 to 31-Dec-21</v>
      </c>
      <c r="D187" s="458"/>
      <c r="E187" s="458"/>
      <c r="F187" s="459" t="str">
        <f t="shared" si="10"/>
        <v/>
      </c>
      <c r="G187" s="460" t="s">
        <v>475</v>
      </c>
      <c r="H187" s="460"/>
      <c r="I187" s="461" t="b">
        <f t="shared" si="11"/>
        <v>1</v>
      </c>
      <c r="J187" s="461" t="b">
        <f t="shared" si="12"/>
        <v>0</v>
      </c>
      <c r="K187" s="461" t="str">
        <f t="shared" si="13"/>
        <v>a1N36000004SdsiEAC</v>
      </c>
      <c r="L187" s="462" t="s">
        <v>1144</v>
      </c>
      <c r="M187" s="132"/>
      <c r="N187" s="69"/>
      <c r="AM187" s="5"/>
      <c r="AN187" s="5"/>
    </row>
    <row r="188" spans="1:40" ht="94.5" x14ac:dyDescent="0.25">
      <c r="A188" s="345">
        <v>16</v>
      </c>
      <c r="B188" s="364" t="str">
        <f t="shared" si="9"/>
        <v/>
      </c>
      <c r="C188" s="365" t="str">
        <f ca="1">TEXT(IFERROR(INDEX('Overview - Section A'!$A$37:$A$44,MATCH(G188,'Overview - Section A'!$U$37:$U$44,0)),""),"d-mmm-yy") &amp;" to " &amp; TEXT(IFERROR(INDEX('Overview - Section A'!$E$37:$E$44,MATCH(G188,'Overview - Section A'!$U$37:$U$44,0)),""),"d-mmm-yy")</f>
        <v>1-Jan-22 to 31-Dec-22</v>
      </c>
      <c r="D188" s="458"/>
      <c r="E188" s="458"/>
      <c r="F188" s="459" t="str">
        <f t="shared" si="10"/>
        <v/>
      </c>
      <c r="G188" s="460" t="s">
        <v>477</v>
      </c>
      <c r="H188" s="460"/>
      <c r="I188" s="461" t="b">
        <f t="shared" si="11"/>
        <v>1</v>
      </c>
      <c r="J188" s="461" t="b">
        <f t="shared" si="12"/>
        <v>0</v>
      </c>
      <c r="K188" s="461" t="str">
        <f t="shared" si="13"/>
        <v>a1N36000004SdsiEAC</v>
      </c>
      <c r="L188" s="462" t="s">
        <v>1145</v>
      </c>
      <c r="M188" s="132"/>
      <c r="N188" s="69"/>
      <c r="AM188" s="5"/>
      <c r="AN188" s="5"/>
    </row>
    <row r="189" spans="1:40" ht="94.5" x14ac:dyDescent="0.25">
      <c r="A189" s="345">
        <v>16</v>
      </c>
      <c r="B189" s="364" t="str">
        <f t="shared" si="9"/>
        <v/>
      </c>
      <c r="C189" s="365" t="str">
        <f ca="1">TEXT(IFERROR(INDEX('Overview - Section A'!$A$37:$A$44,MATCH(G189,'Overview - Section A'!$U$37:$U$44,0)),""),"d-mmm-yy") &amp;" to " &amp; TEXT(IFERROR(INDEX('Overview - Section A'!$E$37:$E$44,MATCH(G189,'Overview - Section A'!$U$37:$U$44,0)),""),"d-mmm-yy")</f>
        <v>1-Jan-23 to 31-Dec-23</v>
      </c>
      <c r="D189" s="458"/>
      <c r="E189" s="458"/>
      <c r="F189" s="459" t="str">
        <f t="shared" si="10"/>
        <v/>
      </c>
      <c r="G189" s="460" t="s">
        <v>479</v>
      </c>
      <c r="H189" s="460"/>
      <c r="I189" s="461" t="b">
        <f t="shared" si="11"/>
        <v>1</v>
      </c>
      <c r="J189" s="461" t="b">
        <f t="shared" si="12"/>
        <v>0</v>
      </c>
      <c r="K189" s="461" t="str">
        <f t="shared" si="13"/>
        <v>a1N36000004SdsiEAC</v>
      </c>
      <c r="L189" s="462" t="s">
        <v>1146</v>
      </c>
      <c r="M189" s="132"/>
      <c r="N189" s="69"/>
      <c r="AM189" s="5"/>
      <c r="AN189" s="5"/>
    </row>
    <row r="190" spans="1:40" ht="94.5" x14ac:dyDescent="0.25">
      <c r="A190" s="345">
        <v>17</v>
      </c>
      <c r="B190" s="364" t="str">
        <f t="shared" si="9"/>
        <v/>
      </c>
      <c r="C190" s="365" t="str">
        <f ca="1">TEXT(IFERROR(INDEX('Overview - Section A'!$A$37:$A$44,MATCH(G190,'Overview - Section A'!$U$37:$U$44,0)),""),"d-mmm-yy") &amp;" to " &amp; TEXT(IFERROR(INDEX('Overview - Section A'!$E$37:$E$44,MATCH(G190,'Overview - Section A'!$U$37:$U$44,0)),""),"d-mmm-yy")</f>
        <v>1-Jan-18 to 31-Dec-18</v>
      </c>
      <c r="D190" s="458"/>
      <c r="E190" s="458"/>
      <c r="F190" s="459" t="str">
        <f t="shared" si="10"/>
        <v/>
      </c>
      <c r="G190" s="460" t="s">
        <v>469</v>
      </c>
      <c r="H190" s="460"/>
      <c r="I190" s="461" t="b">
        <f t="shared" si="11"/>
        <v>1</v>
      </c>
      <c r="J190" s="461" t="b">
        <f t="shared" si="12"/>
        <v>0</v>
      </c>
      <c r="K190" s="461" t="str">
        <f t="shared" si="13"/>
        <v>a1N36000004SdsjEAC</v>
      </c>
      <c r="L190" s="462" t="s">
        <v>1147</v>
      </c>
      <c r="M190" s="132"/>
      <c r="N190" s="69"/>
      <c r="AM190" s="5"/>
      <c r="AN190" s="5"/>
    </row>
    <row r="191" spans="1:40" ht="94.5" x14ac:dyDescent="0.25">
      <c r="A191" s="345">
        <v>17</v>
      </c>
      <c r="B191" s="364" t="str">
        <f t="shared" si="9"/>
        <v/>
      </c>
      <c r="C191" s="365" t="str">
        <f ca="1">TEXT(IFERROR(INDEX('Overview - Section A'!$A$37:$A$44,MATCH(G191,'Overview - Section A'!$U$37:$U$44,0)),""),"d-mmm-yy") &amp;" to " &amp; TEXT(IFERROR(INDEX('Overview - Section A'!$E$37:$E$44,MATCH(G191,'Overview - Section A'!$U$37:$U$44,0)),""),"d-mmm-yy")</f>
        <v>1-Jan-19 to 31-Dec-19</v>
      </c>
      <c r="D191" s="458"/>
      <c r="E191" s="458"/>
      <c r="F191" s="459" t="str">
        <f t="shared" si="10"/>
        <v/>
      </c>
      <c r="G191" s="460" t="s">
        <v>471</v>
      </c>
      <c r="H191" s="460"/>
      <c r="I191" s="461" t="b">
        <f t="shared" si="11"/>
        <v>1</v>
      </c>
      <c r="J191" s="461" t="b">
        <f t="shared" si="12"/>
        <v>0</v>
      </c>
      <c r="K191" s="461" t="str">
        <f t="shared" si="13"/>
        <v>a1N36000004SdsjEAC</v>
      </c>
      <c r="L191" s="462" t="s">
        <v>1148</v>
      </c>
      <c r="M191" s="132"/>
      <c r="N191" s="69"/>
      <c r="AM191" s="5"/>
      <c r="AN191" s="5"/>
    </row>
    <row r="192" spans="1:40" ht="94.5" x14ac:dyDescent="0.25">
      <c r="A192" s="345">
        <v>17</v>
      </c>
      <c r="B192" s="364" t="str">
        <f t="shared" si="9"/>
        <v/>
      </c>
      <c r="C192" s="365" t="str">
        <f ca="1">TEXT(IFERROR(INDEX('Overview - Section A'!$A$37:$A$44,MATCH(G192,'Overview - Section A'!$U$37:$U$44,0)),""),"d-mmm-yy") &amp;" to " &amp; TEXT(IFERROR(INDEX('Overview - Section A'!$E$37:$E$44,MATCH(G192,'Overview - Section A'!$U$37:$U$44,0)),""),"d-mmm-yy")</f>
        <v>1-Jan-20 to 31-Dec-20</v>
      </c>
      <c r="D192" s="458"/>
      <c r="E192" s="458"/>
      <c r="F192" s="459" t="str">
        <f t="shared" si="10"/>
        <v/>
      </c>
      <c r="G192" s="460" t="s">
        <v>473</v>
      </c>
      <c r="H192" s="460"/>
      <c r="I192" s="461" t="b">
        <f t="shared" si="11"/>
        <v>1</v>
      </c>
      <c r="J192" s="461" t="b">
        <f t="shared" si="12"/>
        <v>0</v>
      </c>
      <c r="K192" s="461" t="str">
        <f t="shared" si="13"/>
        <v>a1N36000004SdsjEAC</v>
      </c>
      <c r="L192" s="462" t="s">
        <v>1149</v>
      </c>
      <c r="M192" s="132"/>
      <c r="N192" s="69"/>
      <c r="AM192" s="5"/>
      <c r="AN192" s="5"/>
    </row>
    <row r="193" spans="1:40" ht="94.5" x14ac:dyDescent="0.25">
      <c r="A193" s="345">
        <v>17</v>
      </c>
      <c r="B193" s="364" t="str">
        <f t="shared" si="9"/>
        <v/>
      </c>
      <c r="C193" s="365" t="str">
        <f ca="1">TEXT(IFERROR(INDEX('Overview - Section A'!$A$37:$A$44,MATCH(G193,'Overview - Section A'!$U$37:$U$44,0)),""),"d-mmm-yy") &amp;" to " &amp; TEXT(IFERROR(INDEX('Overview - Section A'!$E$37:$E$44,MATCH(G193,'Overview - Section A'!$U$37:$U$44,0)),""),"d-mmm-yy")</f>
        <v>1-Jan-21 to 31-Dec-21</v>
      </c>
      <c r="D193" s="458"/>
      <c r="E193" s="458"/>
      <c r="F193" s="459" t="str">
        <f t="shared" si="10"/>
        <v/>
      </c>
      <c r="G193" s="460" t="s">
        <v>475</v>
      </c>
      <c r="H193" s="460"/>
      <c r="I193" s="461" t="b">
        <f t="shared" si="11"/>
        <v>1</v>
      </c>
      <c r="J193" s="461" t="b">
        <f t="shared" si="12"/>
        <v>0</v>
      </c>
      <c r="K193" s="461" t="str">
        <f t="shared" si="13"/>
        <v>a1N36000004SdsjEAC</v>
      </c>
      <c r="L193" s="462" t="s">
        <v>1150</v>
      </c>
      <c r="M193" s="132"/>
      <c r="N193" s="69"/>
      <c r="AM193" s="5"/>
      <c r="AN193" s="5"/>
    </row>
    <row r="194" spans="1:40" ht="94.5" x14ac:dyDescent="0.25">
      <c r="A194" s="345">
        <v>17</v>
      </c>
      <c r="B194" s="364" t="str">
        <f t="shared" si="9"/>
        <v/>
      </c>
      <c r="C194" s="365" t="str">
        <f ca="1">TEXT(IFERROR(INDEX('Overview - Section A'!$A$37:$A$44,MATCH(G194,'Overview - Section A'!$U$37:$U$44,0)),""),"d-mmm-yy") &amp;" to " &amp; TEXT(IFERROR(INDEX('Overview - Section A'!$E$37:$E$44,MATCH(G194,'Overview - Section A'!$U$37:$U$44,0)),""),"d-mmm-yy")</f>
        <v>1-Jan-22 to 31-Dec-22</v>
      </c>
      <c r="D194" s="458"/>
      <c r="E194" s="458"/>
      <c r="F194" s="459" t="str">
        <f t="shared" si="10"/>
        <v/>
      </c>
      <c r="G194" s="460" t="s">
        <v>477</v>
      </c>
      <c r="H194" s="460"/>
      <c r="I194" s="461" t="b">
        <f t="shared" si="11"/>
        <v>1</v>
      </c>
      <c r="J194" s="461" t="b">
        <f t="shared" si="12"/>
        <v>0</v>
      </c>
      <c r="K194" s="461" t="str">
        <f t="shared" si="13"/>
        <v>a1N36000004SdsjEAC</v>
      </c>
      <c r="L194" s="462" t="s">
        <v>1151</v>
      </c>
      <c r="M194" s="132"/>
      <c r="N194" s="69"/>
      <c r="AM194" s="5"/>
      <c r="AN194" s="5"/>
    </row>
    <row r="195" spans="1:40" ht="94.5" x14ac:dyDescent="0.25">
      <c r="A195" s="345">
        <v>17</v>
      </c>
      <c r="B195" s="364" t="str">
        <f t="shared" si="9"/>
        <v/>
      </c>
      <c r="C195" s="365" t="str">
        <f ca="1">TEXT(IFERROR(INDEX('Overview - Section A'!$A$37:$A$44,MATCH(G195,'Overview - Section A'!$U$37:$U$44,0)),""),"d-mmm-yy") &amp;" to " &amp; TEXT(IFERROR(INDEX('Overview - Section A'!$E$37:$E$44,MATCH(G195,'Overview - Section A'!$U$37:$U$44,0)),""),"d-mmm-yy")</f>
        <v>1-Jan-23 to 31-Dec-23</v>
      </c>
      <c r="D195" s="458"/>
      <c r="E195" s="458"/>
      <c r="F195" s="459" t="str">
        <f t="shared" si="10"/>
        <v/>
      </c>
      <c r="G195" s="460" t="s">
        <v>479</v>
      </c>
      <c r="H195" s="460"/>
      <c r="I195" s="461" t="b">
        <f t="shared" si="11"/>
        <v>1</v>
      </c>
      <c r="J195" s="461" t="b">
        <f t="shared" si="12"/>
        <v>0</v>
      </c>
      <c r="K195" s="461" t="str">
        <f t="shared" si="13"/>
        <v>a1N36000004SdsjEAC</v>
      </c>
      <c r="L195" s="462" t="s">
        <v>1152</v>
      </c>
      <c r="M195" s="132"/>
      <c r="N195" s="69"/>
      <c r="AM195" s="5"/>
      <c r="AN195" s="5"/>
    </row>
    <row r="196" spans="1:40" ht="94.5" x14ac:dyDescent="0.25">
      <c r="A196" s="345">
        <v>18</v>
      </c>
      <c r="B196" s="364" t="str">
        <f t="shared" si="9"/>
        <v/>
      </c>
      <c r="C196" s="365" t="str">
        <f ca="1">TEXT(IFERROR(INDEX('Overview - Section A'!$A$37:$A$44,MATCH(G196,'Overview - Section A'!$U$37:$U$44,0)),""),"d-mmm-yy") &amp;" to " &amp; TEXT(IFERROR(INDEX('Overview - Section A'!$E$37:$E$44,MATCH(G196,'Overview - Section A'!$U$37:$U$44,0)),""),"d-mmm-yy")</f>
        <v>1-Jan-18 to 31-Dec-18</v>
      </c>
      <c r="D196" s="458"/>
      <c r="E196" s="458"/>
      <c r="F196" s="459" t="str">
        <f t="shared" si="10"/>
        <v/>
      </c>
      <c r="G196" s="460" t="s">
        <v>469</v>
      </c>
      <c r="H196" s="460"/>
      <c r="I196" s="461" t="b">
        <f t="shared" si="11"/>
        <v>1</v>
      </c>
      <c r="J196" s="461" t="b">
        <f t="shared" si="12"/>
        <v>0</v>
      </c>
      <c r="K196" s="461" t="str">
        <f t="shared" si="13"/>
        <v>a1N36000004SdskEAC</v>
      </c>
      <c r="L196" s="462" t="s">
        <v>1153</v>
      </c>
      <c r="M196" s="132"/>
      <c r="N196" s="69"/>
      <c r="AM196" s="5"/>
      <c r="AN196" s="5"/>
    </row>
    <row r="197" spans="1:40" ht="94.5" x14ac:dyDescent="0.25">
      <c r="A197" s="345">
        <v>18</v>
      </c>
      <c r="B197" s="364" t="str">
        <f t="shared" si="9"/>
        <v/>
      </c>
      <c r="C197" s="365" t="str">
        <f ca="1">TEXT(IFERROR(INDEX('Overview - Section A'!$A$37:$A$44,MATCH(G197,'Overview - Section A'!$U$37:$U$44,0)),""),"d-mmm-yy") &amp;" to " &amp; TEXT(IFERROR(INDEX('Overview - Section A'!$E$37:$E$44,MATCH(G197,'Overview - Section A'!$U$37:$U$44,0)),""),"d-mmm-yy")</f>
        <v>1-Jan-19 to 31-Dec-19</v>
      </c>
      <c r="D197" s="458"/>
      <c r="E197" s="458"/>
      <c r="F197" s="459" t="str">
        <f t="shared" si="10"/>
        <v/>
      </c>
      <c r="G197" s="460" t="s">
        <v>471</v>
      </c>
      <c r="H197" s="460"/>
      <c r="I197" s="461" t="b">
        <f t="shared" si="11"/>
        <v>1</v>
      </c>
      <c r="J197" s="461" t="b">
        <f t="shared" si="12"/>
        <v>0</v>
      </c>
      <c r="K197" s="461" t="str">
        <f t="shared" si="13"/>
        <v>a1N36000004SdskEAC</v>
      </c>
      <c r="L197" s="462" t="s">
        <v>1154</v>
      </c>
      <c r="M197" s="132"/>
      <c r="N197" s="69"/>
      <c r="AM197" s="5"/>
      <c r="AN197" s="5"/>
    </row>
    <row r="198" spans="1:40" ht="94.5" x14ac:dyDescent="0.25">
      <c r="A198" s="345">
        <v>18</v>
      </c>
      <c r="B198" s="364" t="str">
        <f t="shared" si="9"/>
        <v/>
      </c>
      <c r="C198" s="365" t="str">
        <f ca="1">TEXT(IFERROR(INDEX('Overview - Section A'!$A$37:$A$44,MATCH(G198,'Overview - Section A'!$U$37:$U$44,0)),""),"d-mmm-yy") &amp;" to " &amp; TEXT(IFERROR(INDEX('Overview - Section A'!$E$37:$E$44,MATCH(G198,'Overview - Section A'!$U$37:$U$44,0)),""),"d-mmm-yy")</f>
        <v>1-Jan-20 to 31-Dec-20</v>
      </c>
      <c r="D198" s="458"/>
      <c r="E198" s="458"/>
      <c r="F198" s="459" t="str">
        <f t="shared" si="10"/>
        <v/>
      </c>
      <c r="G198" s="460" t="s">
        <v>473</v>
      </c>
      <c r="H198" s="460"/>
      <c r="I198" s="461" t="b">
        <f t="shared" si="11"/>
        <v>1</v>
      </c>
      <c r="J198" s="461" t="b">
        <f t="shared" si="12"/>
        <v>0</v>
      </c>
      <c r="K198" s="461" t="str">
        <f t="shared" si="13"/>
        <v>a1N36000004SdskEAC</v>
      </c>
      <c r="L198" s="462" t="s">
        <v>1155</v>
      </c>
      <c r="M198" s="132"/>
      <c r="N198" s="69"/>
      <c r="AM198" s="5"/>
      <c r="AN198" s="5"/>
    </row>
    <row r="199" spans="1:40" ht="94.5" x14ac:dyDescent="0.25">
      <c r="A199" s="345">
        <v>18</v>
      </c>
      <c r="B199" s="364" t="str">
        <f t="shared" si="9"/>
        <v/>
      </c>
      <c r="C199" s="365" t="str">
        <f ca="1">TEXT(IFERROR(INDEX('Overview - Section A'!$A$37:$A$44,MATCH(G199,'Overview - Section A'!$U$37:$U$44,0)),""),"d-mmm-yy") &amp;" to " &amp; TEXT(IFERROR(INDEX('Overview - Section A'!$E$37:$E$44,MATCH(G199,'Overview - Section A'!$U$37:$U$44,0)),""),"d-mmm-yy")</f>
        <v>1-Jan-21 to 31-Dec-21</v>
      </c>
      <c r="D199" s="458"/>
      <c r="E199" s="458"/>
      <c r="F199" s="459" t="str">
        <f t="shared" si="10"/>
        <v/>
      </c>
      <c r="G199" s="460" t="s">
        <v>475</v>
      </c>
      <c r="H199" s="460"/>
      <c r="I199" s="461" t="b">
        <f t="shared" si="11"/>
        <v>1</v>
      </c>
      <c r="J199" s="461" t="b">
        <f t="shared" si="12"/>
        <v>0</v>
      </c>
      <c r="K199" s="461" t="str">
        <f t="shared" si="13"/>
        <v>a1N36000004SdskEAC</v>
      </c>
      <c r="L199" s="462" t="s">
        <v>1156</v>
      </c>
      <c r="M199" s="132"/>
      <c r="N199" s="69"/>
      <c r="AM199" s="5"/>
      <c r="AN199" s="5"/>
    </row>
    <row r="200" spans="1:40" ht="94.5" x14ac:dyDescent="0.25">
      <c r="A200" s="345">
        <v>18</v>
      </c>
      <c r="B200" s="364" t="str">
        <f t="shared" si="9"/>
        <v/>
      </c>
      <c r="C200" s="365" t="str">
        <f ca="1">TEXT(IFERROR(INDEX('Overview - Section A'!$A$37:$A$44,MATCH(G200,'Overview - Section A'!$U$37:$U$44,0)),""),"d-mmm-yy") &amp;" to " &amp; TEXT(IFERROR(INDEX('Overview - Section A'!$E$37:$E$44,MATCH(G200,'Overview - Section A'!$U$37:$U$44,0)),""),"d-mmm-yy")</f>
        <v>1-Jan-22 to 31-Dec-22</v>
      </c>
      <c r="D200" s="458"/>
      <c r="E200" s="458"/>
      <c r="F200" s="459" t="str">
        <f t="shared" si="10"/>
        <v/>
      </c>
      <c r="G200" s="460" t="s">
        <v>477</v>
      </c>
      <c r="H200" s="460"/>
      <c r="I200" s="461" t="b">
        <f t="shared" si="11"/>
        <v>1</v>
      </c>
      <c r="J200" s="461" t="b">
        <f t="shared" si="12"/>
        <v>0</v>
      </c>
      <c r="K200" s="461" t="str">
        <f t="shared" si="13"/>
        <v>a1N36000004SdskEAC</v>
      </c>
      <c r="L200" s="462" t="s">
        <v>1157</v>
      </c>
      <c r="M200" s="132"/>
      <c r="N200" s="69"/>
      <c r="AM200" s="5"/>
      <c r="AN200" s="5"/>
    </row>
    <row r="201" spans="1:40" ht="94.5" x14ac:dyDescent="0.25">
      <c r="A201" s="345">
        <v>18</v>
      </c>
      <c r="B201" s="364" t="str">
        <f t="shared" si="9"/>
        <v/>
      </c>
      <c r="C201" s="365" t="str">
        <f ca="1">TEXT(IFERROR(INDEX('Overview - Section A'!$A$37:$A$44,MATCH(G201,'Overview - Section A'!$U$37:$U$44,0)),""),"d-mmm-yy") &amp;" to " &amp; TEXT(IFERROR(INDEX('Overview - Section A'!$E$37:$E$44,MATCH(G201,'Overview - Section A'!$U$37:$U$44,0)),""),"d-mmm-yy")</f>
        <v>1-Jan-23 to 31-Dec-23</v>
      </c>
      <c r="D201" s="458"/>
      <c r="E201" s="458"/>
      <c r="F201" s="459" t="str">
        <f t="shared" si="10"/>
        <v/>
      </c>
      <c r="G201" s="460" t="s">
        <v>479</v>
      </c>
      <c r="H201" s="460"/>
      <c r="I201" s="461" t="b">
        <f t="shared" si="11"/>
        <v>1</v>
      </c>
      <c r="J201" s="461" t="b">
        <f t="shared" si="12"/>
        <v>0</v>
      </c>
      <c r="K201" s="461" t="str">
        <f t="shared" si="13"/>
        <v>a1N36000004SdskEAC</v>
      </c>
      <c r="L201" s="462" t="s">
        <v>1158</v>
      </c>
      <c r="M201" s="132"/>
      <c r="N201" s="69"/>
      <c r="AM201" s="5"/>
      <c r="AN201" s="5"/>
    </row>
    <row r="202" spans="1:40" ht="94.5" x14ac:dyDescent="0.25">
      <c r="A202" s="345">
        <v>19</v>
      </c>
      <c r="B202" s="364" t="str">
        <f t="shared" si="9"/>
        <v/>
      </c>
      <c r="C202" s="365" t="str">
        <f ca="1">TEXT(IFERROR(INDEX('Overview - Section A'!$A$37:$A$44,MATCH(G202,'Overview - Section A'!$U$37:$U$44,0)),""),"d-mmm-yy") &amp;" to " &amp; TEXT(IFERROR(INDEX('Overview - Section A'!$E$37:$E$44,MATCH(G202,'Overview - Section A'!$U$37:$U$44,0)),""),"d-mmm-yy")</f>
        <v>1-Jan-18 to 31-Dec-18</v>
      </c>
      <c r="D202" s="458"/>
      <c r="E202" s="458"/>
      <c r="F202" s="459" t="str">
        <f t="shared" si="10"/>
        <v/>
      </c>
      <c r="G202" s="460" t="s">
        <v>469</v>
      </c>
      <c r="H202" s="460"/>
      <c r="I202" s="461" t="b">
        <f t="shared" si="11"/>
        <v>1</v>
      </c>
      <c r="J202" s="461" t="b">
        <f t="shared" si="12"/>
        <v>0</v>
      </c>
      <c r="K202" s="461" t="str">
        <f t="shared" si="13"/>
        <v>a1N36000004SdslEAC</v>
      </c>
      <c r="L202" s="462" t="s">
        <v>1159</v>
      </c>
      <c r="M202" s="132"/>
      <c r="N202" s="69"/>
      <c r="AM202" s="5"/>
      <c r="AN202" s="5"/>
    </row>
    <row r="203" spans="1:40" ht="94.5" x14ac:dyDescent="0.25">
      <c r="A203" s="345">
        <v>19</v>
      </c>
      <c r="B203" s="364" t="str">
        <f t="shared" si="9"/>
        <v/>
      </c>
      <c r="C203" s="365" t="str">
        <f ca="1">TEXT(IFERROR(INDEX('Overview - Section A'!$A$37:$A$44,MATCH(G203,'Overview - Section A'!$U$37:$U$44,0)),""),"d-mmm-yy") &amp;" to " &amp; TEXT(IFERROR(INDEX('Overview - Section A'!$E$37:$E$44,MATCH(G203,'Overview - Section A'!$U$37:$U$44,0)),""),"d-mmm-yy")</f>
        <v>1-Jan-19 to 31-Dec-19</v>
      </c>
      <c r="D203" s="458"/>
      <c r="E203" s="458"/>
      <c r="F203" s="459" t="str">
        <f t="shared" si="10"/>
        <v/>
      </c>
      <c r="G203" s="460" t="s">
        <v>471</v>
      </c>
      <c r="H203" s="460"/>
      <c r="I203" s="461" t="b">
        <f t="shared" si="11"/>
        <v>1</v>
      </c>
      <c r="J203" s="461" t="b">
        <f t="shared" si="12"/>
        <v>0</v>
      </c>
      <c r="K203" s="461" t="str">
        <f t="shared" si="13"/>
        <v>a1N36000004SdslEAC</v>
      </c>
      <c r="L203" s="462" t="s">
        <v>1160</v>
      </c>
      <c r="M203" s="132"/>
      <c r="N203" s="69"/>
      <c r="AM203" s="5"/>
      <c r="AN203" s="5"/>
    </row>
    <row r="204" spans="1:40" ht="94.5" x14ac:dyDescent="0.25">
      <c r="A204" s="345">
        <v>19</v>
      </c>
      <c r="B204" s="364" t="str">
        <f t="shared" si="9"/>
        <v/>
      </c>
      <c r="C204" s="365" t="str">
        <f ca="1">TEXT(IFERROR(INDEX('Overview - Section A'!$A$37:$A$44,MATCH(G204,'Overview - Section A'!$U$37:$U$44,0)),""),"d-mmm-yy") &amp;" to " &amp; TEXT(IFERROR(INDEX('Overview - Section A'!$E$37:$E$44,MATCH(G204,'Overview - Section A'!$U$37:$U$44,0)),""),"d-mmm-yy")</f>
        <v>1-Jan-20 to 31-Dec-20</v>
      </c>
      <c r="D204" s="458"/>
      <c r="E204" s="458"/>
      <c r="F204" s="459" t="str">
        <f t="shared" si="10"/>
        <v/>
      </c>
      <c r="G204" s="460" t="s">
        <v>473</v>
      </c>
      <c r="H204" s="460"/>
      <c r="I204" s="461" t="b">
        <f t="shared" si="11"/>
        <v>1</v>
      </c>
      <c r="J204" s="461" t="b">
        <f t="shared" si="12"/>
        <v>0</v>
      </c>
      <c r="K204" s="461" t="str">
        <f t="shared" si="13"/>
        <v>a1N36000004SdslEAC</v>
      </c>
      <c r="L204" s="462" t="s">
        <v>1161</v>
      </c>
      <c r="M204" s="132"/>
      <c r="N204" s="69"/>
      <c r="AM204" s="5"/>
      <c r="AN204" s="5"/>
    </row>
    <row r="205" spans="1:40" ht="94.5" x14ac:dyDescent="0.25">
      <c r="A205" s="345">
        <v>19</v>
      </c>
      <c r="B205" s="364" t="str">
        <f t="shared" si="9"/>
        <v/>
      </c>
      <c r="C205" s="365" t="str">
        <f ca="1">TEXT(IFERROR(INDEX('Overview - Section A'!$A$37:$A$44,MATCH(G205,'Overview - Section A'!$U$37:$U$44,0)),""),"d-mmm-yy") &amp;" to " &amp; TEXT(IFERROR(INDEX('Overview - Section A'!$E$37:$E$44,MATCH(G205,'Overview - Section A'!$U$37:$U$44,0)),""),"d-mmm-yy")</f>
        <v>1-Jan-21 to 31-Dec-21</v>
      </c>
      <c r="D205" s="458"/>
      <c r="E205" s="458"/>
      <c r="F205" s="459" t="str">
        <f t="shared" si="10"/>
        <v/>
      </c>
      <c r="G205" s="460" t="s">
        <v>475</v>
      </c>
      <c r="H205" s="460"/>
      <c r="I205" s="461" t="b">
        <f t="shared" si="11"/>
        <v>1</v>
      </c>
      <c r="J205" s="461" t="b">
        <f t="shared" si="12"/>
        <v>0</v>
      </c>
      <c r="K205" s="461" t="str">
        <f t="shared" si="13"/>
        <v>a1N36000004SdslEAC</v>
      </c>
      <c r="L205" s="462" t="s">
        <v>1162</v>
      </c>
      <c r="M205" s="132"/>
      <c r="N205" s="69"/>
      <c r="AM205" s="5"/>
      <c r="AN205" s="5"/>
    </row>
    <row r="206" spans="1:40" ht="94.5" x14ac:dyDescent="0.25">
      <c r="A206" s="345">
        <v>19</v>
      </c>
      <c r="B206" s="364" t="str">
        <f t="shared" si="9"/>
        <v/>
      </c>
      <c r="C206" s="365" t="str">
        <f ca="1">TEXT(IFERROR(INDEX('Overview - Section A'!$A$37:$A$44,MATCH(G206,'Overview - Section A'!$U$37:$U$44,0)),""),"d-mmm-yy") &amp;" to " &amp; TEXT(IFERROR(INDEX('Overview - Section A'!$E$37:$E$44,MATCH(G206,'Overview - Section A'!$U$37:$U$44,0)),""),"d-mmm-yy")</f>
        <v>1-Jan-22 to 31-Dec-22</v>
      </c>
      <c r="D206" s="458"/>
      <c r="E206" s="458"/>
      <c r="F206" s="459" t="str">
        <f t="shared" si="10"/>
        <v/>
      </c>
      <c r="G206" s="460" t="s">
        <v>477</v>
      </c>
      <c r="H206" s="460"/>
      <c r="I206" s="461" t="b">
        <f t="shared" si="11"/>
        <v>1</v>
      </c>
      <c r="J206" s="461" t="b">
        <f t="shared" si="12"/>
        <v>0</v>
      </c>
      <c r="K206" s="461" t="str">
        <f t="shared" si="13"/>
        <v>a1N36000004SdslEAC</v>
      </c>
      <c r="L206" s="462" t="s">
        <v>1163</v>
      </c>
      <c r="M206" s="132"/>
      <c r="N206" s="69"/>
      <c r="AM206" s="5"/>
      <c r="AN206" s="5"/>
    </row>
    <row r="207" spans="1:40" ht="94.5" x14ac:dyDescent="0.25">
      <c r="A207" s="345">
        <v>19</v>
      </c>
      <c r="B207" s="364" t="str">
        <f t="shared" si="9"/>
        <v/>
      </c>
      <c r="C207" s="365" t="str">
        <f ca="1">TEXT(IFERROR(INDEX('Overview - Section A'!$A$37:$A$44,MATCH(G207,'Overview - Section A'!$U$37:$U$44,0)),""),"d-mmm-yy") &amp;" to " &amp; TEXT(IFERROR(INDEX('Overview - Section A'!$E$37:$E$44,MATCH(G207,'Overview - Section A'!$U$37:$U$44,0)),""),"d-mmm-yy")</f>
        <v>1-Jan-23 to 31-Dec-23</v>
      </c>
      <c r="D207" s="458"/>
      <c r="E207" s="458"/>
      <c r="F207" s="459" t="str">
        <f t="shared" si="10"/>
        <v/>
      </c>
      <c r="G207" s="460" t="s">
        <v>479</v>
      </c>
      <c r="H207" s="460"/>
      <c r="I207" s="461" t="b">
        <f t="shared" si="11"/>
        <v>1</v>
      </c>
      <c r="J207" s="461" t="b">
        <f t="shared" si="12"/>
        <v>0</v>
      </c>
      <c r="K207" s="461" t="str">
        <f t="shared" si="13"/>
        <v>a1N36000004SdslEAC</v>
      </c>
      <c r="L207" s="462" t="s">
        <v>1164</v>
      </c>
      <c r="M207" s="132"/>
      <c r="N207" s="69"/>
      <c r="AM207" s="5"/>
      <c r="AN207" s="5"/>
    </row>
    <row r="208" spans="1:40" ht="94.5" x14ac:dyDescent="0.25">
      <c r="A208" s="345">
        <v>20</v>
      </c>
      <c r="B208" s="364" t="str">
        <f t="shared" si="9"/>
        <v/>
      </c>
      <c r="C208" s="365" t="str">
        <f ca="1">TEXT(IFERROR(INDEX('Overview - Section A'!$A$37:$A$44,MATCH(G208,'Overview - Section A'!$U$37:$U$44,0)),""),"d-mmm-yy") &amp;" to " &amp; TEXT(IFERROR(INDEX('Overview - Section A'!$E$37:$E$44,MATCH(G208,'Overview - Section A'!$U$37:$U$44,0)),""),"d-mmm-yy")</f>
        <v>1-Jan-18 to 31-Dec-18</v>
      </c>
      <c r="D208" s="458"/>
      <c r="E208" s="458"/>
      <c r="F208" s="459" t="str">
        <f t="shared" si="10"/>
        <v/>
      </c>
      <c r="G208" s="460" t="s">
        <v>469</v>
      </c>
      <c r="H208" s="460"/>
      <c r="I208" s="461" t="b">
        <f t="shared" si="11"/>
        <v>1</v>
      </c>
      <c r="J208" s="461" t="b">
        <f t="shared" si="12"/>
        <v>0</v>
      </c>
      <c r="K208" s="461" t="str">
        <f t="shared" si="13"/>
        <v>a1N36000004SdsmEAC</v>
      </c>
      <c r="L208" s="462" t="s">
        <v>1165</v>
      </c>
      <c r="M208" s="132"/>
      <c r="N208" s="69"/>
      <c r="AM208" s="5"/>
      <c r="AN208" s="5"/>
    </row>
    <row r="209" spans="1:40" ht="94.5" x14ac:dyDescent="0.25">
      <c r="A209" s="345">
        <v>20</v>
      </c>
      <c r="B209" s="364" t="str">
        <f t="shared" si="9"/>
        <v/>
      </c>
      <c r="C209" s="365" t="str">
        <f ca="1">TEXT(IFERROR(INDEX('Overview - Section A'!$A$37:$A$44,MATCH(G209,'Overview - Section A'!$U$37:$U$44,0)),""),"d-mmm-yy") &amp;" to " &amp; TEXT(IFERROR(INDEX('Overview - Section A'!$E$37:$E$44,MATCH(G209,'Overview - Section A'!$U$37:$U$44,0)),""),"d-mmm-yy")</f>
        <v>1-Jan-19 to 31-Dec-19</v>
      </c>
      <c r="D209" s="458"/>
      <c r="E209" s="458"/>
      <c r="F209" s="459" t="str">
        <f t="shared" si="10"/>
        <v/>
      </c>
      <c r="G209" s="460" t="s">
        <v>471</v>
      </c>
      <c r="H209" s="460"/>
      <c r="I209" s="461" t="b">
        <f t="shared" si="11"/>
        <v>1</v>
      </c>
      <c r="J209" s="461" t="b">
        <f t="shared" si="12"/>
        <v>0</v>
      </c>
      <c r="K209" s="461" t="str">
        <f t="shared" si="13"/>
        <v>a1N36000004SdsmEAC</v>
      </c>
      <c r="L209" s="462" t="s">
        <v>1166</v>
      </c>
      <c r="M209" s="132"/>
      <c r="N209" s="69"/>
      <c r="AM209" s="5"/>
      <c r="AN209" s="5"/>
    </row>
    <row r="210" spans="1:40" ht="94.5" x14ac:dyDescent="0.25">
      <c r="A210" s="345">
        <v>20</v>
      </c>
      <c r="B210" s="364" t="str">
        <f t="shared" si="9"/>
        <v/>
      </c>
      <c r="C210" s="365" t="str">
        <f ca="1">TEXT(IFERROR(INDEX('Overview - Section A'!$A$37:$A$44,MATCH(G210,'Overview - Section A'!$U$37:$U$44,0)),""),"d-mmm-yy") &amp;" to " &amp; TEXT(IFERROR(INDEX('Overview - Section A'!$E$37:$E$44,MATCH(G210,'Overview - Section A'!$U$37:$U$44,0)),""),"d-mmm-yy")</f>
        <v>1-Jan-20 to 31-Dec-20</v>
      </c>
      <c r="D210" s="458"/>
      <c r="E210" s="458"/>
      <c r="F210" s="459" t="str">
        <f t="shared" si="10"/>
        <v/>
      </c>
      <c r="G210" s="460" t="s">
        <v>473</v>
      </c>
      <c r="H210" s="460"/>
      <c r="I210" s="461" t="b">
        <f t="shared" si="11"/>
        <v>1</v>
      </c>
      <c r="J210" s="461" t="b">
        <f t="shared" si="12"/>
        <v>0</v>
      </c>
      <c r="K210" s="461" t="str">
        <f t="shared" si="13"/>
        <v>a1N36000004SdsmEAC</v>
      </c>
      <c r="L210" s="462" t="s">
        <v>1167</v>
      </c>
      <c r="M210" s="132"/>
      <c r="N210" s="69"/>
      <c r="AM210" s="5"/>
      <c r="AN210" s="5"/>
    </row>
    <row r="211" spans="1:40" ht="94.5" x14ac:dyDescent="0.25">
      <c r="A211" s="345">
        <v>20</v>
      </c>
      <c r="B211" s="364" t="str">
        <f t="shared" si="9"/>
        <v/>
      </c>
      <c r="C211" s="365" t="str">
        <f ca="1">TEXT(IFERROR(INDEX('Overview - Section A'!$A$37:$A$44,MATCH(G211,'Overview - Section A'!$U$37:$U$44,0)),""),"d-mmm-yy") &amp;" to " &amp; TEXT(IFERROR(INDEX('Overview - Section A'!$E$37:$E$44,MATCH(G211,'Overview - Section A'!$U$37:$U$44,0)),""),"d-mmm-yy")</f>
        <v>1-Jan-21 to 31-Dec-21</v>
      </c>
      <c r="D211" s="458"/>
      <c r="E211" s="458"/>
      <c r="F211" s="459" t="str">
        <f t="shared" si="10"/>
        <v/>
      </c>
      <c r="G211" s="460" t="s">
        <v>475</v>
      </c>
      <c r="H211" s="460"/>
      <c r="I211" s="461" t="b">
        <f t="shared" si="11"/>
        <v>1</v>
      </c>
      <c r="J211" s="461" t="b">
        <f t="shared" si="12"/>
        <v>0</v>
      </c>
      <c r="K211" s="461" t="str">
        <f t="shared" si="13"/>
        <v>a1N36000004SdsmEAC</v>
      </c>
      <c r="L211" s="462" t="s">
        <v>1168</v>
      </c>
      <c r="M211" s="132"/>
      <c r="N211" s="69"/>
      <c r="AM211" s="5"/>
      <c r="AN211" s="5"/>
    </row>
    <row r="212" spans="1:40" ht="94.5" x14ac:dyDescent="0.25">
      <c r="A212" s="345">
        <v>20</v>
      </c>
      <c r="B212" s="364" t="str">
        <f t="shared" si="9"/>
        <v/>
      </c>
      <c r="C212" s="365" t="str">
        <f ca="1">TEXT(IFERROR(INDEX('Overview - Section A'!$A$37:$A$44,MATCH(G212,'Overview - Section A'!$U$37:$U$44,0)),""),"d-mmm-yy") &amp;" to " &amp; TEXT(IFERROR(INDEX('Overview - Section A'!$E$37:$E$44,MATCH(G212,'Overview - Section A'!$U$37:$U$44,0)),""),"d-mmm-yy")</f>
        <v>1-Jan-22 to 31-Dec-22</v>
      </c>
      <c r="D212" s="458"/>
      <c r="E212" s="458"/>
      <c r="F212" s="459" t="str">
        <f t="shared" si="10"/>
        <v/>
      </c>
      <c r="G212" s="460" t="s">
        <v>477</v>
      </c>
      <c r="H212" s="460"/>
      <c r="I212" s="461" t="b">
        <f t="shared" si="11"/>
        <v>1</v>
      </c>
      <c r="J212" s="461" t="b">
        <f t="shared" si="12"/>
        <v>0</v>
      </c>
      <c r="K212" s="461" t="str">
        <f t="shared" si="13"/>
        <v>a1N36000004SdsmEAC</v>
      </c>
      <c r="L212" s="462" t="s">
        <v>1169</v>
      </c>
      <c r="M212" s="132"/>
      <c r="N212" s="69"/>
      <c r="AM212" s="5"/>
      <c r="AN212" s="5"/>
    </row>
    <row r="213" spans="1:40" ht="94.5" x14ac:dyDescent="0.25">
      <c r="A213" s="345">
        <v>20</v>
      </c>
      <c r="B213" s="364" t="str">
        <f t="shared" si="9"/>
        <v/>
      </c>
      <c r="C213" s="365" t="str">
        <f ca="1">TEXT(IFERROR(INDEX('Overview - Section A'!$A$37:$A$44,MATCH(G213,'Overview - Section A'!$U$37:$U$44,0)),""),"d-mmm-yy") &amp;" to " &amp; TEXT(IFERROR(INDEX('Overview - Section A'!$E$37:$E$44,MATCH(G213,'Overview - Section A'!$U$37:$U$44,0)),""),"d-mmm-yy")</f>
        <v>1-Jan-23 to 31-Dec-23</v>
      </c>
      <c r="D213" s="458"/>
      <c r="E213" s="458"/>
      <c r="F213" s="459" t="str">
        <f t="shared" si="10"/>
        <v/>
      </c>
      <c r="G213" s="460" t="s">
        <v>479</v>
      </c>
      <c r="H213" s="460"/>
      <c r="I213" s="461" t="b">
        <f t="shared" si="11"/>
        <v>1</v>
      </c>
      <c r="J213" s="461" t="b">
        <f t="shared" si="12"/>
        <v>0</v>
      </c>
      <c r="K213" s="461" t="str">
        <f t="shared" si="13"/>
        <v>a1N36000004SdsmEAC</v>
      </c>
      <c r="L213" s="462" t="s">
        <v>1170</v>
      </c>
      <c r="M213" s="132"/>
      <c r="N213" s="69"/>
      <c r="AM213" s="5"/>
      <c r="AN213" s="5"/>
    </row>
    <row r="214" spans="1:40" ht="94.5" x14ac:dyDescent="0.25">
      <c r="A214" s="345">
        <v>21</v>
      </c>
      <c r="B214" s="364" t="str">
        <f t="shared" si="9"/>
        <v/>
      </c>
      <c r="C214" s="365" t="str">
        <f ca="1">TEXT(IFERROR(INDEX('Overview - Section A'!$A$37:$A$44,MATCH(G214,'Overview - Section A'!$U$37:$U$44,0)),""),"d-mmm-yy") &amp;" to " &amp; TEXT(IFERROR(INDEX('Overview - Section A'!$E$37:$E$44,MATCH(G214,'Overview - Section A'!$U$37:$U$44,0)),""),"d-mmm-yy")</f>
        <v>1-Jan-18 to 31-Dec-18</v>
      </c>
      <c r="D214" s="458"/>
      <c r="E214" s="458"/>
      <c r="F214" s="459" t="str">
        <f t="shared" si="10"/>
        <v/>
      </c>
      <c r="G214" s="460" t="s">
        <v>469</v>
      </c>
      <c r="H214" s="460"/>
      <c r="I214" s="461" t="b">
        <f t="shared" si="11"/>
        <v>1</v>
      </c>
      <c r="J214" s="461" t="b">
        <f t="shared" si="12"/>
        <v>0</v>
      </c>
      <c r="K214" s="461" t="str">
        <f t="shared" si="13"/>
        <v>a1N36000004SdsnEAC</v>
      </c>
      <c r="L214" s="462" t="s">
        <v>1171</v>
      </c>
      <c r="M214" s="132"/>
      <c r="N214" s="69"/>
      <c r="AM214" s="5"/>
      <c r="AN214" s="5"/>
    </row>
    <row r="215" spans="1:40" ht="94.5" x14ac:dyDescent="0.25">
      <c r="A215" s="345">
        <v>21</v>
      </c>
      <c r="B215" s="364" t="str">
        <f t="shared" si="9"/>
        <v/>
      </c>
      <c r="C215" s="365" t="str">
        <f ca="1">TEXT(IFERROR(INDEX('Overview - Section A'!$A$37:$A$44,MATCH(G215,'Overview - Section A'!$U$37:$U$44,0)),""),"d-mmm-yy") &amp;" to " &amp; TEXT(IFERROR(INDEX('Overview - Section A'!$E$37:$E$44,MATCH(G215,'Overview - Section A'!$U$37:$U$44,0)),""),"d-mmm-yy")</f>
        <v>1-Jan-19 to 31-Dec-19</v>
      </c>
      <c r="D215" s="458"/>
      <c r="E215" s="458"/>
      <c r="F215" s="459" t="str">
        <f t="shared" si="10"/>
        <v/>
      </c>
      <c r="G215" s="460" t="s">
        <v>471</v>
      </c>
      <c r="H215" s="460"/>
      <c r="I215" s="461" t="b">
        <f t="shared" si="11"/>
        <v>1</v>
      </c>
      <c r="J215" s="461" t="b">
        <f t="shared" si="12"/>
        <v>0</v>
      </c>
      <c r="K215" s="461" t="str">
        <f t="shared" si="13"/>
        <v>a1N36000004SdsnEAC</v>
      </c>
      <c r="L215" s="462" t="s">
        <v>1172</v>
      </c>
      <c r="M215" s="132"/>
      <c r="N215" s="69"/>
      <c r="AM215" s="5"/>
      <c r="AN215" s="5"/>
    </row>
    <row r="216" spans="1:40" ht="94.5" x14ac:dyDescent="0.25">
      <c r="A216" s="345">
        <v>21</v>
      </c>
      <c r="B216" s="364" t="str">
        <f t="shared" si="9"/>
        <v/>
      </c>
      <c r="C216" s="365" t="str">
        <f ca="1">TEXT(IFERROR(INDEX('Overview - Section A'!$A$37:$A$44,MATCH(G216,'Overview - Section A'!$U$37:$U$44,0)),""),"d-mmm-yy") &amp;" to " &amp; TEXT(IFERROR(INDEX('Overview - Section A'!$E$37:$E$44,MATCH(G216,'Overview - Section A'!$U$37:$U$44,0)),""),"d-mmm-yy")</f>
        <v>1-Jan-20 to 31-Dec-20</v>
      </c>
      <c r="D216" s="458"/>
      <c r="E216" s="458"/>
      <c r="F216" s="459" t="str">
        <f t="shared" si="10"/>
        <v/>
      </c>
      <c r="G216" s="460" t="s">
        <v>473</v>
      </c>
      <c r="H216" s="460"/>
      <c r="I216" s="461" t="b">
        <f t="shared" si="11"/>
        <v>1</v>
      </c>
      <c r="J216" s="461" t="b">
        <f t="shared" si="12"/>
        <v>0</v>
      </c>
      <c r="K216" s="461" t="str">
        <f t="shared" si="13"/>
        <v>a1N36000004SdsnEAC</v>
      </c>
      <c r="L216" s="462" t="s">
        <v>1173</v>
      </c>
      <c r="M216" s="132"/>
      <c r="N216" s="69"/>
      <c r="AM216" s="5"/>
      <c r="AN216" s="5"/>
    </row>
    <row r="217" spans="1:40" ht="94.5" x14ac:dyDescent="0.25">
      <c r="A217" s="345">
        <v>21</v>
      </c>
      <c r="B217" s="364" t="str">
        <f t="shared" si="9"/>
        <v/>
      </c>
      <c r="C217" s="365" t="str">
        <f ca="1">TEXT(IFERROR(INDEX('Overview - Section A'!$A$37:$A$44,MATCH(G217,'Overview - Section A'!$U$37:$U$44,0)),""),"d-mmm-yy") &amp;" to " &amp; TEXT(IFERROR(INDEX('Overview - Section A'!$E$37:$E$44,MATCH(G217,'Overview - Section A'!$U$37:$U$44,0)),""),"d-mmm-yy")</f>
        <v>1-Jan-21 to 31-Dec-21</v>
      </c>
      <c r="D217" s="458"/>
      <c r="E217" s="458"/>
      <c r="F217" s="459" t="str">
        <f t="shared" si="10"/>
        <v/>
      </c>
      <c r="G217" s="460" t="s">
        <v>475</v>
      </c>
      <c r="H217" s="460"/>
      <c r="I217" s="461" t="b">
        <f t="shared" si="11"/>
        <v>1</v>
      </c>
      <c r="J217" s="461" t="b">
        <f t="shared" si="12"/>
        <v>0</v>
      </c>
      <c r="K217" s="461" t="str">
        <f t="shared" si="13"/>
        <v>a1N36000004SdsnEAC</v>
      </c>
      <c r="L217" s="462" t="s">
        <v>1174</v>
      </c>
      <c r="M217" s="132"/>
      <c r="N217" s="69"/>
      <c r="AM217" s="5"/>
      <c r="AN217" s="5"/>
    </row>
    <row r="218" spans="1:40" ht="94.5" x14ac:dyDescent="0.25">
      <c r="A218" s="345">
        <v>21</v>
      </c>
      <c r="B218" s="364" t="str">
        <f t="shared" si="9"/>
        <v/>
      </c>
      <c r="C218" s="365" t="str">
        <f ca="1">TEXT(IFERROR(INDEX('Overview - Section A'!$A$37:$A$44,MATCH(G218,'Overview - Section A'!$U$37:$U$44,0)),""),"d-mmm-yy") &amp;" to " &amp; TEXT(IFERROR(INDEX('Overview - Section A'!$E$37:$E$44,MATCH(G218,'Overview - Section A'!$U$37:$U$44,0)),""),"d-mmm-yy")</f>
        <v>1-Jan-22 to 31-Dec-22</v>
      </c>
      <c r="D218" s="458"/>
      <c r="E218" s="458"/>
      <c r="F218" s="459" t="str">
        <f t="shared" si="10"/>
        <v/>
      </c>
      <c r="G218" s="460" t="s">
        <v>477</v>
      </c>
      <c r="H218" s="460"/>
      <c r="I218" s="461" t="b">
        <f t="shared" si="11"/>
        <v>1</v>
      </c>
      <c r="J218" s="461" t="b">
        <f t="shared" si="12"/>
        <v>0</v>
      </c>
      <c r="K218" s="461" t="str">
        <f t="shared" si="13"/>
        <v>a1N36000004SdsnEAC</v>
      </c>
      <c r="L218" s="462" t="s">
        <v>1175</v>
      </c>
      <c r="M218" s="132"/>
      <c r="N218" s="69"/>
      <c r="AM218" s="5"/>
      <c r="AN218" s="5"/>
    </row>
    <row r="219" spans="1:40" ht="94.5" x14ac:dyDescent="0.25">
      <c r="A219" s="345">
        <v>21</v>
      </c>
      <c r="B219" s="364" t="str">
        <f t="shared" si="9"/>
        <v/>
      </c>
      <c r="C219" s="365" t="str">
        <f ca="1">TEXT(IFERROR(INDEX('Overview - Section A'!$A$37:$A$44,MATCH(G219,'Overview - Section A'!$U$37:$U$44,0)),""),"d-mmm-yy") &amp;" to " &amp; TEXT(IFERROR(INDEX('Overview - Section A'!$E$37:$E$44,MATCH(G219,'Overview - Section A'!$U$37:$U$44,0)),""),"d-mmm-yy")</f>
        <v>1-Jan-23 to 31-Dec-23</v>
      </c>
      <c r="D219" s="458"/>
      <c r="E219" s="458"/>
      <c r="F219" s="459" t="str">
        <f t="shared" si="10"/>
        <v/>
      </c>
      <c r="G219" s="460" t="s">
        <v>479</v>
      </c>
      <c r="H219" s="460"/>
      <c r="I219" s="461" t="b">
        <f t="shared" si="11"/>
        <v>1</v>
      </c>
      <c r="J219" s="461" t="b">
        <f t="shared" si="12"/>
        <v>0</v>
      </c>
      <c r="K219" s="461" t="str">
        <f t="shared" si="13"/>
        <v>a1N36000004SdsnEAC</v>
      </c>
      <c r="L219" s="462" t="s">
        <v>1176</v>
      </c>
      <c r="M219" s="132"/>
      <c r="N219" s="69"/>
      <c r="AM219" s="5"/>
      <c r="AN219" s="5"/>
    </row>
    <row r="220" spans="1:40" ht="94.5" x14ac:dyDescent="0.25">
      <c r="A220" s="345">
        <v>22</v>
      </c>
      <c r="B220" s="364" t="str">
        <f t="shared" si="9"/>
        <v/>
      </c>
      <c r="C220" s="365" t="str">
        <f ca="1">TEXT(IFERROR(INDEX('Overview - Section A'!$A$37:$A$44,MATCH(G220,'Overview - Section A'!$U$37:$U$44,0)),""),"d-mmm-yy") &amp;" to " &amp; TEXT(IFERROR(INDEX('Overview - Section A'!$E$37:$E$44,MATCH(G220,'Overview - Section A'!$U$37:$U$44,0)),""),"d-mmm-yy")</f>
        <v>1-Jan-18 to 31-Dec-18</v>
      </c>
      <c r="D220" s="458"/>
      <c r="E220" s="458"/>
      <c r="F220" s="459" t="str">
        <f t="shared" si="10"/>
        <v/>
      </c>
      <c r="G220" s="460" t="s">
        <v>469</v>
      </c>
      <c r="H220" s="460"/>
      <c r="I220" s="461" t="b">
        <f t="shared" si="11"/>
        <v>1</v>
      </c>
      <c r="J220" s="461" t="b">
        <f t="shared" si="12"/>
        <v>0</v>
      </c>
      <c r="K220" s="461" t="str">
        <f t="shared" si="13"/>
        <v>a1N36000004SdsoEAC</v>
      </c>
      <c r="L220" s="462" t="s">
        <v>1177</v>
      </c>
      <c r="M220" s="132"/>
      <c r="N220" s="69"/>
      <c r="AM220" s="5"/>
      <c r="AN220" s="5"/>
    </row>
    <row r="221" spans="1:40" ht="94.5" x14ac:dyDescent="0.25">
      <c r="A221" s="345">
        <v>22</v>
      </c>
      <c r="B221" s="364" t="str">
        <f t="shared" si="9"/>
        <v/>
      </c>
      <c r="C221" s="365" t="str">
        <f ca="1">TEXT(IFERROR(INDEX('Overview - Section A'!$A$37:$A$44,MATCH(G221,'Overview - Section A'!$U$37:$U$44,0)),""),"d-mmm-yy") &amp;" to " &amp; TEXT(IFERROR(INDEX('Overview - Section A'!$E$37:$E$44,MATCH(G221,'Overview - Section A'!$U$37:$U$44,0)),""),"d-mmm-yy")</f>
        <v>1-Jan-19 to 31-Dec-19</v>
      </c>
      <c r="D221" s="458"/>
      <c r="E221" s="458"/>
      <c r="F221" s="459" t="str">
        <f t="shared" si="10"/>
        <v/>
      </c>
      <c r="G221" s="460" t="s">
        <v>471</v>
      </c>
      <c r="H221" s="460"/>
      <c r="I221" s="461" t="b">
        <f t="shared" si="11"/>
        <v>1</v>
      </c>
      <c r="J221" s="461" t="b">
        <f t="shared" si="12"/>
        <v>0</v>
      </c>
      <c r="K221" s="461" t="str">
        <f t="shared" si="13"/>
        <v>a1N36000004SdsoEAC</v>
      </c>
      <c r="L221" s="462" t="s">
        <v>1178</v>
      </c>
      <c r="M221" s="132"/>
      <c r="N221" s="69"/>
      <c r="AM221" s="5"/>
      <c r="AN221" s="5"/>
    </row>
    <row r="222" spans="1:40" ht="94.5" x14ac:dyDescent="0.25">
      <c r="A222" s="345">
        <v>22</v>
      </c>
      <c r="B222" s="364" t="str">
        <f t="shared" ref="B222:B285" si="14">IF(A222=A221,"",IF(VLOOKUP(A222,$A$8:$D$90,4,FALSE)=0,"",VLOOKUP(A222,$A$8:$D$90,4,FALSE)))</f>
        <v/>
      </c>
      <c r="C222" s="365" t="str">
        <f ca="1">TEXT(IFERROR(INDEX('Overview - Section A'!$A$37:$A$44,MATCH(G222,'Overview - Section A'!$U$37:$U$44,0)),""),"d-mmm-yy") &amp;" to " &amp; TEXT(IFERROR(INDEX('Overview - Section A'!$E$37:$E$44,MATCH(G222,'Overview - Section A'!$U$37:$U$44,0)),""),"d-mmm-yy")</f>
        <v>1-Jan-20 to 31-Dec-20</v>
      </c>
      <c r="D222" s="458"/>
      <c r="E222" s="458"/>
      <c r="F222" s="459" t="str">
        <f t="shared" ref="F222:F285" si="15">IF(VLOOKUP(A222,$A$8:$D$90,4,FALSE)=0,"",VLOOKUP(A222,$A$8:$D$90,4,FALSE))</f>
        <v/>
      </c>
      <c r="G222" s="460" t="s">
        <v>473</v>
      </c>
      <c r="H222" s="460"/>
      <c r="I222" s="461" t="b">
        <f t="shared" ref="I222:I285" si="16">IFERROR(TRUE,FALSE)</f>
        <v>1</v>
      </c>
      <c r="J222" s="461" t="b">
        <f t="shared" ref="J222:J285" si="17">IFERROR(IF(VLOOKUP(A222,$A$8:$D$90,4,FALSE)&lt;&gt;"",TRUE,FALSE),FALSE)</f>
        <v>0</v>
      </c>
      <c r="K222" s="461" t="str">
        <f t="shared" ref="K222:K285" si="18">IFERROR(VLOOKUP(A222,$A$8:$T$90,20,FALSE),"")</f>
        <v>a1N36000004SdsoEAC</v>
      </c>
      <c r="L222" s="462" t="s">
        <v>1179</v>
      </c>
      <c r="M222" s="132"/>
      <c r="N222" s="69"/>
      <c r="AM222" s="5"/>
      <c r="AN222" s="5"/>
    </row>
    <row r="223" spans="1:40" ht="94.5" x14ac:dyDescent="0.25">
      <c r="A223" s="345">
        <v>22</v>
      </c>
      <c r="B223" s="364" t="str">
        <f t="shared" si="14"/>
        <v/>
      </c>
      <c r="C223" s="365" t="str">
        <f ca="1">TEXT(IFERROR(INDEX('Overview - Section A'!$A$37:$A$44,MATCH(G223,'Overview - Section A'!$U$37:$U$44,0)),""),"d-mmm-yy") &amp;" to " &amp; TEXT(IFERROR(INDEX('Overview - Section A'!$E$37:$E$44,MATCH(G223,'Overview - Section A'!$U$37:$U$44,0)),""),"d-mmm-yy")</f>
        <v>1-Jan-21 to 31-Dec-21</v>
      </c>
      <c r="D223" s="458"/>
      <c r="E223" s="458"/>
      <c r="F223" s="459" t="str">
        <f t="shared" si="15"/>
        <v/>
      </c>
      <c r="G223" s="460" t="s">
        <v>475</v>
      </c>
      <c r="H223" s="460"/>
      <c r="I223" s="461" t="b">
        <f t="shared" si="16"/>
        <v>1</v>
      </c>
      <c r="J223" s="461" t="b">
        <f t="shared" si="17"/>
        <v>0</v>
      </c>
      <c r="K223" s="461" t="str">
        <f t="shared" si="18"/>
        <v>a1N36000004SdsoEAC</v>
      </c>
      <c r="L223" s="462" t="s">
        <v>1180</v>
      </c>
      <c r="M223" s="132"/>
      <c r="N223" s="69"/>
      <c r="AM223" s="5"/>
      <c r="AN223" s="5"/>
    </row>
    <row r="224" spans="1:40" ht="94.5" x14ac:dyDescent="0.25">
      <c r="A224" s="345">
        <v>22</v>
      </c>
      <c r="B224" s="364" t="str">
        <f t="shared" si="14"/>
        <v/>
      </c>
      <c r="C224" s="365" t="str">
        <f ca="1">TEXT(IFERROR(INDEX('Overview - Section A'!$A$37:$A$44,MATCH(G224,'Overview - Section A'!$U$37:$U$44,0)),""),"d-mmm-yy") &amp;" to " &amp; TEXT(IFERROR(INDEX('Overview - Section A'!$E$37:$E$44,MATCH(G224,'Overview - Section A'!$U$37:$U$44,0)),""),"d-mmm-yy")</f>
        <v>1-Jan-22 to 31-Dec-22</v>
      </c>
      <c r="D224" s="458"/>
      <c r="E224" s="458"/>
      <c r="F224" s="459" t="str">
        <f t="shared" si="15"/>
        <v/>
      </c>
      <c r="G224" s="460" t="s">
        <v>477</v>
      </c>
      <c r="H224" s="460"/>
      <c r="I224" s="461" t="b">
        <f t="shared" si="16"/>
        <v>1</v>
      </c>
      <c r="J224" s="461" t="b">
        <f t="shared" si="17"/>
        <v>0</v>
      </c>
      <c r="K224" s="461" t="str">
        <f t="shared" si="18"/>
        <v>a1N36000004SdsoEAC</v>
      </c>
      <c r="L224" s="462" t="s">
        <v>1181</v>
      </c>
      <c r="M224" s="132"/>
      <c r="N224" s="69"/>
      <c r="AM224" s="5"/>
      <c r="AN224" s="5"/>
    </row>
    <row r="225" spans="1:40" ht="94.5" x14ac:dyDescent="0.25">
      <c r="A225" s="345">
        <v>22</v>
      </c>
      <c r="B225" s="364" t="str">
        <f t="shared" si="14"/>
        <v/>
      </c>
      <c r="C225" s="365" t="str">
        <f ca="1">TEXT(IFERROR(INDEX('Overview - Section A'!$A$37:$A$44,MATCH(G225,'Overview - Section A'!$U$37:$U$44,0)),""),"d-mmm-yy") &amp;" to " &amp; TEXT(IFERROR(INDEX('Overview - Section A'!$E$37:$E$44,MATCH(G225,'Overview - Section A'!$U$37:$U$44,0)),""),"d-mmm-yy")</f>
        <v>1-Jan-23 to 31-Dec-23</v>
      </c>
      <c r="D225" s="458"/>
      <c r="E225" s="458"/>
      <c r="F225" s="459" t="str">
        <f t="shared" si="15"/>
        <v/>
      </c>
      <c r="G225" s="460" t="s">
        <v>479</v>
      </c>
      <c r="H225" s="460"/>
      <c r="I225" s="461" t="b">
        <f t="shared" si="16"/>
        <v>1</v>
      </c>
      <c r="J225" s="461" t="b">
        <f t="shared" si="17"/>
        <v>0</v>
      </c>
      <c r="K225" s="461" t="str">
        <f t="shared" si="18"/>
        <v>a1N36000004SdsoEAC</v>
      </c>
      <c r="L225" s="462" t="s">
        <v>1182</v>
      </c>
      <c r="M225" s="132"/>
      <c r="N225" s="69"/>
      <c r="AM225" s="5"/>
      <c r="AN225" s="5"/>
    </row>
    <row r="226" spans="1:40" ht="94.5" x14ac:dyDescent="0.25">
      <c r="A226" s="345">
        <v>23</v>
      </c>
      <c r="B226" s="364" t="str">
        <f t="shared" si="14"/>
        <v/>
      </c>
      <c r="C226" s="365" t="str">
        <f ca="1">TEXT(IFERROR(INDEX('Overview - Section A'!$A$37:$A$44,MATCH(G226,'Overview - Section A'!$U$37:$U$44,0)),""),"d-mmm-yy") &amp;" to " &amp; TEXT(IFERROR(INDEX('Overview - Section A'!$E$37:$E$44,MATCH(G226,'Overview - Section A'!$U$37:$U$44,0)),""),"d-mmm-yy")</f>
        <v>1-Jan-18 to 31-Dec-18</v>
      </c>
      <c r="D226" s="458"/>
      <c r="E226" s="458"/>
      <c r="F226" s="459" t="str">
        <f t="shared" si="15"/>
        <v/>
      </c>
      <c r="G226" s="460" t="s">
        <v>469</v>
      </c>
      <c r="H226" s="460"/>
      <c r="I226" s="461" t="b">
        <f t="shared" si="16"/>
        <v>1</v>
      </c>
      <c r="J226" s="461" t="b">
        <f t="shared" si="17"/>
        <v>0</v>
      </c>
      <c r="K226" s="461" t="str">
        <f t="shared" si="18"/>
        <v>a1N36000004SdspEAC</v>
      </c>
      <c r="L226" s="462" t="s">
        <v>1183</v>
      </c>
      <c r="M226" s="132"/>
      <c r="N226" s="69"/>
      <c r="AM226" s="5"/>
      <c r="AN226" s="5"/>
    </row>
    <row r="227" spans="1:40" ht="94.5" x14ac:dyDescent="0.25">
      <c r="A227" s="345">
        <v>23</v>
      </c>
      <c r="B227" s="364" t="str">
        <f t="shared" si="14"/>
        <v/>
      </c>
      <c r="C227" s="365" t="str">
        <f ca="1">TEXT(IFERROR(INDEX('Overview - Section A'!$A$37:$A$44,MATCH(G227,'Overview - Section A'!$U$37:$U$44,0)),""),"d-mmm-yy") &amp;" to " &amp; TEXT(IFERROR(INDEX('Overview - Section A'!$E$37:$E$44,MATCH(G227,'Overview - Section A'!$U$37:$U$44,0)),""),"d-mmm-yy")</f>
        <v>1-Jan-19 to 31-Dec-19</v>
      </c>
      <c r="D227" s="458"/>
      <c r="E227" s="458"/>
      <c r="F227" s="459" t="str">
        <f t="shared" si="15"/>
        <v/>
      </c>
      <c r="G227" s="460" t="s">
        <v>471</v>
      </c>
      <c r="H227" s="460"/>
      <c r="I227" s="461" t="b">
        <f t="shared" si="16"/>
        <v>1</v>
      </c>
      <c r="J227" s="461" t="b">
        <f t="shared" si="17"/>
        <v>0</v>
      </c>
      <c r="K227" s="461" t="str">
        <f t="shared" si="18"/>
        <v>a1N36000004SdspEAC</v>
      </c>
      <c r="L227" s="462" t="s">
        <v>1184</v>
      </c>
      <c r="M227" s="132"/>
      <c r="N227" s="69"/>
      <c r="AM227" s="5"/>
      <c r="AN227" s="5"/>
    </row>
    <row r="228" spans="1:40" ht="94.5" x14ac:dyDescent="0.25">
      <c r="A228" s="345">
        <v>23</v>
      </c>
      <c r="B228" s="364" t="str">
        <f t="shared" si="14"/>
        <v/>
      </c>
      <c r="C228" s="365" t="str">
        <f ca="1">TEXT(IFERROR(INDEX('Overview - Section A'!$A$37:$A$44,MATCH(G228,'Overview - Section A'!$U$37:$U$44,0)),""),"d-mmm-yy") &amp;" to " &amp; TEXT(IFERROR(INDEX('Overview - Section A'!$E$37:$E$44,MATCH(G228,'Overview - Section A'!$U$37:$U$44,0)),""),"d-mmm-yy")</f>
        <v>1-Jan-20 to 31-Dec-20</v>
      </c>
      <c r="D228" s="458"/>
      <c r="E228" s="458"/>
      <c r="F228" s="459" t="str">
        <f t="shared" si="15"/>
        <v/>
      </c>
      <c r="G228" s="460" t="s">
        <v>473</v>
      </c>
      <c r="H228" s="460"/>
      <c r="I228" s="461" t="b">
        <f t="shared" si="16"/>
        <v>1</v>
      </c>
      <c r="J228" s="461" t="b">
        <f t="shared" si="17"/>
        <v>0</v>
      </c>
      <c r="K228" s="461" t="str">
        <f t="shared" si="18"/>
        <v>a1N36000004SdspEAC</v>
      </c>
      <c r="L228" s="462" t="s">
        <v>1185</v>
      </c>
      <c r="M228" s="132"/>
      <c r="N228" s="69"/>
      <c r="AM228" s="5"/>
      <c r="AN228" s="5"/>
    </row>
    <row r="229" spans="1:40" ht="94.5" x14ac:dyDescent="0.25">
      <c r="A229" s="345">
        <v>23</v>
      </c>
      <c r="B229" s="364" t="str">
        <f t="shared" si="14"/>
        <v/>
      </c>
      <c r="C229" s="365" t="str">
        <f ca="1">TEXT(IFERROR(INDEX('Overview - Section A'!$A$37:$A$44,MATCH(G229,'Overview - Section A'!$U$37:$U$44,0)),""),"d-mmm-yy") &amp;" to " &amp; TEXT(IFERROR(INDEX('Overview - Section A'!$E$37:$E$44,MATCH(G229,'Overview - Section A'!$U$37:$U$44,0)),""),"d-mmm-yy")</f>
        <v>1-Jan-21 to 31-Dec-21</v>
      </c>
      <c r="D229" s="458"/>
      <c r="E229" s="458"/>
      <c r="F229" s="459" t="str">
        <f t="shared" si="15"/>
        <v/>
      </c>
      <c r="G229" s="460" t="s">
        <v>475</v>
      </c>
      <c r="H229" s="460"/>
      <c r="I229" s="461" t="b">
        <f t="shared" si="16"/>
        <v>1</v>
      </c>
      <c r="J229" s="461" t="b">
        <f t="shared" si="17"/>
        <v>0</v>
      </c>
      <c r="K229" s="461" t="str">
        <f t="shared" si="18"/>
        <v>a1N36000004SdspEAC</v>
      </c>
      <c r="L229" s="462" t="s">
        <v>1186</v>
      </c>
      <c r="M229" s="132"/>
      <c r="N229" s="69"/>
      <c r="AM229" s="5"/>
      <c r="AN229" s="5"/>
    </row>
    <row r="230" spans="1:40" ht="94.5" x14ac:dyDescent="0.25">
      <c r="A230" s="345">
        <v>23</v>
      </c>
      <c r="B230" s="364" t="str">
        <f t="shared" si="14"/>
        <v/>
      </c>
      <c r="C230" s="365" t="str">
        <f ca="1">TEXT(IFERROR(INDEX('Overview - Section A'!$A$37:$A$44,MATCH(G230,'Overview - Section A'!$U$37:$U$44,0)),""),"d-mmm-yy") &amp;" to " &amp; TEXT(IFERROR(INDEX('Overview - Section A'!$E$37:$E$44,MATCH(G230,'Overview - Section A'!$U$37:$U$44,0)),""),"d-mmm-yy")</f>
        <v>1-Jan-22 to 31-Dec-22</v>
      </c>
      <c r="D230" s="458"/>
      <c r="E230" s="458"/>
      <c r="F230" s="459" t="str">
        <f t="shared" si="15"/>
        <v/>
      </c>
      <c r="G230" s="460" t="s">
        <v>477</v>
      </c>
      <c r="H230" s="460"/>
      <c r="I230" s="461" t="b">
        <f t="shared" si="16"/>
        <v>1</v>
      </c>
      <c r="J230" s="461" t="b">
        <f t="shared" si="17"/>
        <v>0</v>
      </c>
      <c r="K230" s="461" t="str">
        <f t="shared" si="18"/>
        <v>a1N36000004SdspEAC</v>
      </c>
      <c r="L230" s="462" t="s">
        <v>1187</v>
      </c>
      <c r="M230" s="132"/>
      <c r="N230" s="69"/>
      <c r="AM230" s="5"/>
      <c r="AN230" s="5"/>
    </row>
    <row r="231" spans="1:40" ht="94.5" x14ac:dyDescent="0.25">
      <c r="A231" s="345">
        <v>23</v>
      </c>
      <c r="B231" s="364" t="str">
        <f t="shared" si="14"/>
        <v/>
      </c>
      <c r="C231" s="365" t="str">
        <f ca="1">TEXT(IFERROR(INDEX('Overview - Section A'!$A$37:$A$44,MATCH(G231,'Overview - Section A'!$U$37:$U$44,0)),""),"d-mmm-yy") &amp;" to " &amp; TEXT(IFERROR(INDEX('Overview - Section A'!$E$37:$E$44,MATCH(G231,'Overview - Section A'!$U$37:$U$44,0)),""),"d-mmm-yy")</f>
        <v>1-Jan-23 to 31-Dec-23</v>
      </c>
      <c r="D231" s="458"/>
      <c r="E231" s="458"/>
      <c r="F231" s="459" t="str">
        <f t="shared" si="15"/>
        <v/>
      </c>
      <c r="G231" s="460" t="s">
        <v>479</v>
      </c>
      <c r="H231" s="460"/>
      <c r="I231" s="461" t="b">
        <f t="shared" si="16"/>
        <v>1</v>
      </c>
      <c r="J231" s="461" t="b">
        <f t="shared" si="17"/>
        <v>0</v>
      </c>
      <c r="K231" s="461" t="str">
        <f t="shared" si="18"/>
        <v>a1N36000004SdspEAC</v>
      </c>
      <c r="L231" s="462" t="s">
        <v>1188</v>
      </c>
      <c r="M231" s="132"/>
      <c r="N231" s="69"/>
      <c r="AM231" s="5"/>
      <c r="AN231" s="5"/>
    </row>
    <row r="232" spans="1:40" ht="94.5" x14ac:dyDescent="0.25">
      <c r="A232" s="345">
        <v>24</v>
      </c>
      <c r="B232" s="364" t="str">
        <f t="shared" si="14"/>
        <v/>
      </c>
      <c r="C232" s="365" t="str">
        <f ca="1">TEXT(IFERROR(INDEX('Overview - Section A'!$A$37:$A$44,MATCH(G232,'Overview - Section A'!$U$37:$U$44,0)),""),"d-mmm-yy") &amp;" to " &amp; TEXT(IFERROR(INDEX('Overview - Section A'!$E$37:$E$44,MATCH(G232,'Overview - Section A'!$U$37:$U$44,0)),""),"d-mmm-yy")</f>
        <v>1-Jan-18 to 31-Dec-18</v>
      </c>
      <c r="D232" s="458"/>
      <c r="E232" s="458"/>
      <c r="F232" s="459" t="str">
        <f t="shared" si="15"/>
        <v/>
      </c>
      <c r="G232" s="460" t="s">
        <v>469</v>
      </c>
      <c r="H232" s="460"/>
      <c r="I232" s="461" t="b">
        <f t="shared" si="16"/>
        <v>1</v>
      </c>
      <c r="J232" s="461" t="b">
        <f t="shared" si="17"/>
        <v>0</v>
      </c>
      <c r="K232" s="461" t="str">
        <f t="shared" si="18"/>
        <v>a1N36000004SdsqEAC</v>
      </c>
      <c r="L232" s="462" t="s">
        <v>1189</v>
      </c>
      <c r="M232" s="132"/>
      <c r="N232" s="69"/>
      <c r="AM232" s="5"/>
      <c r="AN232" s="5"/>
    </row>
    <row r="233" spans="1:40" ht="94.5" x14ac:dyDescent="0.25">
      <c r="A233" s="345">
        <v>24</v>
      </c>
      <c r="B233" s="364" t="str">
        <f t="shared" si="14"/>
        <v/>
      </c>
      <c r="C233" s="365" t="str">
        <f ca="1">TEXT(IFERROR(INDEX('Overview - Section A'!$A$37:$A$44,MATCH(G233,'Overview - Section A'!$U$37:$U$44,0)),""),"d-mmm-yy") &amp;" to " &amp; TEXT(IFERROR(INDEX('Overview - Section A'!$E$37:$E$44,MATCH(G233,'Overview - Section A'!$U$37:$U$44,0)),""),"d-mmm-yy")</f>
        <v>1-Jan-19 to 31-Dec-19</v>
      </c>
      <c r="D233" s="458"/>
      <c r="E233" s="458"/>
      <c r="F233" s="459" t="str">
        <f t="shared" si="15"/>
        <v/>
      </c>
      <c r="G233" s="460" t="s">
        <v>471</v>
      </c>
      <c r="H233" s="460"/>
      <c r="I233" s="461" t="b">
        <f t="shared" si="16"/>
        <v>1</v>
      </c>
      <c r="J233" s="461" t="b">
        <f t="shared" si="17"/>
        <v>0</v>
      </c>
      <c r="K233" s="461" t="str">
        <f t="shared" si="18"/>
        <v>a1N36000004SdsqEAC</v>
      </c>
      <c r="L233" s="462" t="s">
        <v>1190</v>
      </c>
      <c r="M233" s="132"/>
      <c r="N233" s="69"/>
      <c r="AM233" s="5"/>
      <c r="AN233" s="5"/>
    </row>
    <row r="234" spans="1:40" ht="94.5" x14ac:dyDescent="0.25">
      <c r="A234" s="345">
        <v>24</v>
      </c>
      <c r="B234" s="364" t="str">
        <f t="shared" si="14"/>
        <v/>
      </c>
      <c r="C234" s="365" t="str">
        <f ca="1">TEXT(IFERROR(INDEX('Overview - Section A'!$A$37:$A$44,MATCH(G234,'Overview - Section A'!$U$37:$U$44,0)),""),"d-mmm-yy") &amp;" to " &amp; TEXT(IFERROR(INDEX('Overview - Section A'!$E$37:$E$44,MATCH(G234,'Overview - Section A'!$U$37:$U$44,0)),""),"d-mmm-yy")</f>
        <v>1-Jan-20 to 31-Dec-20</v>
      </c>
      <c r="D234" s="458"/>
      <c r="E234" s="458"/>
      <c r="F234" s="459" t="str">
        <f t="shared" si="15"/>
        <v/>
      </c>
      <c r="G234" s="460" t="s">
        <v>473</v>
      </c>
      <c r="H234" s="460"/>
      <c r="I234" s="461" t="b">
        <f t="shared" si="16"/>
        <v>1</v>
      </c>
      <c r="J234" s="461" t="b">
        <f t="shared" si="17"/>
        <v>0</v>
      </c>
      <c r="K234" s="461" t="str">
        <f t="shared" si="18"/>
        <v>a1N36000004SdsqEAC</v>
      </c>
      <c r="L234" s="462" t="s">
        <v>1191</v>
      </c>
      <c r="M234" s="132"/>
      <c r="N234" s="69"/>
      <c r="AM234" s="5"/>
      <c r="AN234" s="5"/>
    </row>
    <row r="235" spans="1:40" ht="94.5" x14ac:dyDescent="0.25">
      <c r="A235" s="345">
        <v>24</v>
      </c>
      <c r="B235" s="364" t="str">
        <f t="shared" si="14"/>
        <v/>
      </c>
      <c r="C235" s="365" t="str">
        <f ca="1">TEXT(IFERROR(INDEX('Overview - Section A'!$A$37:$A$44,MATCH(G235,'Overview - Section A'!$U$37:$U$44,0)),""),"d-mmm-yy") &amp;" to " &amp; TEXT(IFERROR(INDEX('Overview - Section A'!$E$37:$E$44,MATCH(G235,'Overview - Section A'!$U$37:$U$44,0)),""),"d-mmm-yy")</f>
        <v>1-Jan-21 to 31-Dec-21</v>
      </c>
      <c r="D235" s="458"/>
      <c r="E235" s="458"/>
      <c r="F235" s="459" t="str">
        <f t="shared" si="15"/>
        <v/>
      </c>
      <c r="G235" s="460" t="s">
        <v>475</v>
      </c>
      <c r="H235" s="460"/>
      <c r="I235" s="461" t="b">
        <f t="shared" si="16"/>
        <v>1</v>
      </c>
      <c r="J235" s="461" t="b">
        <f t="shared" si="17"/>
        <v>0</v>
      </c>
      <c r="K235" s="461" t="str">
        <f t="shared" si="18"/>
        <v>a1N36000004SdsqEAC</v>
      </c>
      <c r="L235" s="462" t="s">
        <v>1192</v>
      </c>
      <c r="M235" s="132"/>
      <c r="N235" s="69"/>
      <c r="AM235" s="5"/>
      <c r="AN235" s="5"/>
    </row>
    <row r="236" spans="1:40" ht="94.5" x14ac:dyDescent="0.25">
      <c r="A236" s="345">
        <v>24</v>
      </c>
      <c r="B236" s="364" t="str">
        <f t="shared" si="14"/>
        <v/>
      </c>
      <c r="C236" s="365" t="str">
        <f ca="1">TEXT(IFERROR(INDEX('Overview - Section A'!$A$37:$A$44,MATCH(G236,'Overview - Section A'!$U$37:$U$44,0)),""),"d-mmm-yy") &amp;" to " &amp; TEXT(IFERROR(INDEX('Overview - Section A'!$E$37:$E$44,MATCH(G236,'Overview - Section A'!$U$37:$U$44,0)),""),"d-mmm-yy")</f>
        <v>1-Jan-22 to 31-Dec-22</v>
      </c>
      <c r="D236" s="458"/>
      <c r="E236" s="458"/>
      <c r="F236" s="459" t="str">
        <f t="shared" si="15"/>
        <v/>
      </c>
      <c r="G236" s="460" t="s">
        <v>477</v>
      </c>
      <c r="H236" s="460"/>
      <c r="I236" s="461" t="b">
        <f t="shared" si="16"/>
        <v>1</v>
      </c>
      <c r="J236" s="461" t="b">
        <f t="shared" si="17"/>
        <v>0</v>
      </c>
      <c r="K236" s="461" t="str">
        <f t="shared" si="18"/>
        <v>a1N36000004SdsqEAC</v>
      </c>
      <c r="L236" s="462" t="s">
        <v>1193</v>
      </c>
      <c r="M236" s="132"/>
      <c r="N236" s="69"/>
      <c r="AM236" s="5"/>
      <c r="AN236" s="5"/>
    </row>
    <row r="237" spans="1:40" ht="94.5" x14ac:dyDescent="0.25">
      <c r="A237" s="345">
        <v>24</v>
      </c>
      <c r="B237" s="364" t="str">
        <f t="shared" si="14"/>
        <v/>
      </c>
      <c r="C237" s="365" t="str">
        <f ca="1">TEXT(IFERROR(INDEX('Overview - Section A'!$A$37:$A$44,MATCH(G237,'Overview - Section A'!$U$37:$U$44,0)),""),"d-mmm-yy") &amp;" to " &amp; TEXT(IFERROR(INDEX('Overview - Section A'!$E$37:$E$44,MATCH(G237,'Overview - Section A'!$U$37:$U$44,0)),""),"d-mmm-yy")</f>
        <v>1-Jan-23 to 31-Dec-23</v>
      </c>
      <c r="D237" s="458"/>
      <c r="E237" s="458"/>
      <c r="F237" s="459" t="str">
        <f t="shared" si="15"/>
        <v/>
      </c>
      <c r="G237" s="460" t="s">
        <v>479</v>
      </c>
      <c r="H237" s="460"/>
      <c r="I237" s="461" t="b">
        <f t="shared" si="16"/>
        <v>1</v>
      </c>
      <c r="J237" s="461" t="b">
        <f t="shared" si="17"/>
        <v>0</v>
      </c>
      <c r="K237" s="461" t="str">
        <f t="shared" si="18"/>
        <v>a1N36000004SdsqEAC</v>
      </c>
      <c r="L237" s="462" t="s">
        <v>1194</v>
      </c>
      <c r="M237" s="132"/>
      <c r="N237" s="69"/>
      <c r="AM237" s="5"/>
      <c r="AN237" s="5"/>
    </row>
    <row r="238" spans="1:40" ht="94.5" x14ac:dyDescent="0.25">
      <c r="A238" s="345">
        <v>25</v>
      </c>
      <c r="B238" s="364" t="str">
        <f t="shared" si="14"/>
        <v/>
      </c>
      <c r="C238" s="365" t="str">
        <f ca="1">TEXT(IFERROR(INDEX('Overview - Section A'!$A$37:$A$44,MATCH(G238,'Overview - Section A'!$U$37:$U$44,0)),""),"d-mmm-yy") &amp;" to " &amp; TEXT(IFERROR(INDEX('Overview - Section A'!$E$37:$E$44,MATCH(G238,'Overview - Section A'!$U$37:$U$44,0)),""),"d-mmm-yy")</f>
        <v>1-Jan-18 to 31-Dec-18</v>
      </c>
      <c r="D238" s="458"/>
      <c r="E238" s="458"/>
      <c r="F238" s="459" t="str">
        <f t="shared" si="15"/>
        <v/>
      </c>
      <c r="G238" s="460" t="s">
        <v>469</v>
      </c>
      <c r="H238" s="460"/>
      <c r="I238" s="461" t="b">
        <f t="shared" si="16"/>
        <v>1</v>
      </c>
      <c r="J238" s="461" t="b">
        <f t="shared" si="17"/>
        <v>0</v>
      </c>
      <c r="K238" s="461" t="str">
        <f t="shared" si="18"/>
        <v>a1N36000004SdsrEAC</v>
      </c>
      <c r="L238" s="462" t="s">
        <v>1195</v>
      </c>
      <c r="M238" s="132"/>
      <c r="N238" s="69"/>
      <c r="AM238" s="5"/>
      <c r="AN238" s="5"/>
    </row>
    <row r="239" spans="1:40" ht="94.5" x14ac:dyDescent="0.25">
      <c r="A239" s="345">
        <v>25</v>
      </c>
      <c r="B239" s="364" t="str">
        <f t="shared" si="14"/>
        <v/>
      </c>
      <c r="C239" s="365" t="str">
        <f ca="1">TEXT(IFERROR(INDEX('Overview - Section A'!$A$37:$A$44,MATCH(G239,'Overview - Section A'!$U$37:$U$44,0)),""),"d-mmm-yy") &amp;" to " &amp; TEXT(IFERROR(INDEX('Overview - Section A'!$E$37:$E$44,MATCH(G239,'Overview - Section A'!$U$37:$U$44,0)),""),"d-mmm-yy")</f>
        <v>1-Jan-19 to 31-Dec-19</v>
      </c>
      <c r="D239" s="458"/>
      <c r="E239" s="458"/>
      <c r="F239" s="459" t="str">
        <f t="shared" si="15"/>
        <v/>
      </c>
      <c r="G239" s="460" t="s">
        <v>471</v>
      </c>
      <c r="H239" s="460"/>
      <c r="I239" s="461" t="b">
        <f t="shared" si="16"/>
        <v>1</v>
      </c>
      <c r="J239" s="461" t="b">
        <f t="shared" si="17"/>
        <v>0</v>
      </c>
      <c r="K239" s="461" t="str">
        <f t="shared" si="18"/>
        <v>a1N36000004SdsrEAC</v>
      </c>
      <c r="L239" s="462" t="s">
        <v>1196</v>
      </c>
      <c r="M239" s="132"/>
      <c r="N239" s="69"/>
      <c r="AM239" s="5"/>
      <c r="AN239" s="5"/>
    </row>
    <row r="240" spans="1:40" ht="94.5" x14ac:dyDescent="0.25">
      <c r="A240" s="345">
        <v>25</v>
      </c>
      <c r="B240" s="364" t="str">
        <f t="shared" si="14"/>
        <v/>
      </c>
      <c r="C240" s="365" t="str">
        <f ca="1">TEXT(IFERROR(INDEX('Overview - Section A'!$A$37:$A$44,MATCH(G240,'Overview - Section A'!$U$37:$U$44,0)),""),"d-mmm-yy") &amp;" to " &amp; TEXT(IFERROR(INDEX('Overview - Section A'!$E$37:$E$44,MATCH(G240,'Overview - Section A'!$U$37:$U$44,0)),""),"d-mmm-yy")</f>
        <v>1-Jan-20 to 31-Dec-20</v>
      </c>
      <c r="D240" s="458"/>
      <c r="E240" s="458"/>
      <c r="F240" s="459" t="str">
        <f t="shared" si="15"/>
        <v/>
      </c>
      <c r="G240" s="460" t="s">
        <v>473</v>
      </c>
      <c r="H240" s="460"/>
      <c r="I240" s="461" t="b">
        <f t="shared" si="16"/>
        <v>1</v>
      </c>
      <c r="J240" s="461" t="b">
        <f t="shared" si="17"/>
        <v>0</v>
      </c>
      <c r="K240" s="461" t="str">
        <f t="shared" si="18"/>
        <v>a1N36000004SdsrEAC</v>
      </c>
      <c r="L240" s="462" t="s">
        <v>1197</v>
      </c>
      <c r="M240" s="132"/>
      <c r="N240" s="69"/>
      <c r="AM240" s="5"/>
      <c r="AN240" s="5"/>
    </row>
    <row r="241" spans="1:40" ht="94.5" x14ac:dyDescent="0.25">
      <c r="A241" s="345">
        <v>25</v>
      </c>
      <c r="B241" s="364" t="str">
        <f t="shared" si="14"/>
        <v/>
      </c>
      <c r="C241" s="365" t="str">
        <f ca="1">TEXT(IFERROR(INDEX('Overview - Section A'!$A$37:$A$44,MATCH(G241,'Overview - Section A'!$U$37:$U$44,0)),""),"d-mmm-yy") &amp;" to " &amp; TEXT(IFERROR(INDEX('Overview - Section A'!$E$37:$E$44,MATCH(G241,'Overview - Section A'!$U$37:$U$44,0)),""),"d-mmm-yy")</f>
        <v>1-Jan-21 to 31-Dec-21</v>
      </c>
      <c r="D241" s="458"/>
      <c r="E241" s="458"/>
      <c r="F241" s="459" t="str">
        <f t="shared" si="15"/>
        <v/>
      </c>
      <c r="G241" s="460" t="s">
        <v>475</v>
      </c>
      <c r="H241" s="460"/>
      <c r="I241" s="461" t="b">
        <f t="shared" si="16"/>
        <v>1</v>
      </c>
      <c r="J241" s="461" t="b">
        <f t="shared" si="17"/>
        <v>0</v>
      </c>
      <c r="K241" s="461" t="str">
        <f t="shared" si="18"/>
        <v>a1N36000004SdsrEAC</v>
      </c>
      <c r="L241" s="462" t="s">
        <v>1198</v>
      </c>
      <c r="M241" s="132"/>
      <c r="N241" s="69"/>
      <c r="AM241" s="5"/>
      <c r="AN241" s="5"/>
    </row>
    <row r="242" spans="1:40" ht="94.5" x14ac:dyDescent="0.25">
      <c r="A242" s="345">
        <v>25</v>
      </c>
      <c r="B242" s="364" t="str">
        <f t="shared" si="14"/>
        <v/>
      </c>
      <c r="C242" s="365" t="str">
        <f ca="1">TEXT(IFERROR(INDEX('Overview - Section A'!$A$37:$A$44,MATCH(G242,'Overview - Section A'!$U$37:$U$44,0)),""),"d-mmm-yy") &amp;" to " &amp; TEXT(IFERROR(INDEX('Overview - Section A'!$E$37:$E$44,MATCH(G242,'Overview - Section A'!$U$37:$U$44,0)),""),"d-mmm-yy")</f>
        <v>1-Jan-22 to 31-Dec-22</v>
      </c>
      <c r="D242" s="458"/>
      <c r="E242" s="458"/>
      <c r="F242" s="459" t="str">
        <f t="shared" si="15"/>
        <v/>
      </c>
      <c r="G242" s="460" t="s">
        <v>477</v>
      </c>
      <c r="H242" s="460"/>
      <c r="I242" s="461" t="b">
        <f t="shared" si="16"/>
        <v>1</v>
      </c>
      <c r="J242" s="461" t="b">
        <f t="shared" si="17"/>
        <v>0</v>
      </c>
      <c r="K242" s="461" t="str">
        <f t="shared" si="18"/>
        <v>a1N36000004SdsrEAC</v>
      </c>
      <c r="L242" s="462" t="s">
        <v>1199</v>
      </c>
      <c r="M242" s="132"/>
      <c r="N242" s="69"/>
      <c r="AM242" s="5"/>
      <c r="AN242" s="5"/>
    </row>
    <row r="243" spans="1:40" ht="94.5" x14ac:dyDescent="0.25">
      <c r="A243" s="345">
        <v>25</v>
      </c>
      <c r="B243" s="364" t="str">
        <f t="shared" si="14"/>
        <v/>
      </c>
      <c r="C243" s="365" t="str">
        <f ca="1">TEXT(IFERROR(INDEX('Overview - Section A'!$A$37:$A$44,MATCH(G243,'Overview - Section A'!$U$37:$U$44,0)),""),"d-mmm-yy") &amp;" to " &amp; TEXT(IFERROR(INDEX('Overview - Section A'!$E$37:$E$44,MATCH(G243,'Overview - Section A'!$U$37:$U$44,0)),""),"d-mmm-yy")</f>
        <v>1-Jan-23 to 31-Dec-23</v>
      </c>
      <c r="D243" s="458"/>
      <c r="E243" s="458"/>
      <c r="F243" s="459" t="str">
        <f t="shared" si="15"/>
        <v/>
      </c>
      <c r="G243" s="460" t="s">
        <v>479</v>
      </c>
      <c r="H243" s="460"/>
      <c r="I243" s="461" t="b">
        <f t="shared" si="16"/>
        <v>1</v>
      </c>
      <c r="J243" s="461" t="b">
        <f t="shared" si="17"/>
        <v>0</v>
      </c>
      <c r="K243" s="461" t="str">
        <f t="shared" si="18"/>
        <v>a1N36000004SdsrEAC</v>
      </c>
      <c r="L243" s="462" t="s">
        <v>1200</v>
      </c>
      <c r="M243" s="132"/>
      <c r="N243" s="69"/>
      <c r="AM243" s="5"/>
      <c r="AN243" s="5"/>
    </row>
    <row r="244" spans="1:40" ht="94.5" x14ac:dyDescent="0.25">
      <c r="A244" s="345">
        <v>26</v>
      </c>
      <c r="B244" s="364" t="str">
        <f t="shared" si="14"/>
        <v/>
      </c>
      <c r="C244" s="365" t="str">
        <f ca="1">TEXT(IFERROR(INDEX('Overview - Section A'!$A$37:$A$44,MATCH(G244,'Overview - Section A'!$U$37:$U$44,0)),""),"d-mmm-yy") &amp;" to " &amp; TEXT(IFERROR(INDEX('Overview - Section A'!$E$37:$E$44,MATCH(G244,'Overview - Section A'!$U$37:$U$44,0)),""),"d-mmm-yy")</f>
        <v>1-Jan-18 to 31-Dec-18</v>
      </c>
      <c r="D244" s="458"/>
      <c r="E244" s="458"/>
      <c r="F244" s="459" t="str">
        <f t="shared" si="15"/>
        <v/>
      </c>
      <c r="G244" s="460" t="s">
        <v>469</v>
      </c>
      <c r="H244" s="460"/>
      <c r="I244" s="461" t="b">
        <f t="shared" si="16"/>
        <v>1</v>
      </c>
      <c r="J244" s="461" t="b">
        <f t="shared" si="17"/>
        <v>0</v>
      </c>
      <c r="K244" s="461" t="str">
        <f t="shared" si="18"/>
        <v>a1N36000004SdssEAC</v>
      </c>
      <c r="L244" s="462" t="s">
        <v>1201</v>
      </c>
      <c r="M244" s="132"/>
      <c r="N244" s="69"/>
      <c r="AM244" s="5"/>
      <c r="AN244" s="5"/>
    </row>
    <row r="245" spans="1:40" ht="94.5" x14ac:dyDescent="0.25">
      <c r="A245" s="345">
        <v>26</v>
      </c>
      <c r="B245" s="364" t="str">
        <f t="shared" si="14"/>
        <v/>
      </c>
      <c r="C245" s="365" t="str">
        <f ca="1">TEXT(IFERROR(INDEX('Overview - Section A'!$A$37:$A$44,MATCH(G245,'Overview - Section A'!$U$37:$U$44,0)),""),"d-mmm-yy") &amp;" to " &amp; TEXT(IFERROR(INDEX('Overview - Section A'!$E$37:$E$44,MATCH(G245,'Overview - Section A'!$U$37:$U$44,0)),""),"d-mmm-yy")</f>
        <v>1-Jan-19 to 31-Dec-19</v>
      </c>
      <c r="D245" s="458"/>
      <c r="E245" s="458"/>
      <c r="F245" s="459" t="str">
        <f t="shared" si="15"/>
        <v/>
      </c>
      <c r="G245" s="460" t="s">
        <v>471</v>
      </c>
      <c r="H245" s="460"/>
      <c r="I245" s="461" t="b">
        <f t="shared" si="16"/>
        <v>1</v>
      </c>
      <c r="J245" s="461" t="b">
        <f t="shared" si="17"/>
        <v>0</v>
      </c>
      <c r="K245" s="461" t="str">
        <f t="shared" si="18"/>
        <v>a1N36000004SdssEAC</v>
      </c>
      <c r="L245" s="462" t="s">
        <v>1202</v>
      </c>
      <c r="M245" s="132"/>
      <c r="N245" s="69"/>
      <c r="AM245" s="5"/>
      <c r="AN245" s="5"/>
    </row>
    <row r="246" spans="1:40" ht="94.5" x14ac:dyDescent="0.25">
      <c r="A246" s="345">
        <v>26</v>
      </c>
      <c r="B246" s="364" t="str">
        <f t="shared" si="14"/>
        <v/>
      </c>
      <c r="C246" s="365" t="str">
        <f ca="1">TEXT(IFERROR(INDEX('Overview - Section A'!$A$37:$A$44,MATCH(G246,'Overview - Section A'!$U$37:$U$44,0)),""),"d-mmm-yy") &amp;" to " &amp; TEXT(IFERROR(INDEX('Overview - Section A'!$E$37:$E$44,MATCH(G246,'Overview - Section A'!$U$37:$U$44,0)),""),"d-mmm-yy")</f>
        <v>1-Jan-20 to 31-Dec-20</v>
      </c>
      <c r="D246" s="458"/>
      <c r="E246" s="458"/>
      <c r="F246" s="459" t="str">
        <f t="shared" si="15"/>
        <v/>
      </c>
      <c r="G246" s="460" t="s">
        <v>473</v>
      </c>
      <c r="H246" s="460"/>
      <c r="I246" s="461" t="b">
        <f t="shared" si="16"/>
        <v>1</v>
      </c>
      <c r="J246" s="461" t="b">
        <f t="shared" si="17"/>
        <v>0</v>
      </c>
      <c r="K246" s="461" t="str">
        <f t="shared" si="18"/>
        <v>a1N36000004SdssEAC</v>
      </c>
      <c r="L246" s="462" t="s">
        <v>1203</v>
      </c>
      <c r="M246" s="132"/>
      <c r="N246" s="69"/>
      <c r="AM246" s="5"/>
      <c r="AN246" s="5"/>
    </row>
    <row r="247" spans="1:40" ht="94.5" x14ac:dyDescent="0.25">
      <c r="A247" s="345">
        <v>26</v>
      </c>
      <c r="B247" s="364" t="str">
        <f t="shared" si="14"/>
        <v/>
      </c>
      <c r="C247" s="365" t="str">
        <f ca="1">TEXT(IFERROR(INDEX('Overview - Section A'!$A$37:$A$44,MATCH(G247,'Overview - Section A'!$U$37:$U$44,0)),""),"d-mmm-yy") &amp;" to " &amp; TEXT(IFERROR(INDEX('Overview - Section A'!$E$37:$E$44,MATCH(G247,'Overview - Section A'!$U$37:$U$44,0)),""),"d-mmm-yy")</f>
        <v>1-Jan-21 to 31-Dec-21</v>
      </c>
      <c r="D247" s="458"/>
      <c r="E247" s="458"/>
      <c r="F247" s="459" t="str">
        <f t="shared" si="15"/>
        <v/>
      </c>
      <c r="G247" s="460" t="s">
        <v>475</v>
      </c>
      <c r="H247" s="460"/>
      <c r="I247" s="461" t="b">
        <f t="shared" si="16"/>
        <v>1</v>
      </c>
      <c r="J247" s="461" t="b">
        <f t="shared" si="17"/>
        <v>0</v>
      </c>
      <c r="K247" s="461" t="str">
        <f t="shared" si="18"/>
        <v>a1N36000004SdssEAC</v>
      </c>
      <c r="L247" s="462" t="s">
        <v>1204</v>
      </c>
      <c r="M247" s="132"/>
      <c r="N247" s="69"/>
      <c r="AM247" s="5"/>
      <c r="AN247" s="5"/>
    </row>
    <row r="248" spans="1:40" ht="94.5" x14ac:dyDescent="0.25">
      <c r="A248" s="345">
        <v>26</v>
      </c>
      <c r="B248" s="364" t="str">
        <f t="shared" si="14"/>
        <v/>
      </c>
      <c r="C248" s="365" t="str">
        <f ca="1">TEXT(IFERROR(INDEX('Overview - Section A'!$A$37:$A$44,MATCH(G248,'Overview - Section A'!$U$37:$U$44,0)),""),"d-mmm-yy") &amp;" to " &amp; TEXT(IFERROR(INDEX('Overview - Section A'!$E$37:$E$44,MATCH(G248,'Overview - Section A'!$U$37:$U$44,0)),""),"d-mmm-yy")</f>
        <v>1-Jan-22 to 31-Dec-22</v>
      </c>
      <c r="D248" s="458"/>
      <c r="E248" s="458"/>
      <c r="F248" s="459" t="str">
        <f t="shared" si="15"/>
        <v/>
      </c>
      <c r="G248" s="460" t="s">
        <v>477</v>
      </c>
      <c r="H248" s="460"/>
      <c r="I248" s="461" t="b">
        <f t="shared" si="16"/>
        <v>1</v>
      </c>
      <c r="J248" s="461" t="b">
        <f t="shared" si="17"/>
        <v>0</v>
      </c>
      <c r="K248" s="461" t="str">
        <f t="shared" si="18"/>
        <v>a1N36000004SdssEAC</v>
      </c>
      <c r="L248" s="462" t="s">
        <v>1205</v>
      </c>
      <c r="M248" s="132"/>
      <c r="N248" s="69"/>
      <c r="AM248" s="5"/>
      <c r="AN248" s="5"/>
    </row>
    <row r="249" spans="1:40" ht="94.5" x14ac:dyDescent="0.25">
      <c r="A249" s="345">
        <v>26</v>
      </c>
      <c r="B249" s="364" t="str">
        <f t="shared" si="14"/>
        <v/>
      </c>
      <c r="C249" s="365" t="str">
        <f ca="1">TEXT(IFERROR(INDEX('Overview - Section A'!$A$37:$A$44,MATCH(G249,'Overview - Section A'!$U$37:$U$44,0)),""),"d-mmm-yy") &amp;" to " &amp; TEXT(IFERROR(INDEX('Overview - Section A'!$E$37:$E$44,MATCH(G249,'Overview - Section A'!$U$37:$U$44,0)),""),"d-mmm-yy")</f>
        <v>1-Jan-23 to 31-Dec-23</v>
      </c>
      <c r="D249" s="458"/>
      <c r="E249" s="458"/>
      <c r="F249" s="459" t="str">
        <f t="shared" si="15"/>
        <v/>
      </c>
      <c r="G249" s="460" t="s">
        <v>479</v>
      </c>
      <c r="H249" s="460"/>
      <c r="I249" s="461" t="b">
        <f t="shared" si="16"/>
        <v>1</v>
      </c>
      <c r="J249" s="461" t="b">
        <f t="shared" si="17"/>
        <v>0</v>
      </c>
      <c r="K249" s="461" t="str">
        <f t="shared" si="18"/>
        <v>a1N36000004SdssEAC</v>
      </c>
      <c r="L249" s="462" t="s">
        <v>1206</v>
      </c>
      <c r="M249" s="132"/>
      <c r="N249" s="69"/>
      <c r="AM249" s="5"/>
      <c r="AN249" s="5"/>
    </row>
    <row r="250" spans="1:40" ht="94.5" x14ac:dyDescent="0.25">
      <c r="A250" s="345">
        <v>27</v>
      </c>
      <c r="B250" s="364" t="str">
        <f t="shared" si="14"/>
        <v/>
      </c>
      <c r="C250" s="365" t="str">
        <f ca="1">TEXT(IFERROR(INDEX('Overview - Section A'!$A$37:$A$44,MATCH(G250,'Overview - Section A'!$U$37:$U$44,0)),""),"d-mmm-yy") &amp;" to " &amp; TEXT(IFERROR(INDEX('Overview - Section A'!$E$37:$E$44,MATCH(G250,'Overview - Section A'!$U$37:$U$44,0)),""),"d-mmm-yy")</f>
        <v>1-Jan-18 to 31-Dec-18</v>
      </c>
      <c r="D250" s="458"/>
      <c r="E250" s="458"/>
      <c r="F250" s="459" t="str">
        <f t="shared" si="15"/>
        <v/>
      </c>
      <c r="G250" s="460" t="s">
        <v>469</v>
      </c>
      <c r="H250" s="460"/>
      <c r="I250" s="461" t="b">
        <f t="shared" si="16"/>
        <v>1</v>
      </c>
      <c r="J250" s="461" t="b">
        <f t="shared" si="17"/>
        <v>0</v>
      </c>
      <c r="K250" s="461" t="str">
        <f t="shared" si="18"/>
        <v>a1N36000004SdstEAC</v>
      </c>
      <c r="L250" s="462" t="s">
        <v>1207</v>
      </c>
      <c r="M250" s="132"/>
      <c r="N250" s="69"/>
      <c r="AM250" s="5"/>
      <c r="AN250" s="5"/>
    </row>
    <row r="251" spans="1:40" ht="94.5" x14ac:dyDescent="0.25">
      <c r="A251" s="345">
        <v>27</v>
      </c>
      <c r="B251" s="364" t="str">
        <f t="shared" si="14"/>
        <v/>
      </c>
      <c r="C251" s="365" t="str">
        <f ca="1">TEXT(IFERROR(INDEX('Overview - Section A'!$A$37:$A$44,MATCH(G251,'Overview - Section A'!$U$37:$U$44,0)),""),"d-mmm-yy") &amp;" to " &amp; TEXT(IFERROR(INDEX('Overview - Section A'!$E$37:$E$44,MATCH(G251,'Overview - Section A'!$U$37:$U$44,0)),""),"d-mmm-yy")</f>
        <v>1-Jan-19 to 31-Dec-19</v>
      </c>
      <c r="D251" s="458"/>
      <c r="E251" s="458"/>
      <c r="F251" s="459" t="str">
        <f t="shared" si="15"/>
        <v/>
      </c>
      <c r="G251" s="460" t="s">
        <v>471</v>
      </c>
      <c r="H251" s="460"/>
      <c r="I251" s="461" t="b">
        <f t="shared" si="16"/>
        <v>1</v>
      </c>
      <c r="J251" s="461" t="b">
        <f t="shared" si="17"/>
        <v>0</v>
      </c>
      <c r="K251" s="461" t="str">
        <f t="shared" si="18"/>
        <v>a1N36000004SdstEAC</v>
      </c>
      <c r="L251" s="462" t="s">
        <v>1208</v>
      </c>
      <c r="M251" s="132"/>
      <c r="N251" s="69"/>
      <c r="AM251" s="5"/>
      <c r="AN251" s="5"/>
    </row>
    <row r="252" spans="1:40" ht="94.5" x14ac:dyDescent="0.25">
      <c r="A252" s="345">
        <v>27</v>
      </c>
      <c r="B252" s="364" t="str">
        <f t="shared" si="14"/>
        <v/>
      </c>
      <c r="C252" s="365" t="str">
        <f ca="1">TEXT(IFERROR(INDEX('Overview - Section A'!$A$37:$A$44,MATCH(G252,'Overview - Section A'!$U$37:$U$44,0)),""),"d-mmm-yy") &amp;" to " &amp; TEXT(IFERROR(INDEX('Overview - Section A'!$E$37:$E$44,MATCH(G252,'Overview - Section A'!$U$37:$U$44,0)),""),"d-mmm-yy")</f>
        <v>1-Jan-20 to 31-Dec-20</v>
      </c>
      <c r="D252" s="458"/>
      <c r="E252" s="458"/>
      <c r="F252" s="459" t="str">
        <f t="shared" si="15"/>
        <v/>
      </c>
      <c r="G252" s="460" t="s">
        <v>473</v>
      </c>
      <c r="H252" s="460"/>
      <c r="I252" s="461" t="b">
        <f t="shared" si="16"/>
        <v>1</v>
      </c>
      <c r="J252" s="461" t="b">
        <f t="shared" si="17"/>
        <v>0</v>
      </c>
      <c r="K252" s="461" t="str">
        <f t="shared" si="18"/>
        <v>a1N36000004SdstEAC</v>
      </c>
      <c r="L252" s="462" t="s">
        <v>1209</v>
      </c>
      <c r="M252" s="132"/>
      <c r="N252" s="69"/>
      <c r="AM252" s="5"/>
      <c r="AN252" s="5"/>
    </row>
    <row r="253" spans="1:40" ht="94.5" x14ac:dyDescent="0.25">
      <c r="A253" s="345">
        <v>27</v>
      </c>
      <c r="B253" s="364" t="str">
        <f t="shared" si="14"/>
        <v/>
      </c>
      <c r="C253" s="365" t="str">
        <f ca="1">TEXT(IFERROR(INDEX('Overview - Section A'!$A$37:$A$44,MATCH(G253,'Overview - Section A'!$U$37:$U$44,0)),""),"d-mmm-yy") &amp;" to " &amp; TEXT(IFERROR(INDEX('Overview - Section A'!$E$37:$E$44,MATCH(G253,'Overview - Section A'!$U$37:$U$44,0)),""),"d-mmm-yy")</f>
        <v>1-Jan-21 to 31-Dec-21</v>
      </c>
      <c r="D253" s="458"/>
      <c r="E253" s="458"/>
      <c r="F253" s="459" t="str">
        <f t="shared" si="15"/>
        <v/>
      </c>
      <c r="G253" s="460" t="s">
        <v>475</v>
      </c>
      <c r="H253" s="460"/>
      <c r="I253" s="461" t="b">
        <f t="shared" si="16"/>
        <v>1</v>
      </c>
      <c r="J253" s="461" t="b">
        <f t="shared" si="17"/>
        <v>0</v>
      </c>
      <c r="K253" s="461" t="str">
        <f t="shared" si="18"/>
        <v>a1N36000004SdstEAC</v>
      </c>
      <c r="L253" s="462" t="s">
        <v>1210</v>
      </c>
      <c r="M253" s="132"/>
      <c r="N253" s="69"/>
      <c r="AM253" s="5"/>
      <c r="AN253" s="5"/>
    </row>
    <row r="254" spans="1:40" ht="94.5" x14ac:dyDescent="0.25">
      <c r="A254" s="345">
        <v>27</v>
      </c>
      <c r="B254" s="364" t="str">
        <f t="shared" si="14"/>
        <v/>
      </c>
      <c r="C254" s="365" t="str">
        <f ca="1">TEXT(IFERROR(INDEX('Overview - Section A'!$A$37:$A$44,MATCH(G254,'Overview - Section A'!$U$37:$U$44,0)),""),"d-mmm-yy") &amp;" to " &amp; TEXT(IFERROR(INDEX('Overview - Section A'!$E$37:$E$44,MATCH(G254,'Overview - Section A'!$U$37:$U$44,0)),""),"d-mmm-yy")</f>
        <v>1-Jan-22 to 31-Dec-22</v>
      </c>
      <c r="D254" s="458"/>
      <c r="E254" s="458"/>
      <c r="F254" s="459" t="str">
        <f t="shared" si="15"/>
        <v/>
      </c>
      <c r="G254" s="460" t="s">
        <v>477</v>
      </c>
      <c r="H254" s="460"/>
      <c r="I254" s="461" t="b">
        <f t="shared" si="16"/>
        <v>1</v>
      </c>
      <c r="J254" s="461" t="b">
        <f t="shared" si="17"/>
        <v>0</v>
      </c>
      <c r="K254" s="461" t="str">
        <f t="shared" si="18"/>
        <v>a1N36000004SdstEAC</v>
      </c>
      <c r="L254" s="462" t="s">
        <v>1211</v>
      </c>
      <c r="M254" s="132"/>
      <c r="N254" s="69"/>
      <c r="AM254" s="5"/>
      <c r="AN254" s="5"/>
    </row>
    <row r="255" spans="1:40" ht="94.5" x14ac:dyDescent="0.25">
      <c r="A255" s="345">
        <v>27</v>
      </c>
      <c r="B255" s="364" t="str">
        <f t="shared" si="14"/>
        <v/>
      </c>
      <c r="C255" s="365" t="str">
        <f ca="1">TEXT(IFERROR(INDEX('Overview - Section A'!$A$37:$A$44,MATCH(G255,'Overview - Section A'!$U$37:$U$44,0)),""),"d-mmm-yy") &amp;" to " &amp; TEXT(IFERROR(INDEX('Overview - Section A'!$E$37:$E$44,MATCH(G255,'Overview - Section A'!$U$37:$U$44,0)),""),"d-mmm-yy")</f>
        <v>1-Jan-23 to 31-Dec-23</v>
      </c>
      <c r="D255" s="458"/>
      <c r="E255" s="458"/>
      <c r="F255" s="459" t="str">
        <f t="shared" si="15"/>
        <v/>
      </c>
      <c r="G255" s="460" t="s">
        <v>479</v>
      </c>
      <c r="H255" s="460"/>
      <c r="I255" s="461" t="b">
        <f t="shared" si="16"/>
        <v>1</v>
      </c>
      <c r="J255" s="461" t="b">
        <f t="shared" si="17"/>
        <v>0</v>
      </c>
      <c r="K255" s="461" t="str">
        <f t="shared" si="18"/>
        <v>a1N36000004SdstEAC</v>
      </c>
      <c r="L255" s="462" t="s">
        <v>1212</v>
      </c>
      <c r="M255" s="132"/>
      <c r="N255" s="69"/>
      <c r="AM255" s="5"/>
      <c r="AN255" s="5"/>
    </row>
    <row r="256" spans="1:40" ht="94.5" x14ac:dyDescent="0.25">
      <c r="A256" s="345">
        <v>28</v>
      </c>
      <c r="B256" s="364" t="str">
        <f t="shared" si="14"/>
        <v/>
      </c>
      <c r="C256" s="365" t="str">
        <f ca="1">TEXT(IFERROR(INDEX('Overview - Section A'!$A$37:$A$44,MATCH(G256,'Overview - Section A'!$U$37:$U$44,0)),""),"d-mmm-yy") &amp;" to " &amp; TEXT(IFERROR(INDEX('Overview - Section A'!$E$37:$E$44,MATCH(G256,'Overview - Section A'!$U$37:$U$44,0)),""),"d-mmm-yy")</f>
        <v>1-Jan-18 to 31-Dec-18</v>
      </c>
      <c r="D256" s="458"/>
      <c r="E256" s="458"/>
      <c r="F256" s="459" t="str">
        <f t="shared" si="15"/>
        <v/>
      </c>
      <c r="G256" s="460" t="s">
        <v>469</v>
      </c>
      <c r="H256" s="460"/>
      <c r="I256" s="461" t="b">
        <f t="shared" si="16"/>
        <v>1</v>
      </c>
      <c r="J256" s="461" t="b">
        <f t="shared" si="17"/>
        <v>0</v>
      </c>
      <c r="K256" s="461" t="str">
        <f t="shared" si="18"/>
        <v>a1N36000004SdsuEAC</v>
      </c>
      <c r="L256" s="462" t="s">
        <v>1213</v>
      </c>
      <c r="M256" s="132"/>
      <c r="N256" s="69"/>
      <c r="AM256" s="5"/>
      <c r="AN256" s="5"/>
    </row>
    <row r="257" spans="1:40" ht="94.5" x14ac:dyDescent="0.25">
      <c r="A257" s="345">
        <v>28</v>
      </c>
      <c r="B257" s="364" t="str">
        <f t="shared" si="14"/>
        <v/>
      </c>
      <c r="C257" s="365" t="str">
        <f ca="1">TEXT(IFERROR(INDEX('Overview - Section A'!$A$37:$A$44,MATCH(G257,'Overview - Section A'!$U$37:$U$44,0)),""),"d-mmm-yy") &amp;" to " &amp; TEXT(IFERROR(INDEX('Overview - Section A'!$E$37:$E$44,MATCH(G257,'Overview - Section A'!$U$37:$U$44,0)),""),"d-mmm-yy")</f>
        <v>1-Jan-19 to 31-Dec-19</v>
      </c>
      <c r="D257" s="458"/>
      <c r="E257" s="458"/>
      <c r="F257" s="459" t="str">
        <f t="shared" si="15"/>
        <v/>
      </c>
      <c r="G257" s="460" t="s">
        <v>471</v>
      </c>
      <c r="H257" s="460"/>
      <c r="I257" s="461" t="b">
        <f t="shared" si="16"/>
        <v>1</v>
      </c>
      <c r="J257" s="461" t="b">
        <f t="shared" si="17"/>
        <v>0</v>
      </c>
      <c r="K257" s="461" t="str">
        <f t="shared" si="18"/>
        <v>a1N36000004SdsuEAC</v>
      </c>
      <c r="L257" s="462" t="s">
        <v>1214</v>
      </c>
      <c r="M257" s="132"/>
      <c r="N257" s="69"/>
      <c r="AM257" s="5"/>
      <c r="AN257" s="5"/>
    </row>
    <row r="258" spans="1:40" ht="94.5" x14ac:dyDescent="0.25">
      <c r="A258" s="345">
        <v>28</v>
      </c>
      <c r="B258" s="364" t="str">
        <f t="shared" si="14"/>
        <v/>
      </c>
      <c r="C258" s="365" t="str">
        <f ca="1">TEXT(IFERROR(INDEX('Overview - Section A'!$A$37:$A$44,MATCH(G258,'Overview - Section A'!$U$37:$U$44,0)),""),"d-mmm-yy") &amp;" to " &amp; TEXT(IFERROR(INDEX('Overview - Section A'!$E$37:$E$44,MATCH(G258,'Overview - Section A'!$U$37:$U$44,0)),""),"d-mmm-yy")</f>
        <v>1-Jan-20 to 31-Dec-20</v>
      </c>
      <c r="D258" s="458"/>
      <c r="E258" s="458"/>
      <c r="F258" s="459" t="str">
        <f t="shared" si="15"/>
        <v/>
      </c>
      <c r="G258" s="460" t="s">
        <v>473</v>
      </c>
      <c r="H258" s="460"/>
      <c r="I258" s="461" t="b">
        <f t="shared" si="16"/>
        <v>1</v>
      </c>
      <c r="J258" s="461" t="b">
        <f t="shared" si="17"/>
        <v>0</v>
      </c>
      <c r="K258" s="461" t="str">
        <f t="shared" si="18"/>
        <v>a1N36000004SdsuEAC</v>
      </c>
      <c r="L258" s="462" t="s">
        <v>1215</v>
      </c>
      <c r="M258" s="132"/>
      <c r="N258" s="69"/>
      <c r="AM258" s="5"/>
      <c r="AN258" s="5"/>
    </row>
    <row r="259" spans="1:40" ht="94.5" x14ac:dyDescent="0.25">
      <c r="A259" s="345">
        <v>28</v>
      </c>
      <c r="B259" s="364" t="str">
        <f t="shared" si="14"/>
        <v/>
      </c>
      <c r="C259" s="365" t="str">
        <f ca="1">TEXT(IFERROR(INDEX('Overview - Section A'!$A$37:$A$44,MATCH(G259,'Overview - Section A'!$U$37:$U$44,0)),""),"d-mmm-yy") &amp;" to " &amp; TEXT(IFERROR(INDEX('Overview - Section A'!$E$37:$E$44,MATCH(G259,'Overview - Section A'!$U$37:$U$44,0)),""),"d-mmm-yy")</f>
        <v>1-Jan-21 to 31-Dec-21</v>
      </c>
      <c r="D259" s="458"/>
      <c r="E259" s="458"/>
      <c r="F259" s="459" t="str">
        <f t="shared" si="15"/>
        <v/>
      </c>
      <c r="G259" s="460" t="s">
        <v>475</v>
      </c>
      <c r="H259" s="460"/>
      <c r="I259" s="461" t="b">
        <f t="shared" si="16"/>
        <v>1</v>
      </c>
      <c r="J259" s="461" t="b">
        <f t="shared" si="17"/>
        <v>0</v>
      </c>
      <c r="K259" s="461" t="str">
        <f t="shared" si="18"/>
        <v>a1N36000004SdsuEAC</v>
      </c>
      <c r="L259" s="462" t="s">
        <v>1216</v>
      </c>
      <c r="M259" s="132"/>
      <c r="N259" s="69"/>
      <c r="AM259" s="5"/>
      <c r="AN259" s="5"/>
    </row>
    <row r="260" spans="1:40" ht="94.5" x14ac:dyDescent="0.25">
      <c r="A260" s="345">
        <v>28</v>
      </c>
      <c r="B260" s="364" t="str">
        <f t="shared" si="14"/>
        <v/>
      </c>
      <c r="C260" s="365" t="str">
        <f ca="1">TEXT(IFERROR(INDEX('Overview - Section A'!$A$37:$A$44,MATCH(G260,'Overview - Section A'!$U$37:$U$44,0)),""),"d-mmm-yy") &amp;" to " &amp; TEXT(IFERROR(INDEX('Overview - Section A'!$E$37:$E$44,MATCH(G260,'Overview - Section A'!$U$37:$U$44,0)),""),"d-mmm-yy")</f>
        <v>1-Jan-22 to 31-Dec-22</v>
      </c>
      <c r="D260" s="458"/>
      <c r="E260" s="458"/>
      <c r="F260" s="459" t="str">
        <f t="shared" si="15"/>
        <v/>
      </c>
      <c r="G260" s="460" t="s">
        <v>477</v>
      </c>
      <c r="H260" s="460"/>
      <c r="I260" s="461" t="b">
        <f t="shared" si="16"/>
        <v>1</v>
      </c>
      <c r="J260" s="461" t="b">
        <f t="shared" si="17"/>
        <v>0</v>
      </c>
      <c r="K260" s="461" t="str">
        <f t="shared" si="18"/>
        <v>a1N36000004SdsuEAC</v>
      </c>
      <c r="L260" s="462" t="s">
        <v>1217</v>
      </c>
      <c r="M260" s="132"/>
      <c r="N260" s="69"/>
      <c r="AM260" s="5"/>
      <c r="AN260" s="5"/>
    </row>
    <row r="261" spans="1:40" ht="94.5" x14ac:dyDescent="0.25">
      <c r="A261" s="345">
        <v>28</v>
      </c>
      <c r="B261" s="364" t="str">
        <f t="shared" si="14"/>
        <v/>
      </c>
      <c r="C261" s="365" t="str">
        <f ca="1">TEXT(IFERROR(INDEX('Overview - Section A'!$A$37:$A$44,MATCH(G261,'Overview - Section A'!$U$37:$U$44,0)),""),"d-mmm-yy") &amp;" to " &amp; TEXT(IFERROR(INDEX('Overview - Section A'!$E$37:$E$44,MATCH(G261,'Overview - Section A'!$U$37:$U$44,0)),""),"d-mmm-yy")</f>
        <v>1-Jan-23 to 31-Dec-23</v>
      </c>
      <c r="D261" s="458"/>
      <c r="E261" s="458"/>
      <c r="F261" s="459" t="str">
        <f t="shared" si="15"/>
        <v/>
      </c>
      <c r="G261" s="460" t="s">
        <v>479</v>
      </c>
      <c r="H261" s="460"/>
      <c r="I261" s="461" t="b">
        <f t="shared" si="16"/>
        <v>1</v>
      </c>
      <c r="J261" s="461" t="b">
        <f t="shared" si="17"/>
        <v>0</v>
      </c>
      <c r="K261" s="461" t="str">
        <f t="shared" si="18"/>
        <v>a1N36000004SdsuEAC</v>
      </c>
      <c r="L261" s="462" t="s">
        <v>1218</v>
      </c>
      <c r="M261" s="132"/>
      <c r="N261" s="69"/>
      <c r="AM261" s="5"/>
      <c r="AN261" s="5"/>
    </row>
    <row r="262" spans="1:40" ht="94.5" x14ac:dyDescent="0.25">
      <c r="A262" s="345">
        <v>29</v>
      </c>
      <c r="B262" s="364" t="str">
        <f t="shared" si="14"/>
        <v/>
      </c>
      <c r="C262" s="365" t="str">
        <f ca="1">TEXT(IFERROR(INDEX('Overview - Section A'!$A$37:$A$44,MATCH(G262,'Overview - Section A'!$U$37:$U$44,0)),""),"d-mmm-yy") &amp;" to " &amp; TEXT(IFERROR(INDEX('Overview - Section A'!$E$37:$E$44,MATCH(G262,'Overview - Section A'!$U$37:$U$44,0)),""),"d-mmm-yy")</f>
        <v>1-Jan-18 to 31-Dec-18</v>
      </c>
      <c r="D262" s="458"/>
      <c r="E262" s="458"/>
      <c r="F262" s="459" t="str">
        <f t="shared" si="15"/>
        <v/>
      </c>
      <c r="G262" s="460" t="s">
        <v>469</v>
      </c>
      <c r="H262" s="460"/>
      <c r="I262" s="461" t="b">
        <f t="shared" si="16"/>
        <v>1</v>
      </c>
      <c r="J262" s="461" t="b">
        <f t="shared" si="17"/>
        <v>0</v>
      </c>
      <c r="K262" s="461" t="str">
        <f t="shared" si="18"/>
        <v>a1N36000004SdsvEAC</v>
      </c>
      <c r="L262" s="462" t="s">
        <v>1219</v>
      </c>
      <c r="M262" s="132"/>
      <c r="N262" s="69"/>
      <c r="AM262" s="5"/>
      <c r="AN262" s="5"/>
    </row>
    <row r="263" spans="1:40" ht="94.5" x14ac:dyDescent="0.25">
      <c r="A263" s="345">
        <v>29</v>
      </c>
      <c r="B263" s="364" t="str">
        <f t="shared" si="14"/>
        <v/>
      </c>
      <c r="C263" s="365" t="str">
        <f ca="1">TEXT(IFERROR(INDEX('Overview - Section A'!$A$37:$A$44,MATCH(G263,'Overview - Section A'!$U$37:$U$44,0)),""),"d-mmm-yy") &amp;" to " &amp; TEXT(IFERROR(INDEX('Overview - Section A'!$E$37:$E$44,MATCH(G263,'Overview - Section A'!$U$37:$U$44,0)),""),"d-mmm-yy")</f>
        <v>1-Jan-19 to 31-Dec-19</v>
      </c>
      <c r="D263" s="458"/>
      <c r="E263" s="458"/>
      <c r="F263" s="459" t="str">
        <f t="shared" si="15"/>
        <v/>
      </c>
      <c r="G263" s="460" t="s">
        <v>471</v>
      </c>
      <c r="H263" s="460"/>
      <c r="I263" s="461" t="b">
        <f t="shared" si="16"/>
        <v>1</v>
      </c>
      <c r="J263" s="461" t="b">
        <f t="shared" si="17"/>
        <v>0</v>
      </c>
      <c r="K263" s="461" t="str">
        <f t="shared" si="18"/>
        <v>a1N36000004SdsvEAC</v>
      </c>
      <c r="L263" s="462" t="s">
        <v>1220</v>
      </c>
      <c r="M263" s="132"/>
      <c r="N263" s="69"/>
      <c r="AM263" s="5"/>
      <c r="AN263" s="5"/>
    </row>
    <row r="264" spans="1:40" ht="94.5" x14ac:dyDescent="0.25">
      <c r="A264" s="345">
        <v>29</v>
      </c>
      <c r="B264" s="364" t="str">
        <f t="shared" si="14"/>
        <v/>
      </c>
      <c r="C264" s="365" t="str">
        <f ca="1">TEXT(IFERROR(INDEX('Overview - Section A'!$A$37:$A$44,MATCH(G264,'Overview - Section A'!$U$37:$U$44,0)),""),"d-mmm-yy") &amp;" to " &amp; TEXT(IFERROR(INDEX('Overview - Section A'!$E$37:$E$44,MATCH(G264,'Overview - Section A'!$U$37:$U$44,0)),""),"d-mmm-yy")</f>
        <v>1-Jan-20 to 31-Dec-20</v>
      </c>
      <c r="D264" s="458"/>
      <c r="E264" s="458"/>
      <c r="F264" s="459" t="str">
        <f t="shared" si="15"/>
        <v/>
      </c>
      <c r="G264" s="460" t="s">
        <v>473</v>
      </c>
      <c r="H264" s="460"/>
      <c r="I264" s="461" t="b">
        <f t="shared" si="16"/>
        <v>1</v>
      </c>
      <c r="J264" s="461" t="b">
        <f t="shared" si="17"/>
        <v>0</v>
      </c>
      <c r="K264" s="461" t="str">
        <f t="shared" si="18"/>
        <v>a1N36000004SdsvEAC</v>
      </c>
      <c r="L264" s="462" t="s">
        <v>1221</v>
      </c>
      <c r="M264" s="132"/>
      <c r="N264" s="69"/>
      <c r="AM264" s="5"/>
      <c r="AN264" s="5"/>
    </row>
    <row r="265" spans="1:40" ht="94.5" x14ac:dyDescent="0.25">
      <c r="A265" s="345">
        <v>29</v>
      </c>
      <c r="B265" s="364" t="str">
        <f t="shared" si="14"/>
        <v/>
      </c>
      <c r="C265" s="365" t="str">
        <f ca="1">TEXT(IFERROR(INDEX('Overview - Section A'!$A$37:$A$44,MATCH(G265,'Overview - Section A'!$U$37:$U$44,0)),""),"d-mmm-yy") &amp;" to " &amp; TEXT(IFERROR(INDEX('Overview - Section A'!$E$37:$E$44,MATCH(G265,'Overview - Section A'!$U$37:$U$44,0)),""),"d-mmm-yy")</f>
        <v>1-Jan-21 to 31-Dec-21</v>
      </c>
      <c r="D265" s="458"/>
      <c r="E265" s="458"/>
      <c r="F265" s="459" t="str">
        <f t="shared" si="15"/>
        <v/>
      </c>
      <c r="G265" s="460" t="s">
        <v>475</v>
      </c>
      <c r="H265" s="460"/>
      <c r="I265" s="461" t="b">
        <f t="shared" si="16"/>
        <v>1</v>
      </c>
      <c r="J265" s="461" t="b">
        <f t="shared" si="17"/>
        <v>0</v>
      </c>
      <c r="K265" s="461" t="str">
        <f t="shared" si="18"/>
        <v>a1N36000004SdsvEAC</v>
      </c>
      <c r="L265" s="462" t="s">
        <v>1222</v>
      </c>
      <c r="M265" s="132"/>
      <c r="N265" s="69"/>
      <c r="AM265" s="5"/>
      <c r="AN265" s="5"/>
    </row>
    <row r="266" spans="1:40" ht="94.5" x14ac:dyDescent="0.25">
      <c r="A266" s="345">
        <v>29</v>
      </c>
      <c r="B266" s="364" t="str">
        <f t="shared" si="14"/>
        <v/>
      </c>
      <c r="C266" s="365" t="str">
        <f ca="1">TEXT(IFERROR(INDEX('Overview - Section A'!$A$37:$A$44,MATCH(G266,'Overview - Section A'!$U$37:$U$44,0)),""),"d-mmm-yy") &amp;" to " &amp; TEXT(IFERROR(INDEX('Overview - Section A'!$E$37:$E$44,MATCH(G266,'Overview - Section A'!$U$37:$U$44,0)),""),"d-mmm-yy")</f>
        <v>1-Jan-22 to 31-Dec-22</v>
      </c>
      <c r="D266" s="458"/>
      <c r="E266" s="458"/>
      <c r="F266" s="459" t="str">
        <f t="shared" si="15"/>
        <v/>
      </c>
      <c r="G266" s="460" t="s">
        <v>477</v>
      </c>
      <c r="H266" s="460"/>
      <c r="I266" s="461" t="b">
        <f t="shared" si="16"/>
        <v>1</v>
      </c>
      <c r="J266" s="461" t="b">
        <f t="shared" si="17"/>
        <v>0</v>
      </c>
      <c r="K266" s="461" t="str">
        <f t="shared" si="18"/>
        <v>a1N36000004SdsvEAC</v>
      </c>
      <c r="L266" s="462" t="s">
        <v>1223</v>
      </c>
      <c r="M266" s="132"/>
      <c r="N266" s="69"/>
      <c r="AM266" s="5"/>
      <c r="AN266" s="5"/>
    </row>
    <row r="267" spans="1:40" ht="94.5" x14ac:dyDescent="0.25">
      <c r="A267" s="345">
        <v>29</v>
      </c>
      <c r="B267" s="364" t="str">
        <f t="shared" si="14"/>
        <v/>
      </c>
      <c r="C267" s="365" t="str">
        <f ca="1">TEXT(IFERROR(INDEX('Overview - Section A'!$A$37:$A$44,MATCH(G267,'Overview - Section A'!$U$37:$U$44,0)),""),"d-mmm-yy") &amp;" to " &amp; TEXT(IFERROR(INDEX('Overview - Section A'!$E$37:$E$44,MATCH(G267,'Overview - Section A'!$U$37:$U$44,0)),""),"d-mmm-yy")</f>
        <v>1-Jan-23 to 31-Dec-23</v>
      </c>
      <c r="D267" s="458"/>
      <c r="E267" s="458"/>
      <c r="F267" s="459" t="str">
        <f t="shared" si="15"/>
        <v/>
      </c>
      <c r="G267" s="460" t="s">
        <v>479</v>
      </c>
      <c r="H267" s="460"/>
      <c r="I267" s="461" t="b">
        <f t="shared" si="16"/>
        <v>1</v>
      </c>
      <c r="J267" s="461" t="b">
        <f t="shared" si="17"/>
        <v>0</v>
      </c>
      <c r="K267" s="461" t="str">
        <f t="shared" si="18"/>
        <v>a1N36000004SdsvEAC</v>
      </c>
      <c r="L267" s="462" t="s">
        <v>1224</v>
      </c>
      <c r="M267" s="132"/>
      <c r="N267" s="69"/>
      <c r="AM267" s="5"/>
      <c r="AN267" s="5"/>
    </row>
    <row r="268" spans="1:40" ht="94.5" x14ac:dyDescent="0.25">
      <c r="A268" s="345">
        <v>30</v>
      </c>
      <c r="B268" s="364" t="str">
        <f t="shared" si="14"/>
        <v/>
      </c>
      <c r="C268" s="365" t="str">
        <f ca="1">TEXT(IFERROR(INDEX('Overview - Section A'!$A$37:$A$44,MATCH(G268,'Overview - Section A'!$U$37:$U$44,0)),""),"d-mmm-yy") &amp;" to " &amp; TEXT(IFERROR(INDEX('Overview - Section A'!$E$37:$E$44,MATCH(G268,'Overview - Section A'!$U$37:$U$44,0)),""),"d-mmm-yy")</f>
        <v>1-Jan-18 to 31-Dec-18</v>
      </c>
      <c r="D268" s="458"/>
      <c r="E268" s="458"/>
      <c r="F268" s="459" t="str">
        <f t="shared" si="15"/>
        <v/>
      </c>
      <c r="G268" s="460" t="s">
        <v>469</v>
      </c>
      <c r="H268" s="460"/>
      <c r="I268" s="461" t="b">
        <f t="shared" si="16"/>
        <v>1</v>
      </c>
      <c r="J268" s="461" t="b">
        <f t="shared" si="17"/>
        <v>0</v>
      </c>
      <c r="K268" s="461" t="str">
        <f t="shared" si="18"/>
        <v>a1N36000004SdswEAC</v>
      </c>
      <c r="L268" s="462" t="s">
        <v>1225</v>
      </c>
      <c r="M268" s="132"/>
      <c r="N268" s="69"/>
      <c r="AM268" s="5"/>
      <c r="AN268" s="5"/>
    </row>
    <row r="269" spans="1:40" ht="94.5" x14ac:dyDescent="0.25">
      <c r="A269" s="345">
        <v>30</v>
      </c>
      <c r="B269" s="364" t="str">
        <f t="shared" si="14"/>
        <v/>
      </c>
      <c r="C269" s="365" t="str">
        <f ca="1">TEXT(IFERROR(INDEX('Overview - Section A'!$A$37:$A$44,MATCH(G269,'Overview - Section A'!$U$37:$U$44,0)),""),"d-mmm-yy") &amp;" to " &amp; TEXT(IFERROR(INDEX('Overview - Section A'!$E$37:$E$44,MATCH(G269,'Overview - Section A'!$U$37:$U$44,0)),""),"d-mmm-yy")</f>
        <v>1-Jan-19 to 31-Dec-19</v>
      </c>
      <c r="D269" s="458"/>
      <c r="E269" s="458"/>
      <c r="F269" s="459" t="str">
        <f t="shared" si="15"/>
        <v/>
      </c>
      <c r="G269" s="460" t="s">
        <v>471</v>
      </c>
      <c r="H269" s="460"/>
      <c r="I269" s="461" t="b">
        <f t="shared" si="16"/>
        <v>1</v>
      </c>
      <c r="J269" s="461" t="b">
        <f t="shared" si="17"/>
        <v>0</v>
      </c>
      <c r="K269" s="461" t="str">
        <f t="shared" si="18"/>
        <v>a1N36000004SdswEAC</v>
      </c>
      <c r="L269" s="462" t="s">
        <v>1226</v>
      </c>
      <c r="M269" s="132"/>
      <c r="N269" s="69"/>
      <c r="AM269" s="5"/>
      <c r="AN269" s="5"/>
    </row>
    <row r="270" spans="1:40" ht="94.5" x14ac:dyDescent="0.25">
      <c r="A270" s="345">
        <v>30</v>
      </c>
      <c r="B270" s="364" t="str">
        <f t="shared" si="14"/>
        <v/>
      </c>
      <c r="C270" s="365" t="str">
        <f ca="1">TEXT(IFERROR(INDEX('Overview - Section A'!$A$37:$A$44,MATCH(G270,'Overview - Section A'!$U$37:$U$44,0)),""),"d-mmm-yy") &amp;" to " &amp; TEXT(IFERROR(INDEX('Overview - Section A'!$E$37:$E$44,MATCH(G270,'Overview - Section A'!$U$37:$U$44,0)),""),"d-mmm-yy")</f>
        <v>1-Jan-20 to 31-Dec-20</v>
      </c>
      <c r="D270" s="458"/>
      <c r="E270" s="458"/>
      <c r="F270" s="459" t="str">
        <f t="shared" si="15"/>
        <v/>
      </c>
      <c r="G270" s="460" t="s">
        <v>473</v>
      </c>
      <c r="H270" s="460"/>
      <c r="I270" s="461" t="b">
        <f t="shared" si="16"/>
        <v>1</v>
      </c>
      <c r="J270" s="461" t="b">
        <f t="shared" si="17"/>
        <v>0</v>
      </c>
      <c r="K270" s="461" t="str">
        <f t="shared" si="18"/>
        <v>a1N36000004SdswEAC</v>
      </c>
      <c r="L270" s="462" t="s">
        <v>1227</v>
      </c>
      <c r="M270" s="132"/>
      <c r="N270" s="69"/>
      <c r="AM270" s="5"/>
      <c r="AN270" s="5"/>
    </row>
    <row r="271" spans="1:40" ht="94.5" x14ac:dyDescent="0.25">
      <c r="A271" s="345">
        <v>30</v>
      </c>
      <c r="B271" s="364" t="str">
        <f t="shared" si="14"/>
        <v/>
      </c>
      <c r="C271" s="365" t="str">
        <f ca="1">TEXT(IFERROR(INDEX('Overview - Section A'!$A$37:$A$44,MATCH(G271,'Overview - Section A'!$U$37:$U$44,0)),""),"d-mmm-yy") &amp;" to " &amp; TEXT(IFERROR(INDEX('Overview - Section A'!$E$37:$E$44,MATCH(G271,'Overview - Section A'!$U$37:$U$44,0)),""),"d-mmm-yy")</f>
        <v>1-Jan-21 to 31-Dec-21</v>
      </c>
      <c r="D271" s="458"/>
      <c r="E271" s="458"/>
      <c r="F271" s="459" t="str">
        <f t="shared" si="15"/>
        <v/>
      </c>
      <c r="G271" s="460" t="s">
        <v>475</v>
      </c>
      <c r="H271" s="460"/>
      <c r="I271" s="461" t="b">
        <f t="shared" si="16"/>
        <v>1</v>
      </c>
      <c r="J271" s="461" t="b">
        <f t="shared" si="17"/>
        <v>0</v>
      </c>
      <c r="K271" s="461" t="str">
        <f t="shared" si="18"/>
        <v>a1N36000004SdswEAC</v>
      </c>
      <c r="L271" s="462" t="s">
        <v>1228</v>
      </c>
      <c r="M271" s="132"/>
      <c r="N271" s="69"/>
      <c r="AM271" s="5"/>
      <c r="AN271" s="5"/>
    </row>
    <row r="272" spans="1:40" ht="94.5" x14ac:dyDescent="0.25">
      <c r="A272" s="345">
        <v>30</v>
      </c>
      <c r="B272" s="364" t="str">
        <f t="shared" si="14"/>
        <v/>
      </c>
      <c r="C272" s="365" t="str">
        <f ca="1">TEXT(IFERROR(INDEX('Overview - Section A'!$A$37:$A$44,MATCH(G272,'Overview - Section A'!$U$37:$U$44,0)),""),"d-mmm-yy") &amp;" to " &amp; TEXT(IFERROR(INDEX('Overview - Section A'!$E$37:$E$44,MATCH(G272,'Overview - Section A'!$U$37:$U$44,0)),""),"d-mmm-yy")</f>
        <v>1-Jan-22 to 31-Dec-22</v>
      </c>
      <c r="D272" s="458"/>
      <c r="E272" s="458"/>
      <c r="F272" s="459" t="str">
        <f t="shared" si="15"/>
        <v/>
      </c>
      <c r="G272" s="460" t="s">
        <v>477</v>
      </c>
      <c r="H272" s="460"/>
      <c r="I272" s="461" t="b">
        <f t="shared" si="16"/>
        <v>1</v>
      </c>
      <c r="J272" s="461" t="b">
        <f t="shared" si="17"/>
        <v>0</v>
      </c>
      <c r="K272" s="461" t="str">
        <f t="shared" si="18"/>
        <v>a1N36000004SdswEAC</v>
      </c>
      <c r="L272" s="462" t="s">
        <v>1229</v>
      </c>
      <c r="M272" s="132"/>
      <c r="N272" s="69"/>
      <c r="AM272" s="5"/>
      <c r="AN272" s="5"/>
    </row>
    <row r="273" spans="1:40" ht="94.5" x14ac:dyDescent="0.25">
      <c r="A273" s="345">
        <v>30</v>
      </c>
      <c r="B273" s="364" t="str">
        <f t="shared" si="14"/>
        <v/>
      </c>
      <c r="C273" s="365" t="str">
        <f ca="1">TEXT(IFERROR(INDEX('Overview - Section A'!$A$37:$A$44,MATCH(G273,'Overview - Section A'!$U$37:$U$44,0)),""),"d-mmm-yy") &amp;" to " &amp; TEXT(IFERROR(INDEX('Overview - Section A'!$E$37:$E$44,MATCH(G273,'Overview - Section A'!$U$37:$U$44,0)),""),"d-mmm-yy")</f>
        <v>1-Jan-23 to 31-Dec-23</v>
      </c>
      <c r="D273" s="458"/>
      <c r="E273" s="458"/>
      <c r="F273" s="459" t="str">
        <f t="shared" si="15"/>
        <v/>
      </c>
      <c r="G273" s="460" t="s">
        <v>479</v>
      </c>
      <c r="H273" s="460"/>
      <c r="I273" s="461" t="b">
        <f t="shared" si="16"/>
        <v>1</v>
      </c>
      <c r="J273" s="461" t="b">
        <f t="shared" si="17"/>
        <v>0</v>
      </c>
      <c r="K273" s="461" t="str">
        <f t="shared" si="18"/>
        <v>a1N36000004SdswEAC</v>
      </c>
      <c r="L273" s="462" t="s">
        <v>1230</v>
      </c>
      <c r="M273" s="132"/>
      <c r="N273" s="69"/>
      <c r="AM273" s="5"/>
      <c r="AN273" s="5"/>
    </row>
    <row r="274" spans="1:40" ht="94.5" x14ac:dyDescent="0.25">
      <c r="A274" s="345">
        <v>31</v>
      </c>
      <c r="B274" s="364" t="str">
        <f t="shared" si="14"/>
        <v/>
      </c>
      <c r="C274" s="365" t="str">
        <f ca="1">TEXT(IFERROR(INDEX('Overview - Section A'!$A$37:$A$44,MATCH(G274,'Overview - Section A'!$U$37:$U$44,0)),""),"d-mmm-yy") &amp;" to " &amp; TEXT(IFERROR(INDEX('Overview - Section A'!$E$37:$E$44,MATCH(G274,'Overview - Section A'!$U$37:$U$44,0)),""),"d-mmm-yy")</f>
        <v>1-Jan-18 to 31-Dec-18</v>
      </c>
      <c r="D274" s="458"/>
      <c r="E274" s="458"/>
      <c r="F274" s="459" t="str">
        <f t="shared" si="15"/>
        <v/>
      </c>
      <c r="G274" s="460" t="s">
        <v>469</v>
      </c>
      <c r="H274" s="460"/>
      <c r="I274" s="461" t="b">
        <f t="shared" si="16"/>
        <v>1</v>
      </c>
      <c r="J274" s="461" t="b">
        <f t="shared" si="17"/>
        <v>0</v>
      </c>
      <c r="K274" s="461" t="str">
        <f t="shared" si="18"/>
        <v>a1N36000004SdsxEAC</v>
      </c>
      <c r="L274" s="462" t="s">
        <v>1231</v>
      </c>
      <c r="M274" s="132"/>
      <c r="N274" s="69"/>
      <c r="AM274" s="5"/>
      <c r="AN274" s="5"/>
    </row>
    <row r="275" spans="1:40" ht="94.5" x14ac:dyDescent="0.25">
      <c r="A275" s="345">
        <v>31</v>
      </c>
      <c r="B275" s="364" t="str">
        <f t="shared" si="14"/>
        <v/>
      </c>
      <c r="C275" s="365" t="str">
        <f ca="1">TEXT(IFERROR(INDEX('Overview - Section A'!$A$37:$A$44,MATCH(G275,'Overview - Section A'!$U$37:$U$44,0)),""),"d-mmm-yy") &amp;" to " &amp; TEXT(IFERROR(INDEX('Overview - Section A'!$E$37:$E$44,MATCH(G275,'Overview - Section A'!$U$37:$U$44,0)),""),"d-mmm-yy")</f>
        <v>1-Jan-19 to 31-Dec-19</v>
      </c>
      <c r="D275" s="458"/>
      <c r="E275" s="458"/>
      <c r="F275" s="459" t="str">
        <f t="shared" si="15"/>
        <v/>
      </c>
      <c r="G275" s="460" t="s">
        <v>471</v>
      </c>
      <c r="H275" s="460"/>
      <c r="I275" s="461" t="b">
        <f t="shared" si="16"/>
        <v>1</v>
      </c>
      <c r="J275" s="461" t="b">
        <f t="shared" si="17"/>
        <v>0</v>
      </c>
      <c r="K275" s="461" t="str">
        <f t="shared" si="18"/>
        <v>a1N36000004SdsxEAC</v>
      </c>
      <c r="L275" s="462" t="s">
        <v>1232</v>
      </c>
      <c r="M275" s="132"/>
      <c r="N275" s="69"/>
      <c r="AM275" s="5"/>
      <c r="AN275" s="5"/>
    </row>
    <row r="276" spans="1:40" ht="94.5" x14ac:dyDescent="0.25">
      <c r="A276" s="345">
        <v>31</v>
      </c>
      <c r="B276" s="364" t="str">
        <f t="shared" si="14"/>
        <v/>
      </c>
      <c r="C276" s="365" t="str">
        <f ca="1">TEXT(IFERROR(INDEX('Overview - Section A'!$A$37:$A$44,MATCH(G276,'Overview - Section A'!$U$37:$U$44,0)),""),"d-mmm-yy") &amp;" to " &amp; TEXT(IFERROR(INDEX('Overview - Section A'!$E$37:$E$44,MATCH(G276,'Overview - Section A'!$U$37:$U$44,0)),""),"d-mmm-yy")</f>
        <v>1-Jan-20 to 31-Dec-20</v>
      </c>
      <c r="D276" s="458"/>
      <c r="E276" s="458"/>
      <c r="F276" s="459" t="str">
        <f t="shared" si="15"/>
        <v/>
      </c>
      <c r="G276" s="460" t="s">
        <v>473</v>
      </c>
      <c r="H276" s="460"/>
      <c r="I276" s="461" t="b">
        <f t="shared" si="16"/>
        <v>1</v>
      </c>
      <c r="J276" s="461" t="b">
        <f t="shared" si="17"/>
        <v>0</v>
      </c>
      <c r="K276" s="461" t="str">
        <f t="shared" si="18"/>
        <v>a1N36000004SdsxEAC</v>
      </c>
      <c r="L276" s="462" t="s">
        <v>1233</v>
      </c>
      <c r="M276" s="132"/>
      <c r="N276" s="69"/>
      <c r="AM276" s="5"/>
      <c r="AN276" s="5"/>
    </row>
    <row r="277" spans="1:40" ht="94.5" x14ac:dyDescent="0.25">
      <c r="A277" s="345">
        <v>31</v>
      </c>
      <c r="B277" s="364" t="str">
        <f t="shared" si="14"/>
        <v/>
      </c>
      <c r="C277" s="365" t="str">
        <f ca="1">TEXT(IFERROR(INDEX('Overview - Section A'!$A$37:$A$44,MATCH(G277,'Overview - Section A'!$U$37:$U$44,0)),""),"d-mmm-yy") &amp;" to " &amp; TEXT(IFERROR(INDEX('Overview - Section A'!$E$37:$E$44,MATCH(G277,'Overview - Section A'!$U$37:$U$44,0)),""),"d-mmm-yy")</f>
        <v>1-Jan-21 to 31-Dec-21</v>
      </c>
      <c r="D277" s="458"/>
      <c r="E277" s="458"/>
      <c r="F277" s="459" t="str">
        <f t="shared" si="15"/>
        <v/>
      </c>
      <c r="G277" s="460" t="s">
        <v>475</v>
      </c>
      <c r="H277" s="460"/>
      <c r="I277" s="461" t="b">
        <f t="shared" si="16"/>
        <v>1</v>
      </c>
      <c r="J277" s="461" t="b">
        <f t="shared" si="17"/>
        <v>0</v>
      </c>
      <c r="K277" s="461" t="str">
        <f t="shared" si="18"/>
        <v>a1N36000004SdsxEAC</v>
      </c>
      <c r="L277" s="462" t="s">
        <v>1234</v>
      </c>
      <c r="M277" s="132"/>
      <c r="N277" s="69"/>
      <c r="AM277" s="5"/>
      <c r="AN277" s="5"/>
    </row>
    <row r="278" spans="1:40" ht="94.5" x14ac:dyDescent="0.25">
      <c r="A278" s="345">
        <v>31</v>
      </c>
      <c r="B278" s="364" t="str">
        <f t="shared" si="14"/>
        <v/>
      </c>
      <c r="C278" s="365" t="str">
        <f ca="1">TEXT(IFERROR(INDEX('Overview - Section A'!$A$37:$A$44,MATCH(G278,'Overview - Section A'!$U$37:$U$44,0)),""),"d-mmm-yy") &amp;" to " &amp; TEXT(IFERROR(INDEX('Overview - Section A'!$E$37:$E$44,MATCH(G278,'Overview - Section A'!$U$37:$U$44,0)),""),"d-mmm-yy")</f>
        <v>1-Jan-22 to 31-Dec-22</v>
      </c>
      <c r="D278" s="458"/>
      <c r="E278" s="458"/>
      <c r="F278" s="459" t="str">
        <f t="shared" si="15"/>
        <v/>
      </c>
      <c r="G278" s="460" t="s">
        <v>477</v>
      </c>
      <c r="H278" s="460"/>
      <c r="I278" s="461" t="b">
        <f t="shared" si="16"/>
        <v>1</v>
      </c>
      <c r="J278" s="461" t="b">
        <f t="shared" si="17"/>
        <v>0</v>
      </c>
      <c r="K278" s="461" t="str">
        <f t="shared" si="18"/>
        <v>a1N36000004SdsxEAC</v>
      </c>
      <c r="L278" s="462" t="s">
        <v>1235</v>
      </c>
      <c r="M278" s="132"/>
      <c r="N278" s="69"/>
      <c r="AM278" s="5"/>
      <c r="AN278" s="5"/>
    </row>
    <row r="279" spans="1:40" ht="94.5" x14ac:dyDescent="0.25">
      <c r="A279" s="345">
        <v>31</v>
      </c>
      <c r="B279" s="364" t="str">
        <f t="shared" si="14"/>
        <v/>
      </c>
      <c r="C279" s="365" t="str">
        <f ca="1">TEXT(IFERROR(INDEX('Overview - Section A'!$A$37:$A$44,MATCH(G279,'Overview - Section A'!$U$37:$U$44,0)),""),"d-mmm-yy") &amp;" to " &amp; TEXT(IFERROR(INDEX('Overview - Section A'!$E$37:$E$44,MATCH(G279,'Overview - Section A'!$U$37:$U$44,0)),""),"d-mmm-yy")</f>
        <v>1-Jan-23 to 31-Dec-23</v>
      </c>
      <c r="D279" s="458"/>
      <c r="E279" s="458"/>
      <c r="F279" s="459" t="str">
        <f t="shared" si="15"/>
        <v/>
      </c>
      <c r="G279" s="460" t="s">
        <v>479</v>
      </c>
      <c r="H279" s="460"/>
      <c r="I279" s="461" t="b">
        <f t="shared" si="16"/>
        <v>1</v>
      </c>
      <c r="J279" s="461" t="b">
        <f t="shared" si="17"/>
        <v>0</v>
      </c>
      <c r="K279" s="461" t="str">
        <f t="shared" si="18"/>
        <v>a1N36000004SdsxEAC</v>
      </c>
      <c r="L279" s="462" t="s">
        <v>1236</v>
      </c>
      <c r="M279" s="132"/>
      <c r="N279" s="69"/>
      <c r="AM279" s="5"/>
      <c r="AN279" s="5"/>
    </row>
    <row r="280" spans="1:40" ht="94.5" x14ac:dyDescent="0.25">
      <c r="A280" s="345">
        <v>32</v>
      </c>
      <c r="B280" s="364" t="str">
        <f t="shared" si="14"/>
        <v/>
      </c>
      <c r="C280" s="365" t="str">
        <f ca="1">TEXT(IFERROR(INDEX('Overview - Section A'!$A$37:$A$44,MATCH(G280,'Overview - Section A'!$U$37:$U$44,0)),""),"d-mmm-yy") &amp;" to " &amp; TEXT(IFERROR(INDEX('Overview - Section A'!$E$37:$E$44,MATCH(G280,'Overview - Section A'!$U$37:$U$44,0)),""),"d-mmm-yy")</f>
        <v>1-Jan-18 to 31-Dec-18</v>
      </c>
      <c r="D280" s="458"/>
      <c r="E280" s="458"/>
      <c r="F280" s="459" t="str">
        <f t="shared" si="15"/>
        <v/>
      </c>
      <c r="G280" s="460" t="s">
        <v>469</v>
      </c>
      <c r="H280" s="460"/>
      <c r="I280" s="461" t="b">
        <f t="shared" si="16"/>
        <v>1</v>
      </c>
      <c r="J280" s="461" t="b">
        <f t="shared" si="17"/>
        <v>0</v>
      </c>
      <c r="K280" s="461" t="str">
        <f t="shared" si="18"/>
        <v>a1N36000004SdsyEAC</v>
      </c>
      <c r="L280" s="462" t="s">
        <v>1237</v>
      </c>
      <c r="M280" s="132"/>
      <c r="N280" s="69"/>
      <c r="AM280" s="5"/>
      <c r="AN280" s="5"/>
    </row>
    <row r="281" spans="1:40" ht="94.5" x14ac:dyDescent="0.25">
      <c r="A281" s="345">
        <v>32</v>
      </c>
      <c r="B281" s="364" t="str">
        <f t="shared" si="14"/>
        <v/>
      </c>
      <c r="C281" s="365" t="str">
        <f ca="1">TEXT(IFERROR(INDEX('Overview - Section A'!$A$37:$A$44,MATCH(G281,'Overview - Section A'!$U$37:$U$44,0)),""),"d-mmm-yy") &amp;" to " &amp; TEXT(IFERROR(INDEX('Overview - Section A'!$E$37:$E$44,MATCH(G281,'Overview - Section A'!$U$37:$U$44,0)),""),"d-mmm-yy")</f>
        <v>1-Jan-19 to 31-Dec-19</v>
      </c>
      <c r="D281" s="458"/>
      <c r="E281" s="458"/>
      <c r="F281" s="459" t="str">
        <f t="shared" si="15"/>
        <v/>
      </c>
      <c r="G281" s="460" t="s">
        <v>471</v>
      </c>
      <c r="H281" s="460"/>
      <c r="I281" s="461" t="b">
        <f t="shared" si="16"/>
        <v>1</v>
      </c>
      <c r="J281" s="461" t="b">
        <f t="shared" si="17"/>
        <v>0</v>
      </c>
      <c r="K281" s="461" t="str">
        <f t="shared" si="18"/>
        <v>a1N36000004SdsyEAC</v>
      </c>
      <c r="L281" s="462" t="s">
        <v>1238</v>
      </c>
      <c r="M281" s="132"/>
      <c r="N281" s="69"/>
      <c r="AM281" s="5"/>
      <c r="AN281" s="5"/>
    </row>
    <row r="282" spans="1:40" ht="94.5" x14ac:dyDescent="0.25">
      <c r="A282" s="345">
        <v>32</v>
      </c>
      <c r="B282" s="364" t="str">
        <f t="shared" si="14"/>
        <v/>
      </c>
      <c r="C282" s="365" t="str">
        <f ca="1">TEXT(IFERROR(INDEX('Overview - Section A'!$A$37:$A$44,MATCH(G282,'Overview - Section A'!$U$37:$U$44,0)),""),"d-mmm-yy") &amp;" to " &amp; TEXT(IFERROR(INDEX('Overview - Section A'!$E$37:$E$44,MATCH(G282,'Overview - Section A'!$U$37:$U$44,0)),""),"d-mmm-yy")</f>
        <v>1-Jan-20 to 31-Dec-20</v>
      </c>
      <c r="D282" s="458"/>
      <c r="E282" s="458"/>
      <c r="F282" s="459" t="str">
        <f t="shared" si="15"/>
        <v/>
      </c>
      <c r="G282" s="460" t="s">
        <v>473</v>
      </c>
      <c r="H282" s="460"/>
      <c r="I282" s="461" t="b">
        <f t="shared" si="16"/>
        <v>1</v>
      </c>
      <c r="J282" s="461" t="b">
        <f t="shared" si="17"/>
        <v>0</v>
      </c>
      <c r="K282" s="461" t="str">
        <f t="shared" si="18"/>
        <v>a1N36000004SdsyEAC</v>
      </c>
      <c r="L282" s="462" t="s">
        <v>1239</v>
      </c>
      <c r="M282" s="132"/>
      <c r="N282" s="69"/>
      <c r="AM282" s="5"/>
      <c r="AN282" s="5"/>
    </row>
    <row r="283" spans="1:40" ht="94.5" x14ac:dyDescent="0.25">
      <c r="A283" s="345">
        <v>32</v>
      </c>
      <c r="B283" s="364" t="str">
        <f t="shared" si="14"/>
        <v/>
      </c>
      <c r="C283" s="365" t="str">
        <f ca="1">TEXT(IFERROR(INDEX('Overview - Section A'!$A$37:$A$44,MATCH(G283,'Overview - Section A'!$U$37:$U$44,0)),""),"d-mmm-yy") &amp;" to " &amp; TEXT(IFERROR(INDEX('Overview - Section A'!$E$37:$E$44,MATCH(G283,'Overview - Section A'!$U$37:$U$44,0)),""),"d-mmm-yy")</f>
        <v>1-Jan-21 to 31-Dec-21</v>
      </c>
      <c r="D283" s="458"/>
      <c r="E283" s="458"/>
      <c r="F283" s="459" t="str">
        <f t="shared" si="15"/>
        <v/>
      </c>
      <c r="G283" s="460" t="s">
        <v>475</v>
      </c>
      <c r="H283" s="460"/>
      <c r="I283" s="461" t="b">
        <f t="shared" si="16"/>
        <v>1</v>
      </c>
      <c r="J283" s="461" t="b">
        <f t="shared" si="17"/>
        <v>0</v>
      </c>
      <c r="K283" s="461" t="str">
        <f t="shared" si="18"/>
        <v>a1N36000004SdsyEAC</v>
      </c>
      <c r="L283" s="462" t="s">
        <v>1240</v>
      </c>
      <c r="M283" s="132"/>
      <c r="N283" s="69"/>
      <c r="AM283" s="5"/>
      <c r="AN283" s="5"/>
    </row>
    <row r="284" spans="1:40" ht="94.5" x14ac:dyDescent="0.25">
      <c r="A284" s="345">
        <v>32</v>
      </c>
      <c r="B284" s="364" t="str">
        <f t="shared" si="14"/>
        <v/>
      </c>
      <c r="C284" s="365" t="str">
        <f ca="1">TEXT(IFERROR(INDEX('Overview - Section A'!$A$37:$A$44,MATCH(G284,'Overview - Section A'!$U$37:$U$44,0)),""),"d-mmm-yy") &amp;" to " &amp; TEXT(IFERROR(INDEX('Overview - Section A'!$E$37:$E$44,MATCH(G284,'Overview - Section A'!$U$37:$U$44,0)),""),"d-mmm-yy")</f>
        <v>1-Jan-22 to 31-Dec-22</v>
      </c>
      <c r="D284" s="458"/>
      <c r="E284" s="458"/>
      <c r="F284" s="459" t="str">
        <f t="shared" si="15"/>
        <v/>
      </c>
      <c r="G284" s="460" t="s">
        <v>477</v>
      </c>
      <c r="H284" s="460"/>
      <c r="I284" s="461" t="b">
        <f t="shared" si="16"/>
        <v>1</v>
      </c>
      <c r="J284" s="461" t="b">
        <f t="shared" si="17"/>
        <v>0</v>
      </c>
      <c r="K284" s="461" t="str">
        <f t="shared" si="18"/>
        <v>a1N36000004SdsyEAC</v>
      </c>
      <c r="L284" s="462" t="s">
        <v>1241</v>
      </c>
      <c r="M284" s="132"/>
      <c r="N284" s="69"/>
      <c r="AM284" s="5"/>
      <c r="AN284" s="5"/>
    </row>
    <row r="285" spans="1:40" ht="94.5" x14ac:dyDescent="0.25">
      <c r="A285" s="345">
        <v>32</v>
      </c>
      <c r="B285" s="364" t="str">
        <f t="shared" si="14"/>
        <v/>
      </c>
      <c r="C285" s="365" t="str">
        <f ca="1">TEXT(IFERROR(INDEX('Overview - Section A'!$A$37:$A$44,MATCH(G285,'Overview - Section A'!$U$37:$U$44,0)),""),"d-mmm-yy") &amp;" to " &amp; TEXT(IFERROR(INDEX('Overview - Section A'!$E$37:$E$44,MATCH(G285,'Overview - Section A'!$U$37:$U$44,0)),""),"d-mmm-yy")</f>
        <v>1-Jan-23 to 31-Dec-23</v>
      </c>
      <c r="D285" s="458"/>
      <c r="E285" s="458"/>
      <c r="F285" s="459" t="str">
        <f t="shared" si="15"/>
        <v/>
      </c>
      <c r="G285" s="460" t="s">
        <v>479</v>
      </c>
      <c r="H285" s="460"/>
      <c r="I285" s="461" t="b">
        <f t="shared" si="16"/>
        <v>1</v>
      </c>
      <c r="J285" s="461" t="b">
        <f t="shared" si="17"/>
        <v>0</v>
      </c>
      <c r="K285" s="461" t="str">
        <f t="shared" si="18"/>
        <v>a1N36000004SdsyEAC</v>
      </c>
      <c r="L285" s="462" t="s">
        <v>1242</v>
      </c>
      <c r="M285" s="132"/>
      <c r="N285" s="69"/>
      <c r="AM285" s="5"/>
      <c r="AN285" s="5"/>
    </row>
    <row r="286" spans="1:40" ht="94.5" x14ac:dyDescent="0.25">
      <c r="A286" s="345">
        <v>33</v>
      </c>
      <c r="B286" s="364" t="str">
        <f t="shared" ref="B286:B349" si="19">IF(A286=A285,"",IF(VLOOKUP(A286,$A$8:$D$90,4,FALSE)=0,"",VLOOKUP(A286,$A$8:$D$90,4,FALSE)))</f>
        <v/>
      </c>
      <c r="C286" s="365" t="str">
        <f ca="1">TEXT(IFERROR(INDEX('Overview - Section A'!$A$37:$A$44,MATCH(G286,'Overview - Section A'!$U$37:$U$44,0)),""),"d-mmm-yy") &amp;" to " &amp; TEXT(IFERROR(INDEX('Overview - Section A'!$E$37:$E$44,MATCH(G286,'Overview - Section A'!$U$37:$U$44,0)),""),"d-mmm-yy")</f>
        <v>1-Jan-18 to 31-Dec-18</v>
      </c>
      <c r="D286" s="458"/>
      <c r="E286" s="458"/>
      <c r="F286" s="459" t="str">
        <f t="shared" ref="F286:F349" si="20">IF(VLOOKUP(A286,$A$8:$D$90,4,FALSE)=0,"",VLOOKUP(A286,$A$8:$D$90,4,FALSE))</f>
        <v/>
      </c>
      <c r="G286" s="460" t="s">
        <v>469</v>
      </c>
      <c r="H286" s="460"/>
      <c r="I286" s="461" t="b">
        <f t="shared" ref="I286:I349" si="21">IFERROR(TRUE,FALSE)</f>
        <v>1</v>
      </c>
      <c r="J286" s="461" t="b">
        <f t="shared" ref="J286:J349" si="22">IFERROR(IF(VLOOKUP(A286,$A$8:$D$90,4,FALSE)&lt;&gt;"",TRUE,FALSE),FALSE)</f>
        <v>0</v>
      </c>
      <c r="K286" s="461" t="str">
        <f t="shared" ref="K286:K349" si="23">IFERROR(VLOOKUP(A286,$A$8:$T$90,20,FALSE),"")</f>
        <v>a1N36000004SdszEAC</v>
      </c>
      <c r="L286" s="462" t="s">
        <v>1243</v>
      </c>
      <c r="M286" s="132"/>
      <c r="N286" s="69"/>
      <c r="AM286" s="5"/>
      <c r="AN286" s="5"/>
    </row>
    <row r="287" spans="1:40" ht="94.5" x14ac:dyDescent="0.25">
      <c r="A287" s="345">
        <v>33</v>
      </c>
      <c r="B287" s="364" t="str">
        <f t="shared" si="19"/>
        <v/>
      </c>
      <c r="C287" s="365" t="str">
        <f ca="1">TEXT(IFERROR(INDEX('Overview - Section A'!$A$37:$A$44,MATCH(G287,'Overview - Section A'!$U$37:$U$44,0)),""),"d-mmm-yy") &amp;" to " &amp; TEXT(IFERROR(INDEX('Overview - Section A'!$E$37:$E$44,MATCH(G287,'Overview - Section A'!$U$37:$U$44,0)),""),"d-mmm-yy")</f>
        <v>1-Jan-19 to 31-Dec-19</v>
      </c>
      <c r="D287" s="458"/>
      <c r="E287" s="458"/>
      <c r="F287" s="459" t="str">
        <f t="shared" si="20"/>
        <v/>
      </c>
      <c r="G287" s="460" t="s">
        <v>471</v>
      </c>
      <c r="H287" s="460"/>
      <c r="I287" s="461" t="b">
        <f t="shared" si="21"/>
        <v>1</v>
      </c>
      <c r="J287" s="461" t="b">
        <f t="shared" si="22"/>
        <v>0</v>
      </c>
      <c r="K287" s="461" t="str">
        <f t="shared" si="23"/>
        <v>a1N36000004SdszEAC</v>
      </c>
      <c r="L287" s="462" t="s">
        <v>1244</v>
      </c>
      <c r="M287" s="132"/>
      <c r="N287" s="69"/>
      <c r="AM287" s="5"/>
      <c r="AN287" s="5"/>
    </row>
    <row r="288" spans="1:40" ht="94.5" x14ac:dyDescent="0.25">
      <c r="A288" s="345">
        <v>33</v>
      </c>
      <c r="B288" s="364" t="str">
        <f t="shared" si="19"/>
        <v/>
      </c>
      <c r="C288" s="365" t="str">
        <f ca="1">TEXT(IFERROR(INDEX('Overview - Section A'!$A$37:$A$44,MATCH(G288,'Overview - Section A'!$U$37:$U$44,0)),""),"d-mmm-yy") &amp;" to " &amp; TEXT(IFERROR(INDEX('Overview - Section A'!$E$37:$E$44,MATCH(G288,'Overview - Section A'!$U$37:$U$44,0)),""),"d-mmm-yy")</f>
        <v>1-Jan-20 to 31-Dec-20</v>
      </c>
      <c r="D288" s="458"/>
      <c r="E288" s="458"/>
      <c r="F288" s="459" t="str">
        <f t="shared" si="20"/>
        <v/>
      </c>
      <c r="G288" s="460" t="s">
        <v>473</v>
      </c>
      <c r="H288" s="460"/>
      <c r="I288" s="461" t="b">
        <f t="shared" si="21"/>
        <v>1</v>
      </c>
      <c r="J288" s="461" t="b">
        <f t="shared" si="22"/>
        <v>0</v>
      </c>
      <c r="K288" s="461" t="str">
        <f t="shared" si="23"/>
        <v>a1N36000004SdszEAC</v>
      </c>
      <c r="L288" s="462" t="s">
        <v>1245</v>
      </c>
      <c r="M288" s="132"/>
      <c r="N288" s="69"/>
      <c r="AM288" s="5"/>
      <c r="AN288" s="5"/>
    </row>
    <row r="289" spans="1:40" ht="94.5" x14ac:dyDescent="0.25">
      <c r="A289" s="345">
        <v>33</v>
      </c>
      <c r="B289" s="364" t="str">
        <f t="shared" si="19"/>
        <v/>
      </c>
      <c r="C289" s="365" t="str">
        <f ca="1">TEXT(IFERROR(INDEX('Overview - Section A'!$A$37:$A$44,MATCH(G289,'Overview - Section A'!$U$37:$U$44,0)),""),"d-mmm-yy") &amp;" to " &amp; TEXT(IFERROR(INDEX('Overview - Section A'!$E$37:$E$44,MATCH(G289,'Overview - Section A'!$U$37:$U$44,0)),""),"d-mmm-yy")</f>
        <v>1-Jan-21 to 31-Dec-21</v>
      </c>
      <c r="D289" s="458"/>
      <c r="E289" s="458"/>
      <c r="F289" s="459" t="str">
        <f t="shared" si="20"/>
        <v/>
      </c>
      <c r="G289" s="460" t="s">
        <v>475</v>
      </c>
      <c r="H289" s="460"/>
      <c r="I289" s="461" t="b">
        <f t="shared" si="21"/>
        <v>1</v>
      </c>
      <c r="J289" s="461" t="b">
        <f t="shared" si="22"/>
        <v>0</v>
      </c>
      <c r="K289" s="461" t="str">
        <f t="shared" si="23"/>
        <v>a1N36000004SdszEAC</v>
      </c>
      <c r="L289" s="462" t="s">
        <v>1246</v>
      </c>
      <c r="M289" s="132"/>
      <c r="N289" s="69"/>
      <c r="AM289" s="5"/>
      <c r="AN289" s="5"/>
    </row>
    <row r="290" spans="1:40" ht="94.5" x14ac:dyDescent="0.25">
      <c r="A290" s="345">
        <v>33</v>
      </c>
      <c r="B290" s="364" t="str">
        <f t="shared" si="19"/>
        <v/>
      </c>
      <c r="C290" s="365" t="str">
        <f ca="1">TEXT(IFERROR(INDEX('Overview - Section A'!$A$37:$A$44,MATCH(G290,'Overview - Section A'!$U$37:$U$44,0)),""),"d-mmm-yy") &amp;" to " &amp; TEXT(IFERROR(INDEX('Overview - Section A'!$E$37:$E$44,MATCH(G290,'Overview - Section A'!$U$37:$U$44,0)),""),"d-mmm-yy")</f>
        <v>1-Jan-22 to 31-Dec-22</v>
      </c>
      <c r="D290" s="458"/>
      <c r="E290" s="458"/>
      <c r="F290" s="459" t="str">
        <f t="shared" si="20"/>
        <v/>
      </c>
      <c r="G290" s="460" t="s">
        <v>477</v>
      </c>
      <c r="H290" s="460"/>
      <c r="I290" s="461" t="b">
        <f t="shared" si="21"/>
        <v>1</v>
      </c>
      <c r="J290" s="461" t="b">
        <f t="shared" si="22"/>
        <v>0</v>
      </c>
      <c r="K290" s="461" t="str">
        <f t="shared" si="23"/>
        <v>a1N36000004SdszEAC</v>
      </c>
      <c r="L290" s="462" t="s">
        <v>1247</v>
      </c>
      <c r="M290" s="132"/>
      <c r="N290" s="69"/>
      <c r="AM290" s="5"/>
      <c r="AN290" s="5"/>
    </row>
    <row r="291" spans="1:40" ht="94.5" x14ac:dyDescent="0.25">
      <c r="A291" s="345">
        <v>33</v>
      </c>
      <c r="B291" s="364" t="str">
        <f t="shared" si="19"/>
        <v/>
      </c>
      <c r="C291" s="365" t="str">
        <f ca="1">TEXT(IFERROR(INDEX('Overview - Section A'!$A$37:$A$44,MATCH(G291,'Overview - Section A'!$U$37:$U$44,0)),""),"d-mmm-yy") &amp;" to " &amp; TEXT(IFERROR(INDEX('Overview - Section A'!$E$37:$E$44,MATCH(G291,'Overview - Section A'!$U$37:$U$44,0)),""),"d-mmm-yy")</f>
        <v>1-Jan-23 to 31-Dec-23</v>
      </c>
      <c r="D291" s="458"/>
      <c r="E291" s="458"/>
      <c r="F291" s="459" t="str">
        <f t="shared" si="20"/>
        <v/>
      </c>
      <c r="G291" s="460" t="s">
        <v>479</v>
      </c>
      <c r="H291" s="460"/>
      <c r="I291" s="461" t="b">
        <f t="shared" si="21"/>
        <v>1</v>
      </c>
      <c r="J291" s="461" t="b">
        <f t="shared" si="22"/>
        <v>0</v>
      </c>
      <c r="K291" s="461" t="str">
        <f t="shared" si="23"/>
        <v>a1N36000004SdszEAC</v>
      </c>
      <c r="L291" s="462" t="s">
        <v>1248</v>
      </c>
      <c r="M291" s="132"/>
      <c r="N291" s="69"/>
      <c r="AM291" s="5"/>
      <c r="AN291" s="5"/>
    </row>
    <row r="292" spans="1:40" ht="94.5" x14ac:dyDescent="0.25">
      <c r="A292" s="345">
        <v>34</v>
      </c>
      <c r="B292" s="364" t="str">
        <f t="shared" si="19"/>
        <v/>
      </c>
      <c r="C292" s="365" t="str">
        <f ca="1">TEXT(IFERROR(INDEX('Overview - Section A'!$A$37:$A$44,MATCH(G292,'Overview - Section A'!$U$37:$U$44,0)),""),"d-mmm-yy") &amp;" to " &amp; TEXT(IFERROR(INDEX('Overview - Section A'!$E$37:$E$44,MATCH(G292,'Overview - Section A'!$U$37:$U$44,0)),""),"d-mmm-yy")</f>
        <v>1-Jan-18 to 31-Dec-18</v>
      </c>
      <c r="D292" s="458"/>
      <c r="E292" s="458"/>
      <c r="F292" s="459" t="str">
        <f t="shared" si="20"/>
        <v/>
      </c>
      <c r="G292" s="460" t="s">
        <v>469</v>
      </c>
      <c r="H292" s="460"/>
      <c r="I292" s="461" t="b">
        <f t="shared" si="21"/>
        <v>1</v>
      </c>
      <c r="J292" s="461" t="b">
        <f t="shared" si="22"/>
        <v>0</v>
      </c>
      <c r="K292" s="461" t="str">
        <f t="shared" si="23"/>
        <v>a1N36000004Sdt0EAC</v>
      </c>
      <c r="L292" s="462" t="s">
        <v>1249</v>
      </c>
      <c r="M292" s="132"/>
      <c r="N292" s="69"/>
      <c r="AM292" s="5"/>
      <c r="AN292" s="5"/>
    </row>
    <row r="293" spans="1:40" ht="94.5" x14ac:dyDescent="0.25">
      <c r="A293" s="345">
        <v>34</v>
      </c>
      <c r="B293" s="364" t="str">
        <f t="shared" si="19"/>
        <v/>
      </c>
      <c r="C293" s="365" t="str">
        <f ca="1">TEXT(IFERROR(INDEX('Overview - Section A'!$A$37:$A$44,MATCH(G293,'Overview - Section A'!$U$37:$U$44,0)),""),"d-mmm-yy") &amp;" to " &amp; TEXT(IFERROR(INDEX('Overview - Section A'!$E$37:$E$44,MATCH(G293,'Overview - Section A'!$U$37:$U$44,0)),""),"d-mmm-yy")</f>
        <v>1-Jan-19 to 31-Dec-19</v>
      </c>
      <c r="D293" s="458"/>
      <c r="E293" s="458"/>
      <c r="F293" s="459" t="str">
        <f t="shared" si="20"/>
        <v/>
      </c>
      <c r="G293" s="460" t="s">
        <v>471</v>
      </c>
      <c r="H293" s="460"/>
      <c r="I293" s="461" t="b">
        <f t="shared" si="21"/>
        <v>1</v>
      </c>
      <c r="J293" s="461" t="b">
        <f t="shared" si="22"/>
        <v>0</v>
      </c>
      <c r="K293" s="461" t="str">
        <f t="shared" si="23"/>
        <v>a1N36000004Sdt0EAC</v>
      </c>
      <c r="L293" s="462" t="s">
        <v>1250</v>
      </c>
      <c r="M293" s="132"/>
      <c r="N293" s="69"/>
      <c r="AM293" s="5"/>
      <c r="AN293" s="5"/>
    </row>
    <row r="294" spans="1:40" ht="94.5" x14ac:dyDescent="0.25">
      <c r="A294" s="345">
        <v>34</v>
      </c>
      <c r="B294" s="364" t="str">
        <f t="shared" si="19"/>
        <v/>
      </c>
      <c r="C294" s="365" t="str">
        <f ca="1">TEXT(IFERROR(INDEX('Overview - Section A'!$A$37:$A$44,MATCH(G294,'Overview - Section A'!$U$37:$U$44,0)),""),"d-mmm-yy") &amp;" to " &amp; TEXT(IFERROR(INDEX('Overview - Section A'!$E$37:$E$44,MATCH(G294,'Overview - Section A'!$U$37:$U$44,0)),""),"d-mmm-yy")</f>
        <v>1-Jan-20 to 31-Dec-20</v>
      </c>
      <c r="D294" s="458"/>
      <c r="E294" s="458"/>
      <c r="F294" s="459" t="str">
        <f t="shared" si="20"/>
        <v/>
      </c>
      <c r="G294" s="460" t="s">
        <v>473</v>
      </c>
      <c r="H294" s="460"/>
      <c r="I294" s="461" t="b">
        <f t="shared" si="21"/>
        <v>1</v>
      </c>
      <c r="J294" s="461" t="b">
        <f t="shared" si="22"/>
        <v>0</v>
      </c>
      <c r="K294" s="461" t="str">
        <f t="shared" si="23"/>
        <v>a1N36000004Sdt0EAC</v>
      </c>
      <c r="L294" s="462" t="s">
        <v>1251</v>
      </c>
      <c r="M294" s="132"/>
      <c r="N294" s="69"/>
      <c r="AM294" s="5"/>
      <c r="AN294" s="5"/>
    </row>
    <row r="295" spans="1:40" ht="94.5" x14ac:dyDescent="0.25">
      <c r="A295" s="345">
        <v>34</v>
      </c>
      <c r="B295" s="364" t="str">
        <f t="shared" si="19"/>
        <v/>
      </c>
      <c r="C295" s="365" t="str">
        <f ca="1">TEXT(IFERROR(INDEX('Overview - Section A'!$A$37:$A$44,MATCH(G295,'Overview - Section A'!$U$37:$U$44,0)),""),"d-mmm-yy") &amp;" to " &amp; TEXT(IFERROR(INDEX('Overview - Section A'!$E$37:$E$44,MATCH(G295,'Overview - Section A'!$U$37:$U$44,0)),""),"d-mmm-yy")</f>
        <v>1-Jan-21 to 31-Dec-21</v>
      </c>
      <c r="D295" s="458"/>
      <c r="E295" s="458"/>
      <c r="F295" s="459" t="str">
        <f t="shared" si="20"/>
        <v/>
      </c>
      <c r="G295" s="460" t="s">
        <v>475</v>
      </c>
      <c r="H295" s="460"/>
      <c r="I295" s="461" t="b">
        <f t="shared" si="21"/>
        <v>1</v>
      </c>
      <c r="J295" s="461" t="b">
        <f t="shared" si="22"/>
        <v>0</v>
      </c>
      <c r="K295" s="461" t="str">
        <f t="shared" si="23"/>
        <v>a1N36000004Sdt0EAC</v>
      </c>
      <c r="L295" s="462" t="s">
        <v>1252</v>
      </c>
      <c r="M295" s="132"/>
      <c r="N295" s="69"/>
      <c r="AM295" s="5"/>
      <c r="AN295" s="5"/>
    </row>
    <row r="296" spans="1:40" ht="94.5" x14ac:dyDescent="0.25">
      <c r="A296" s="345">
        <v>34</v>
      </c>
      <c r="B296" s="364" t="str">
        <f t="shared" si="19"/>
        <v/>
      </c>
      <c r="C296" s="365" t="str">
        <f ca="1">TEXT(IFERROR(INDEX('Overview - Section A'!$A$37:$A$44,MATCH(G296,'Overview - Section A'!$U$37:$U$44,0)),""),"d-mmm-yy") &amp;" to " &amp; TEXT(IFERROR(INDEX('Overview - Section A'!$E$37:$E$44,MATCH(G296,'Overview - Section A'!$U$37:$U$44,0)),""),"d-mmm-yy")</f>
        <v>1-Jan-22 to 31-Dec-22</v>
      </c>
      <c r="D296" s="458"/>
      <c r="E296" s="458"/>
      <c r="F296" s="459" t="str">
        <f t="shared" si="20"/>
        <v/>
      </c>
      <c r="G296" s="460" t="s">
        <v>477</v>
      </c>
      <c r="H296" s="460"/>
      <c r="I296" s="461" t="b">
        <f t="shared" si="21"/>
        <v>1</v>
      </c>
      <c r="J296" s="461" t="b">
        <f t="shared" si="22"/>
        <v>0</v>
      </c>
      <c r="K296" s="461" t="str">
        <f t="shared" si="23"/>
        <v>a1N36000004Sdt0EAC</v>
      </c>
      <c r="L296" s="462" t="s">
        <v>1253</v>
      </c>
      <c r="M296" s="132"/>
      <c r="N296" s="69"/>
      <c r="AM296" s="5"/>
      <c r="AN296" s="5"/>
    </row>
    <row r="297" spans="1:40" ht="94.5" x14ac:dyDescent="0.25">
      <c r="A297" s="345">
        <v>34</v>
      </c>
      <c r="B297" s="364" t="str">
        <f t="shared" si="19"/>
        <v/>
      </c>
      <c r="C297" s="365" t="str">
        <f ca="1">TEXT(IFERROR(INDEX('Overview - Section A'!$A$37:$A$44,MATCH(G297,'Overview - Section A'!$U$37:$U$44,0)),""),"d-mmm-yy") &amp;" to " &amp; TEXT(IFERROR(INDEX('Overview - Section A'!$E$37:$E$44,MATCH(G297,'Overview - Section A'!$U$37:$U$44,0)),""),"d-mmm-yy")</f>
        <v>1-Jan-23 to 31-Dec-23</v>
      </c>
      <c r="D297" s="458"/>
      <c r="E297" s="458"/>
      <c r="F297" s="459" t="str">
        <f t="shared" si="20"/>
        <v/>
      </c>
      <c r="G297" s="460" t="s">
        <v>479</v>
      </c>
      <c r="H297" s="460"/>
      <c r="I297" s="461" t="b">
        <f t="shared" si="21"/>
        <v>1</v>
      </c>
      <c r="J297" s="461" t="b">
        <f t="shared" si="22"/>
        <v>0</v>
      </c>
      <c r="K297" s="461" t="str">
        <f t="shared" si="23"/>
        <v>a1N36000004Sdt0EAC</v>
      </c>
      <c r="L297" s="462" t="s">
        <v>1254</v>
      </c>
      <c r="M297" s="132"/>
      <c r="N297" s="69"/>
      <c r="AM297" s="5"/>
      <c r="AN297" s="5"/>
    </row>
    <row r="298" spans="1:40" ht="94.5" x14ac:dyDescent="0.25">
      <c r="A298" s="345">
        <v>35</v>
      </c>
      <c r="B298" s="364" t="str">
        <f t="shared" si="19"/>
        <v/>
      </c>
      <c r="C298" s="365" t="str">
        <f ca="1">TEXT(IFERROR(INDEX('Overview - Section A'!$A$37:$A$44,MATCH(G298,'Overview - Section A'!$U$37:$U$44,0)),""),"d-mmm-yy") &amp;" to " &amp; TEXT(IFERROR(INDEX('Overview - Section A'!$E$37:$E$44,MATCH(G298,'Overview - Section A'!$U$37:$U$44,0)),""),"d-mmm-yy")</f>
        <v>1-Jan-18 to 31-Dec-18</v>
      </c>
      <c r="D298" s="458"/>
      <c r="E298" s="458"/>
      <c r="F298" s="459" t="str">
        <f t="shared" si="20"/>
        <v/>
      </c>
      <c r="G298" s="460" t="s">
        <v>469</v>
      </c>
      <c r="H298" s="460"/>
      <c r="I298" s="461" t="b">
        <f t="shared" si="21"/>
        <v>1</v>
      </c>
      <c r="J298" s="461" t="b">
        <f t="shared" si="22"/>
        <v>0</v>
      </c>
      <c r="K298" s="461" t="str">
        <f t="shared" si="23"/>
        <v>a1N36000004Sdt1EAC</v>
      </c>
      <c r="L298" s="462" t="s">
        <v>1255</v>
      </c>
      <c r="M298" s="132"/>
      <c r="N298" s="69"/>
      <c r="AM298" s="5"/>
      <c r="AN298" s="5"/>
    </row>
    <row r="299" spans="1:40" ht="94.5" x14ac:dyDescent="0.25">
      <c r="A299" s="345">
        <v>35</v>
      </c>
      <c r="B299" s="364" t="str">
        <f t="shared" si="19"/>
        <v/>
      </c>
      <c r="C299" s="365" t="str">
        <f ca="1">TEXT(IFERROR(INDEX('Overview - Section A'!$A$37:$A$44,MATCH(G299,'Overview - Section A'!$U$37:$U$44,0)),""),"d-mmm-yy") &amp;" to " &amp; TEXT(IFERROR(INDEX('Overview - Section A'!$E$37:$E$44,MATCH(G299,'Overview - Section A'!$U$37:$U$44,0)),""),"d-mmm-yy")</f>
        <v>1-Jan-19 to 31-Dec-19</v>
      </c>
      <c r="D299" s="458"/>
      <c r="E299" s="458"/>
      <c r="F299" s="459" t="str">
        <f t="shared" si="20"/>
        <v/>
      </c>
      <c r="G299" s="460" t="s">
        <v>471</v>
      </c>
      <c r="H299" s="460"/>
      <c r="I299" s="461" t="b">
        <f t="shared" si="21"/>
        <v>1</v>
      </c>
      <c r="J299" s="461" t="b">
        <f t="shared" si="22"/>
        <v>0</v>
      </c>
      <c r="K299" s="461" t="str">
        <f t="shared" si="23"/>
        <v>a1N36000004Sdt1EAC</v>
      </c>
      <c r="L299" s="462" t="s">
        <v>1256</v>
      </c>
      <c r="M299" s="132"/>
      <c r="N299" s="69"/>
      <c r="AM299" s="5"/>
      <c r="AN299" s="5"/>
    </row>
    <row r="300" spans="1:40" ht="94.5" x14ac:dyDescent="0.25">
      <c r="A300" s="345">
        <v>35</v>
      </c>
      <c r="B300" s="364" t="str">
        <f t="shared" si="19"/>
        <v/>
      </c>
      <c r="C300" s="365" t="str">
        <f ca="1">TEXT(IFERROR(INDEX('Overview - Section A'!$A$37:$A$44,MATCH(G300,'Overview - Section A'!$U$37:$U$44,0)),""),"d-mmm-yy") &amp;" to " &amp; TEXT(IFERROR(INDEX('Overview - Section A'!$E$37:$E$44,MATCH(G300,'Overview - Section A'!$U$37:$U$44,0)),""),"d-mmm-yy")</f>
        <v>1-Jan-20 to 31-Dec-20</v>
      </c>
      <c r="D300" s="458"/>
      <c r="E300" s="458"/>
      <c r="F300" s="459" t="str">
        <f t="shared" si="20"/>
        <v/>
      </c>
      <c r="G300" s="460" t="s">
        <v>473</v>
      </c>
      <c r="H300" s="460"/>
      <c r="I300" s="461" t="b">
        <f t="shared" si="21"/>
        <v>1</v>
      </c>
      <c r="J300" s="461" t="b">
        <f t="shared" si="22"/>
        <v>0</v>
      </c>
      <c r="K300" s="461" t="str">
        <f t="shared" si="23"/>
        <v>a1N36000004Sdt1EAC</v>
      </c>
      <c r="L300" s="462" t="s">
        <v>1257</v>
      </c>
      <c r="M300" s="132"/>
      <c r="N300" s="69"/>
      <c r="AM300" s="5"/>
      <c r="AN300" s="5"/>
    </row>
    <row r="301" spans="1:40" ht="94.5" x14ac:dyDescent="0.25">
      <c r="A301" s="345">
        <v>35</v>
      </c>
      <c r="B301" s="364" t="str">
        <f t="shared" si="19"/>
        <v/>
      </c>
      <c r="C301" s="365" t="str">
        <f ca="1">TEXT(IFERROR(INDEX('Overview - Section A'!$A$37:$A$44,MATCH(G301,'Overview - Section A'!$U$37:$U$44,0)),""),"d-mmm-yy") &amp;" to " &amp; TEXT(IFERROR(INDEX('Overview - Section A'!$E$37:$E$44,MATCH(G301,'Overview - Section A'!$U$37:$U$44,0)),""),"d-mmm-yy")</f>
        <v>1-Jan-21 to 31-Dec-21</v>
      </c>
      <c r="D301" s="458"/>
      <c r="E301" s="458"/>
      <c r="F301" s="459" t="str">
        <f t="shared" si="20"/>
        <v/>
      </c>
      <c r="G301" s="460" t="s">
        <v>475</v>
      </c>
      <c r="H301" s="460"/>
      <c r="I301" s="461" t="b">
        <f t="shared" si="21"/>
        <v>1</v>
      </c>
      <c r="J301" s="461" t="b">
        <f t="shared" si="22"/>
        <v>0</v>
      </c>
      <c r="K301" s="461" t="str">
        <f t="shared" si="23"/>
        <v>a1N36000004Sdt1EAC</v>
      </c>
      <c r="L301" s="462" t="s">
        <v>1258</v>
      </c>
      <c r="M301" s="132"/>
      <c r="N301" s="69"/>
      <c r="AM301" s="5"/>
      <c r="AN301" s="5"/>
    </row>
    <row r="302" spans="1:40" ht="94.5" x14ac:dyDescent="0.25">
      <c r="A302" s="345">
        <v>35</v>
      </c>
      <c r="B302" s="364" t="str">
        <f t="shared" si="19"/>
        <v/>
      </c>
      <c r="C302" s="365" t="str">
        <f ca="1">TEXT(IFERROR(INDEX('Overview - Section A'!$A$37:$A$44,MATCH(G302,'Overview - Section A'!$U$37:$U$44,0)),""),"d-mmm-yy") &amp;" to " &amp; TEXT(IFERROR(INDEX('Overview - Section A'!$E$37:$E$44,MATCH(G302,'Overview - Section A'!$U$37:$U$44,0)),""),"d-mmm-yy")</f>
        <v>1-Jan-22 to 31-Dec-22</v>
      </c>
      <c r="D302" s="458"/>
      <c r="E302" s="458"/>
      <c r="F302" s="459" t="str">
        <f t="shared" si="20"/>
        <v/>
      </c>
      <c r="G302" s="460" t="s">
        <v>477</v>
      </c>
      <c r="H302" s="460"/>
      <c r="I302" s="461" t="b">
        <f t="shared" si="21"/>
        <v>1</v>
      </c>
      <c r="J302" s="461" t="b">
        <f t="shared" si="22"/>
        <v>0</v>
      </c>
      <c r="K302" s="461" t="str">
        <f t="shared" si="23"/>
        <v>a1N36000004Sdt1EAC</v>
      </c>
      <c r="L302" s="462" t="s">
        <v>1259</v>
      </c>
      <c r="M302" s="132"/>
      <c r="N302" s="69"/>
      <c r="AM302" s="5"/>
      <c r="AN302" s="5"/>
    </row>
    <row r="303" spans="1:40" ht="94.5" x14ac:dyDescent="0.25">
      <c r="A303" s="345">
        <v>35</v>
      </c>
      <c r="B303" s="364" t="str">
        <f t="shared" si="19"/>
        <v/>
      </c>
      <c r="C303" s="365" t="str">
        <f ca="1">TEXT(IFERROR(INDEX('Overview - Section A'!$A$37:$A$44,MATCH(G303,'Overview - Section A'!$U$37:$U$44,0)),""),"d-mmm-yy") &amp;" to " &amp; TEXT(IFERROR(INDEX('Overview - Section A'!$E$37:$E$44,MATCH(G303,'Overview - Section A'!$U$37:$U$44,0)),""),"d-mmm-yy")</f>
        <v>1-Jan-23 to 31-Dec-23</v>
      </c>
      <c r="D303" s="458"/>
      <c r="E303" s="458"/>
      <c r="F303" s="459" t="str">
        <f t="shared" si="20"/>
        <v/>
      </c>
      <c r="G303" s="460" t="s">
        <v>479</v>
      </c>
      <c r="H303" s="460"/>
      <c r="I303" s="461" t="b">
        <f t="shared" si="21"/>
        <v>1</v>
      </c>
      <c r="J303" s="461" t="b">
        <f t="shared" si="22"/>
        <v>0</v>
      </c>
      <c r="K303" s="461" t="str">
        <f t="shared" si="23"/>
        <v>a1N36000004Sdt1EAC</v>
      </c>
      <c r="L303" s="462" t="s">
        <v>1260</v>
      </c>
      <c r="M303" s="132"/>
      <c r="N303" s="69"/>
      <c r="AM303" s="5"/>
      <c r="AN303" s="5"/>
    </row>
    <row r="304" spans="1:40" ht="94.5" x14ac:dyDescent="0.25">
      <c r="A304" s="345">
        <v>36</v>
      </c>
      <c r="B304" s="364" t="str">
        <f t="shared" si="19"/>
        <v/>
      </c>
      <c r="C304" s="365" t="str">
        <f ca="1">TEXT(IFERROR(INDEX('Overview - Section A'!$A$37:$A$44,MATCH(G304,'Overview - Section A'!$U$37:$U$44,0)),""),"d-mmm-yy") &amp;" to " &amp; TEXT(IFERROR(INDEX('Overview - Section A'!$E$37:$E$44,MATCH(G304,'Overview - Section A'!$U$37:$U$44,0)),""),"d-mmm-yy")</f>
        <v>1-Jan-18 to 31-Dec-18</v>
      </c>
      <c r="D304" s="458"/>
      <c r="E304" s="458"/>
      <c r="F304" s="459" t="str">
        <f t="shared" si="20"/>
        <v/>
      </c>
      <c r="G304" s="460" t="s">
        <v>469</v>
      </c>
      <c r="H304" s="460"/>
      <c r="I304" s="461" t="b">
        <f t="shared" si="21"/>
        <v>1</v>
      </c>
      <c r="J304" s="461" t="b">
        <f t="shared" si="22"/>
        <v>0</v>
      </c>
      <c r="K304" s="461" t="str">
        <f t="shared" si="23"/>
        <v>a1N36000004Sdt2EAC</v>
      </c>
      <c r="L304" s="462" t="s">
        <v>1261</v>
      </c>
      <c r="M304" s="132"/>
      <c r="N304" s="69"/>
      <c r="AM304" s="5"/>
      <c r="AN304" s="5"/>
    </row>
    <row r="305" spans="1:40" ht="94.5" x14ac:dyDescent="0.25">
      <c r="A305" s="345">
        <v>36</v>
      </c>
      <c r="B305" s="364" t="str">
        <f t="shared" si="19"/>
        <v/>
      </c>
      <c r="C305" s="365" t="str">
        <f ca="1">TEXT(IFERROR(INDEX('Overview - Section A'!$A$37:$A$44,MATCH(G305,'Overview - Section A'!$U$37:$U$44,0)),""),"d-mmm-yy") &amp;" to " &amp; TEXT(IFERROR(INDEX('Overview - Section A'!$E$37:$E$44,MATCH(G305,'Overview - Section A'!$U$37:$U$44,0)),""),"d-mmm-yy")</f>
        <v>1-Jan-19 to 31-Dec-19</v>
      </c>
      <c r="D305" s="458"/>
      <c r="E305" s="458"/>
      <c r="F305" s="459" t="str">
        <f t="shared" si="20"/>
        <v/>
      </c>
      <c r="G305" s="460" t="s">
        <v>471</v>
      </c>
      <c r="H305" s="460"/>
      <c r="I305" s="461" t="b">
        <f t="shared" si="21"/>
        <v>1</v>
      </c>
      <c r="J305" s="461" t="b">
        <f t="shared" si="22"/>
        <v>0</v>
      </c>
      <c r="K305" s="461" t="str">
        <f t="shared" si="23"/>
        <v>a1N36000004Sdt2EAC</v>
      </c>
      <c r="L305" s="462" t="s">
        <v>1262</v>
      </c>
      <c r="M305" s="132"/>
      <c r="N305" s="69"/>
      <c r="AM305" s="5"/>
      <c r="AN305" s="5"/>
    </row>
    <row r="306" spans="1:40" ht="94.5" x14ac:dyDescent="0.25">
      <c r="A306" s="345">
        <v>36</v>
      </c>
      <c r="B306" s="364" t="str">
        <f t="shared" si="19"/>
        <v/>
      </c>
      <c r="C306" s="365" t="str">
        <f ca="1">TEXT(IFERROR(INDEX('Overview - Section A'!$A$37:$A$44,MATCH(G306,'Overview - Section A'!$U$37:$U$44,0)),""),"d-mmm-yy") &amp;" to " &amp; TEXT(IFERROR(INDEX('Overview - Section A'!$E$37:$E$44,MATCH(G306,'Overview - Section A'!$U$37:$U$44,0)),""),"d-mmm-yy")</f>
        <v>1-Jan-20 to 31-Dec-20</v>
      </c>
      <c r="D306" s="458"/>
      <c r="E306" s="458"/>
      <c r="F306" s="459" t="str">
        <f t="shared" si="20"/>
        <v/>
      </c>
      <c r="G306" s="460" t="s">
        <v>473</v>
      </c>
      <c r="H306" s="460"/>
      <c r="I306" s="461" t="b">
        <f t="shared" si="21"/>
        <v>1</v>
      </c>
      <c r="J306" s="461" t="b">
        <f t="shared" si="22"/>
        <v>0</v>
      </c>
      <c r="K306" s="461" t="str">
        <f t="shared" si="23"/>
        <v>a1N36000004Sdt2EAC</v>
      </c>
      <c r="L306" s="462" t="s">
        <v>1263</v>
      </c>
      <c r="M306" s="132"/>
      <c r="N306" s="69"/>
      <c r="AM306" s="5"/>
      <c r="AN306" s="5"/>
    </row>
    <row r="307" spans="1:40" ht="94.5" x14ac:dyDescent="0.25">
      <c r="A307" s="345">
        <v>36</v>
      </c>
      <c r="B307" s="364" t="str">
        <f t="shared" si="19"/>
        <v/>
      </c>
      <c r="C307" s="365" t="str">
        <f ca="1">TEXT(IFERROR(INDEX('Overview - Section A'!$A$37:$A$44,MATCH(G307,'Overview - Section A'!$U$37:$U$44,0)),""),"d-mmm-yy") &amp;" to " &amp; TEXT(IFERROR(INDEX('Overview - Section A'!$E$37:$E$44,MATCH(G307,'Overview - Section A'!$U$37:$U$44,0)),""),"d-mmm-yy")</f>
        <v>1-Jan-21 to 31-Dec-21</v>
      </c>
      <c r="D307" s="458"/>
      <c r="E307" s="458"/>
      <c r="F307" s="459" t="str">
        <f t="shared" si="20"/>
        <v/>
      </c>
      <c r="G307" s="460" t="s">
        <v>475</v>
      </c>
      <c r="H307" s="460"/>
      <c r="I307" s="461" t="b">
        <f t="shared" si="21"/>
        <v>1</v>
      </c>
      <c r="J307" s="461" t="b">
        <f t="shared" si="22"/>
        <v>0</v>
      </c>
      <c r="K307" s="461" t="str">
        <f t="shared" si="23"/>
        <v>a1N36000004Sdt2EAC</v>
      </c>
      <c r="L307" s="462" t="s">
        <v>1264</v>
      </c>
      <c r="M307" s="132"/>
      <c r="N307" s="69"/>
      <c r="AM307" s="5"/>
      <c r="AN307" s="5"/>
    </row>
    <row r="308" spans="1:40" ht="94.5" x14ac:dyDescent="0.25">
      <c r="A308" s="345">
        <v>36</v>
      </c>
      <c r="B308" s="364" t="str">
        <f t="shared" si="19"/>
        <v/>
      </c>
      <c r="C308" s="365" t="str">
        <f ca="1">TEXT(IFERROR(INDEX('Overview - Section A'!$A$37:$A$44,MATCH(G308,'Overview - Section A'!$U$37:$U$44,0)),""),"d-mmm-yy") &amp;" to " &amp; TEXT(IFERROR(INDEX('Overview - Section A'!$E$37:$E$44,MATCH(G308,'Overview - Section A'!$U$37:$U$44,0)),""),"d-mmm-yy")</f>
        <v>1-Jan-22 to 31-Dec-22</v>
      </c>
      <c r="D308" s="458"/>
      <c r="E308" s="458"/>
      <c r="F308" s="459" t="str">
        <f t="shared" si="20"/>
        <v/>
      </c>
      <c r="G308" s="460" t="s">
        <v>477</v>
      </c>
      <c r="H308" s="460"/>
      <c r="I308" s="461" t="b">
        <f t="shared" si="21"/>
        <v>1</v>
      </c>
      <c r="J308" s="461" t="b">
        <f t="shared" si="22"/>
        <v>0</v>
      </c>
      <c r="K308" s="461" t="str">
        <f t="shared" si="23"/>
        <v>a1N36000004Sdt2EAC</v>
      </c>
      <c r="L308" s="462" t="s">
        <v>1265</v>
      </c>
      <c r="M308" s="132"/>
      <c r="N308" s="69"/>
      <c r="AM308" s="5"/>
      <c r="AN308" s="5"/>
    </row>
    <row r="309" spans="1:40" ht="94.5" x14ac:dyDescent="0.25">
      <c r="A309" s="345">
        <v>36</v>
      </c>
      <c r="B309" s="364" t="str">
        <f t="shared" si="19"/>
        <v/>
      </c>
      <c r="C309" s="365" t="str">
        <f ca="1">TEXT(IFERROR(INDEX('Overview - Section A'!$A$37:$A$44,MATCH(G309,'Overview - Section A'!$U$37:$U$44,0)),""),"d-mmm-yy") &amp;" to " &amp; TEXT(IFERROR(INDEX('Overview - Section A'!$E$37:$E$44,MATCH(G309,'Overview - Section A'!$U$37:$U$44,0)),""),"d-mmm-yy")</f>
        <v>1-Jan-23 to 31-Dec-23</v>
      </c>
      <c r="D309" s="458"/>
      <c r="E309" s="458"/>
      <c r="F309" s="459" t="str">
        <f t="shared" si="20"/>
        <v/>
      </c>
      <c r="G309" s="460" t="s">
        <v>479</v>
      </c>
      <c r="H309" s="460"/>
      <c r="I309" s="461" t="b">
        <f t="shared" si="21"/>
        <v>1</v>
      </c>
      <c r="J309" s="461" t="b">
        <f t="shared" si="22"/>
        <v>0</v>
      </c>
      <c r="K309" s="461" t="str">
        <f t="shared" si="23"/>
        <v>a1N36000004Sdt2EAC</v>
      </c>
      <c r="L309" s="462" t="s">
        <v>1266</v>
      </c>
      <c r="M309" s="132"/>
      <c r="N309" s="69"/>
      <c r="AM309" s="5"/>
      <c r="AN309" s="5"/>
    </row>
    <row r="310" spans="1:40" ht="94.5" x14ac:dyDescent="0.25">
      <c r="A310" s="345">
        <v>37</v>
      </c>
      <c r="B310" s="364" t="str">
        <f t="shared" si="19"/>
        <v/>
      </c>
      <c r="C310" s="365" t="str">
        <f ca="1">TEXT(IFERROR(INDEX('Overview - Section A'!$A$37:$A$44,MATCH(G310,'Overview - Section A'!$U$37:$U$44,0)),""),"d-mmm-yy") &amp;" to " &amp; TEXT(IFERROR(INDEX('Overview - Section A'!$E$37:$E$44,MATCH(G310,'Overview - Section A'!$U$37:$U$44,0)),""),"d-mmm-yy")</f>
        <v>1-Jan-18 to 31-Dec-18</v>
      </c>
      <c r="D310" s="458"/>
      <c r="E310" s="458"/>
      <c r="F310" s="459" t="str">
        <f t="shared" si="20"/>
        <v/>
      </c>
      <c r="G310" s="460" t="s">
        <v>469</v>
      </c>
      <c r="H310" s="460"/>
      <c r="I310" s="461" t="b">
        <f t="shared" si="21"/>
        <v>1</v>
      </c>
      <c r="J310" s="461" t="b">
        <f t="shared" si="22"/>
        <v>0</v>
      </c>
      <c r="K310" s="461" t="str">
        <f t="shared" si="23"/>
        <v>a1N36000004Sdt3EAC</v>
      </c>
      <c r="L310" s="462" t="s">
        <v>1267</v>
      </c>
      <c r="M310" s="132"/>
      <c r="N310" s="69"/>
      <c r="AM310" s="5"/>
      <c r="AN310" s="5"/>
    </row>
    <row r="311" spans="1:40" ht="94.5" x14ac:dyDescent="0.25">
      <c r="A311" s="345">
        <v>37</v>
      </c>
      <c r="B311" s="364" t="str">
        <f t="shared" si="19"/>
        <v/>
      </c>
      <c r="C311" s="365" t="str">
        <f ca="1">TEXT(IFERROR(INDEX('Overview - Section A'!$A$37:$A$44,MATCH(G311,'Overview - Section A'!$U$37:$U$44,0)),""),"d-mmm-yy") &amp;" to " &amp; TEXT(IFERROR(INDEX('Overview - Section A'!$E$37:$E$44,MATCH(G311,'Overview - Section A'!$U$37:$U$44,0)),""),"d-mmm-yy")</f>
        <v>1-Jan-19 to 31-Dec-19</v>
      </c>
      <c r="D311" s="458"/>
      <c r="E311" s="458"/>
      <c r="F311" s="459" t="str">
        <f t="shared" si="20"/>
        <v/>
      </c>
      <c r="G311" s="460" t="s">
        <v>471</v>
      </c>
      <c r="H311" s="460"/>
      <c r="I311" s="461" t="b">
        <f t="shared" si="21"/>
        <v>1</v>
      </c>
      <c r="J311" s="461" t="b">
        <f t="shared" si="22"/>
        <v>0</v>
      </c>
      <c r="K311" s="461" t="str">
        <f t="shared" si="23"/>
        <v>a1N36000004Sdt3EAC</v>
      </c>
      <c r="L311" s="462" t="s">
        <v>1268</v>
      </c>
      <c r="M311" s="132"/>
      <c r="N311" s="69"/>
      <c r="AM311" s="5"/>
      <c r="AN311" s="5"/>
    </row>
    <row r="312" spans="1:40" ht="94.5" x14ac:dyDescent="0.25">
      <c r="A312" s="345">
        <v>37</v>
      </c>
      <c r="B312" s="364" t="str">
        <f t="shared" si="19"/>
        <v/>
      </c>
      <c r="C312" s="365" t="str">
        <f ca="1">TEXT(IFERROR(INDEX('Overview - Section A'!$A$37:$A$44,MATCH(G312,'Overview - Section A'!$U$37:$U$44,0)),""),"d-mmm-yy") &amp;" to " &amp; TEXT(IFERROR(INDEX('Overview - Section A'!$E$37:$E$44,MATCH(G312,'Overview - Section A'!$U$37:$U$44,0)),""),"d-mmm-yy")</f>
        <v>1-Jan-20 to 31-Dec-20</v>
      </c>
      <c r="D312" s="458"/>
      <c r="E312" s="458"/>
      <c r="F312" s="459" t="str">
        <f t="shared" si="20"/>
        <v/>
      </c>
      <c r="G312" s="460" t="s">
        <v>473</v>
      </c>
      <c r="H312" s="460"/>
      <c r="I312" s="461" t="b">
        <f t="shared" si="21"/>
        <v>1</v>
      </c>
      <c r="J312" s="461" t="b">
        <f t="shared" si="22"/>
        <v>0</v>
      </c>
      <c r="K312" s="461" t="str">
        <f t="shared" si="23"/>
        <v>a1N36000004Sdt3EAC</v>
      </c>
      <c r="L312" s="462" t="s">
        <v>1269</v>
      </c>
      <c r="M312" s="132"/>
      <c r="N312" s="69"/>
      <c r="AM312" s="5"/>
      <c r="AN312" s="5"/>
    </row>
    <row r="313" spans="1:40" ht="94.5" x14ac:dyDescent="0.25">
      <c r="A313" s="345">
        <v>37</v>
      </c>
      <c r="B313" s="364" t="str">
        <f t="shared" si="19"/>
        <v/>
      </c>
      <c r="C313" s="365" t="str">
        <f ca="1">TEXT(IFERROR(INDEX('Overview - Section A'!$A$37:$A$44,MATCH(G313,'Overview - Section A'!$U$37:$U$44,0)),""),"d-mmm-yy") &amp;" to " &amp; TEXT(IFERROR(INDEX('Overview - Section A'!$E$37:$E$44,MATCH(G313,'Overview - Section A'!$U$37:$U$44,0)),""),"d-mmm-yy")</f>
        <v>1-Jan-21 to 31-Dec-21</v>
      </c>
      <c r="D313" s="458"/>
      <c r="E313" s="458"/>
      <c r="F313" s="459" t="str">
        <f t="shared" si="20"/>
        <v/>
      </c>
      <c r="G313" s="460" t="s">
        <v>475</v>
      </c>
      <c r="H313" s="460"/>
      <c r="I313" s="461" t="b">
        <f t="shared" si="21"/>
        <v>1</v>
      </c>
      <c r="J313" s="461" t="b">
        <f t="shared" si="22"/>
        <v>0</v>
      </c>
      <c r="K313" s="461" t="str">
        <f t="shared" si="23"/>
        <v>a1N36000004Sdt3EAC</v>
      </c>
      <c r="L313" s="462" t="s">
        <v>1270</v>
      </c>
      <c r="M313" s="132"/>
      <c r="N313" s="69"/>
      <c r="AM313" s="5"/>
      <c r="AN313" s="5"/>
    </row>
    <row r="314" spans="1:40" ht="94.5" x14ac:dyDescent="0.25">
      <c r="A314" s="345">
        <v>37</v>
      </c>
      <c r="B314" s="364" t="str">
        <f t="shared" si="19"/>
        <v/>
      </c>
      <c r="C314" s="365" t="str">
        <f ca="1">TEXT(IFERROR(INDEX('Overview - Section A'!$A$37:$A$44,MATCH(G314,'Overview - Section A'!$U$37:$U$44,0)),""),"d-mmm-yy") &amp;" to " &amp; TEXT(IFERROR(INDEX('Overview - Section A'!$E$37:$E$44,MATCH(G314,'Overview - Section A'!$U$37:$U$44,0)),""),"d-mmm-yy")</f>
        <v>1-Jan-22 to 31-Dec-22</v>
      </c>
      <c r="D314" s="458"/>
      <c r="E314" s="458"/>
      <c r="F314" s="459" t="str">
        <f t="shared" si="20"/>
        <v/>
      </c>
      <c r="G314" s="460" t="s">
        <v>477</v>
      </c>
      <c r="H314" s="460"/>
      <c r="I314" s="461" t="b">
        <f t="shared" si="21"/>
        <v>1</v>
      </c>
      <c r="J314" s="461" t="b">
        <f t="shared" si="22"/>
        <v>0</v>
      </c>
      <c r="K314" s="461" t="str">
        <f t="shared" si="23"/>
        <v>a1N36000004Sdt3EAC</v>
      </c>
      <c r="L314" s="462" t="s">
        <v>1271</v>
      </c>
      <c r="M314" s="132"/>
      <c r="N314" s="69"/>
      <c r="AM314" s="5"/>
      <c r="AN314" s="5"/>
    </row>
    <row r="315" spans="1:40" ht="94.5" x14ac:dyDescent="0.25">
      <c r="A315" s="345">
        <v>37</v>
      </c>
      <c r="B315" s="364" t="str">
        <f t="shared" si="19"/>
        <v/>
      </c>
      <c r="C315" s="365" t="str">
        <f ca="1">TEXT(IFERROR(INDEX('Overview - Section A'!$A$37:$A$44,MATCH(G315,'Overview - Section A'!$U$37:$U$44,0)),""),"d-mmm-yy") &amp;" to " &amp; TEXT(IFERROR(INDEX('Overview - Section A'!$E$37:$E$44,MATCH(G315,'Overview - Section A'!$U$37:$U$44,0)),""),"d-mmm-yy")</f>
        <v>1-Jan-23 to 31-Dec-23</v>
      </c>
      <c r="D315" s="458"/>
      <c r="E315" s="458"/>
      <c r="F315" s="459" t="str">
        <f t="shared" si="20"/>
        <v/>
      </c>
      <c r="G315" s="460" t="s">
        <v>479</v>
      </c>
      <c r="H315" s="460"/>
      <c r="I315" s="461" t="b">
        <f t="shared" si="21"/>
        <v>1</v>
      </c>
      <c r="J315" s="461" t="b">
        <f t="shared" si="22"/>
        <v>0</v>
      </c>
      <c r="K315" s="461" t="str">
        <f t="shared" si="23"/>
        <v>a1N36000004Sdt3EAC</v>
      </c>
      <c r="L315" s="462" t="s">
        <v>1272</v>
      </c>
      <c r="M315" s="132"/>
      <c r="N315" s="69"/>
      <c r="AM315" s="5"/>
      <c r="AN315" s="5"/>
    </row>
    <row r="316" spans="1:40" ht="94.5" x14ac:dyDescent="0.25">
      <c r="A316" s="345">
        <v>38</v>
      </c>
      <c r="B316" s="364" t="str">
        <f t="shared" si="19"/>
        <v/>
      </c>
      <c r="C316" s="365" t="str">
        <f ca="1">TEXT(IFERROR(INDEX('Overview - Section A'!$A$37:$A$44,MATCH(G316,'Overview - Section A'!$U$37:$U$44,0)),""),"d-mmm-yy") &amp;" to " &amp; TEXT(IFERROR(INDEX('Overview - Section A'!$E$37:$E$44,MATCH(G316,'Overview - Section A'!$U$37:$U$44,0)),""),"d-mmm-yy")</f>
        <v>1-Jan-18 to 31-Dec-18</v>
      </c>
      <c r="D316" s="458"/>
      <c r="E316" s="458"/>
      <c r="F316" s="459" t="str">
        <f t="shared" si="20"/>
        <v/>
      </c>
      <c r="G316" s="460" t="s">
        <v>469</v>
      </c>
      <c r="H316" s="460"/>
      <c r="I316" s="461" t="b">
        <f t="shared" si="21"/>
        <v>1</v>
      </c>
      <c r="J316" s="461" t="b">
        <f t="shared" si="22"/>
        <v>0</v>
      </c>
      <c r="K316" s="461" t="str">
        <f t="shared" si="23"/>
        <v>a1N36000004Sdt4EAC</v>
      </c>
      <c r="L316" s="462" t="s">
        <v>1273</v>
      </c>
      <c r="M316" s="132"/>
      <c r="N316" s="69"/>
      <c r="AM316" s="5"/>
      <c r="AN316" s="5"/>
    </row>
    <row r="317" spans="1:40" ht="94.5" x14ac:dyDescent="0.25">
      <c r="A317" s="345">
        <v>38</v>
      </c>
      <c r="B317" s="364" t="str">
        <f t="shared" si="19"/>
        <v/>
      </c>
      <c r="C317" s="365" t="str">
        <f ca="1">TEXT(IFERROR(INDEX('Overview - Section A'!$A$37:$A$44,MATCH(G317,'Overview - Section A'!$U$37:$U$44,0)),""),"d-mmm-yy") &amp;" to " &amp; TEXT(IFERROR(INDEX('Overview - Section A'!$E$37:$E$44,MATCH(G317,'Overview - Section A'!$U$37:$U$44,0)),""),"d-mmm-yy")</f>
        <v>1-Jan-19 to 31-Dec-19</v>
      </c>
      <c r="D317" s="458"/>
      <c r="E317" s="458"/>
      <c r="F317" s="459" t="str">
        <f t="shared" si="20"/>
        <v/>
      </c>
      <c r="G317" s="460" t="s">
        <v>471</v>
      </c>
      <c r="H317" s="460"/>
      <c r="I317" s="461" t="b">
        <f t="shared" si="21"/>
        <v>1</v>
      </c>
      <c r="J317" s="461" t="b">
        <f t="shared" si="22"/>
        <v>0</v>
      </c>
      <c r="K317" s="461" t="str">
        <f t="shared" si="23"/>
        <v>a1N36000004Sdt4EAC</v>
      </c>
      <c r="L317" s="462" t="s">
        <v>1274</v>
      </c>
      <c r="M317" s="132"/>
      <c r="N317" s="69"/>
      <c r="AM317" s="5"/>
      <c r="AN317" s="5"/>
    </row>
    <row r="318" spans="1:40" ht="94.5" x14ac:dyDescent="0.25">
      <c r="A318" s="345">
        <v>38</v>
      </c>
      <c r="B318" s="364" t="str">
        <f t="shared" si="19"/>
        <v/>
      </c>
      <c r="C318" s="365" t="str">
        <f ca="1">TEXT(IFERROR(INDEX('Overview - Section A'!$A$37:$A$44,MATCH(G318,'Overview - Section A'!$U$37:$U$44,0)),""),"d-mmm-yy") &amp;" to " &amp; TEXT(IFERROR(INDEX('Overview - Section A'!$E$37:$E$44,MATCH(G318,'Overview - Section A'!$U$37:$U$44,0)),""),"d-mmm-yy")</f>
        <v>1-Jan-20 to 31-Dec-20</v>
      </c>
      <c r="D318" s="458"/>
      <c r="E318" s="458"/>
      <c r="F318" s="459" t="str">
        <f t="shared" si="20"/>
        <v/>
      </c>
      <c r="G318" s="460" t="s">
        <v>473</v>
      </c>
      <c r="H318" s="460"/>
      <c r="I318" s="461" t="b">
        <f t="shared" si="21"/>
        <v>1</v>
      </c>
      <c r="J318" s="461" t="b">
        <f t="shared" si="22"/>
        <v>0</v>
      </c>
      <c r="K318" s="461" t="str">
        <f t="shared" si="23"/>
        <v>a1N36000004Sdt4EAC</v>
      </c>
      <c r="L318" s="462" t="s">
        <v>1275</v>
      </c>
      <c r="M318" s="132"/>
      <c r="N318" s="69"/>
      <c r="AM318" s="5"/>
      <c r="AN318" s="5"/>
    </row>
    <row r="319" spans="1:40" ht="94.5" x14ac:dyDescent="0.25">
      <c r="A319" s="345">
        <v>38</v>
      </c>
      <c r="B319" s="364" t="str">
        <f t="shared" si="19"/>
        <v/>
      </c>
      <c r="C319" s="365" t="str">
        <f ca="1">TEXT(IFERROR(INDEX('Overview - Section A'!$A$37:$A$44,MATCH(G319,'Overview - Section A'!$U$37:$U$44,0)),""),"d-mmm-yy") &amp;" to " &amp; TEXT(IFERROR(INDEX('Overview - Section A'!$E$37:$E$44,MATCH(G319,'Overview - Section A'!$U$37:$U$44,0)),""),"d-mmm-yy")</f>
        <v>1-Jan-21 to 31-Dec-21</v>
      </c>
      <c r="D319" s="458"/>
      <c r="E319" s="458"/>
      <c r="F319" s="459" t="str">
        <f t="shared" si="20"/>
        <v/>
      </c>
      <c r="G319" s="460" t="s">
        <v>475</v>
      </c>
      <c r="H319" s="460"/>
      <c r="I319" s="461" t="b">
        <f t="shared" si="21"/>
        <v>1</v>
      </c>
      <c r="J319" s="461" t="b">
        <f t="shared" si="22"/>
        <v>0</v>
      </c>
      <c r="K319" s="461" t="str">
        <f t="shared" si="23"/>
        <v>a1N36000004Sdt4EAC</v>
      </c>
      <c r="L319" s="462" t="s">
        <v>1276</v>
      </c>
      <c r="M319" s="132"/>
      <c r="N319" s="69"/>
      <c r="AM319" s="5"/>
      <c r="AN319" s="5"/>
    </row>
    <row r="320" spans="1:40" ht="94.5" x14ac:dyDescent="0.25">
      <c r="A320" s="345">
        <v>38</v>
      </c>
      <c r="B320" s="364" t="str">
        <f t="shared" si="19"/>
        <v/>
      </c>
      <c r="C320" s="365" t="str">
        <f ca="1">TEXT(IFERROR(INDEX('Overview - Section A'!$A$37:$A$44,MATCH(G320,'Overview - Section A'!$U$37:$U$44,0)),""),"d-mmm-yy") &amp;" to " &amp; TEXT(IFERROR(INDEX('Overview - Section A'!$E$37:$E$44,MATCH(G320,'Overview - Section A'!$U$37:$U$44,0)),""),"d-mmm-yy")</f>
        <v>1-Jan-22 to 31-Dec-22</v>
      </c>
      <c r="D320" s="458"/>
      <c r="E320" s="458"/>
      <c r="F320" s="459" t="str">
        <f t="shared" si="20"/>
        <v/>
      </c>
      <c r="G320" s="460" t="s">
        <v>477</v>
      </c>
      <c r="H320" s="460"/>
      <c r="I320" s="461" t="b">
        <f t="shared" si="21"/>
        <v>1</v>
      </c>
      <c r="J320" s="461" t="b">
        <f t="shared" si="22"/>
        <v>0</v>
      </c>
      <c r="K320" s="461" t="str">
        <f t="shared" si="23"/>
        <v>a1N36000004Sdt4EAC</v>
      </c>
      <c r="L320" s="462" t="s">
        <v>1277</v>
      </c>
      <c r="M320" s="132"/>
      <c r="N320" s="69"/>
      <c r="AM320" s="5"/>
      <c r="AN320" s="5"/>
    </row>
    <row r="321" spans="1:40" ht="94.5" x14ac:dyDescent="0.25">
      <c r="A321" s="345">
        <v>38</v>
      </c>
      <c r="B321" s="364" t="str">
        <f t="shared" si="19"/>
        <v/>
      </c>
      <c r="C321" s="365" t="str">
        <f ca="1">TEXT(IFERROR(INDEX('Overview - Section A'!$A$37:$A$44,MATCH(G321,'Overview - Section A'!$U$37:$U$44,0)),""),"d-mmm-yy") &amp;" to " &amp; TEXT(IFERROR(INDEX('Overview - Section A'!$E$37:$E$44,MATCH(G321,'Overview - Section A'!$U$37:$U$44,0)),""),"d-mmm-yy")</f>
        <v>1-Jan-23 to 31-Dec-23</v>
      </c>
      <c r="D321" s="458"/>
      <c r="E321" s="458"/>
      <c r="F321" s="459" t="str">
        <f t="shared" si="20"/>
        <v/>
      </c>
      <c r="G321" s="460" t="s">
        <v>479</v>
      </c>
      <c r="H321" s="460"/>
      <c r="I321" s="461" t="b">
        <f t="shared" si="21"/>
        <v>1</v>
      </c>
      <c r="J321" s="461" t="b">
        <f t="shared" si="22"/>
        <v>0</v>
      </c>
      <c r="K321" s="461" t="str">
        <f t="shared" si="23"/>
        <v>a1N36000004Sdt4EAC</v>
      </c>
      <c r="L321" s="462" t="s">
        <v>1278</v>
      </c>
      <c r="M321" s="132"/>
      <c r="N321" s="69"/>
      <c r="AM321" s="5"/>
      <c r="AN321" s="5"/>
    </row>
    <row r="322" spans="1:40" ht="94.5" x14ac:dyDescent="0.25">
      <c r="A322" s="345">
        <v>39</v>
      </c>
      <c r="B322" s="364" t="str">
        <f t="shared" si="19"/>
        <v/>
      </c>
      <c r="C322" s="365" t="str">
        <f ca="1">TEXT(IFERROR(INDEX('Overview - Section A'!$A$37:$A$44,MATCH(G322,'Overview - Section A'!$U$37:$U$44,0)),""),"d-mmm-yy") &amp;" to " &amp; TEXT(IFERROR(INDEX('Overview - Section A'!$E$37:$E$44,MATCH(G322,'Overview - Section A'!$U$37:$U$44,0)),""),"d-mmm-yy")</f>
        <v>1-Jan-18 to 31-Dec-18</v>
      </c>
      <c r="D322" s="458"/>
      <c r="E322" s="458"/>
      <c r="F322" s="459" t="str">
        <f t="shared" si="20"/>
        <v/>
      </c>
      <c r="G322" s="460" t="s">
        <v>469</v>
      </c>
      <c r="H322" s="460"/>
      <c r="I322" s="461" t="b">
        <f t="shared" si="21"/>
        <v>1</v>
      </c>
      <c r="J322" s="461" t="b">
        <f t="shared" si="22"/>
        <v>0</v>
      </c>
      <c r="K322" s="461" t="str">
        <f t="shared" si="23"/>
        <v>a1N36000004Sdt5EAC</v>
      </c>
      <c r="L322" s="462" t="s">
        <v>1279</v>
      </c>
      <c r="M322" s="132"/>
      <c r="N322" s="69"/>
      <c r="AM322" s="5"/>
      <c r="AN322" s="5"/>
    </row>
    <row r="323" spans="1:40" ht="94.5" x14ac:dyDescent="0.25">
      <c r="A323" s="345">
        <v>39</v>
      </c>
      <c r="B323" s="364" t="str">
        <f t="shared" si="19"/>
        <v/>
      </c>
      <c r="C323" s="365" t="str">
        <f ca="1">TEXT(IFERROR(INDEX('Overview - Section A'!$A$37:$A$44,MATCH(G323,'Overview - Section A'!$U$37:$U$44,0)),""),"d-mmm-yy") &amp;" to " &amp; TEXT(IFERROR(INDEX('Overview - Section A'!$E$37:$E$44,MATCH(G323,'Overview - Section A'!$U$37:$U$44,0)),""),"d-mmm-yy")</f>
        <v>1-Jan-19 to 31-Dec-19</v>
      </c>
      <c r="D323" s="458"/>
      <c r="E323" s="458"/>
      <c r="F323" s="459" t="str">
        <f t="shared" si="20"/>
        <v/>
      </c>
      <c r="G323" s="460" t="s">
        <v>471</v>
      </c>
      <c r="H323" s="460"/>
      <c r="I323" s="461" t="b">
        <f t="shared" si="21"/>
        <v>1</v>
      </c>
      <c r="J323" s="461" t="b">
        <f t="shared" si="22"/>
        <v>0</v>
      </c>
      <c r="K323" s="461" t="str">
        <f t="shared" si="23"/>
        <v>a1N36000004Sdt5EAC</v>
      </c>
      <c r="L323" s="462" t="s">
        <v>1280</v>
      </c>
      <c r="M323" s="132"/>
      <c r="N323" s="69"/>
      <c r="AM323" s="5"/>
      <c r="AN323" s="5"/>
    </row>
    <row r="324" spans="1:40" ht="94.5" x14ac:dyDescent="0.25">
      <c r="A324" s="345">
        <v>39</v>
      </c>
      <c r="B324" s="364" t="str">
        <f t="shared" si="19"/>
        <v/>
      </c>
      <c r="C324" s="365" t="str">
        <f ca="1">TEXT(IFERROR(INDEX('Overview - Section A'!$A$37:$A$44,MATCH(G324,'Overview - Section A'!$U$37:$U$44,0)),""),"d-mmm-yy") &amp;" to " &amp; TEXT(IFERROR(INDEX('Overview - Section A'!$E$37:$E$44,MATCH(G324,'Overview - Section A'!$U$37:$U$44,0)),""),"d-mmm-yy")</f>
        <v>1-Jan-20 to 31-Dec-20</v>
      </c>
      <c r="D324" s="458"/>
      <c r="E324" s="458"/>
      <c r="F324" s="459" t="str">
        <f t="shared" si="20"/>
        <v/>
      </c>
      <c r="G324" s="460" t="s">
        <v>473</v>
      </c>
      <c r="H324" s="460"/>
      <c r="I324" s="461" t="b">
        <f t="shared" si="21"/>
        <v>1</v>
      </c>
      <c r="J324" s="461" t="b">
        <f t="shared" si="22"/>
        <v>0</v>
      </c>
      <c r="K324" s="461" t="str">
        <f t="shared" si="23"/>
        <v>a1N36000004Sdt5EAC</v>
      </c>
      <c r="L324" s="462" t="s">
        <v>1281</v>
      </c>
      <c r="M324" s="132"/>
      <c r="N324" s="69"/>
      <c r="AM324" s="5"/>
      <c r="AN324" s="5"/>
    </row>
    <row r="325" spans="1:40" ht="94.5" x14ac:dyDescent="0.25">
      <c r="A325" s="345">
        <v>39</v>
      </c>
      <c r="B325" s="364" t="str">
        <f t="shared" si="19"/>
        <v/>
      </c>
      <c r="C325" s="365" t="str">
        <f ca="1">TEXT(IFERROR(INDEX('Overview - Section A'!$A$37:$A$44,MATCH(G325,'Overview - Section A'!$U$37:$U$44,0)),""),"d-mmm-yy") &amp;" to " &amp; TEXT(IFERROR(INDEX('Overview - Section A'!$E$37:$E$44,MATCH(G325,'Overview - Section A'!$U$37:$U$44,0)),""),"d-mmm-yy")</f>
        <v>1-Jan-21 to 31-Dec-21</v>
      </c>
      <c r="D325" s="458"/>
      <c r="E325" s="458"/>
      <c r="F325" s="459" t="str">
        <f t="shared" si="20"/>
        <v/>
      </c>
      <c r="G325" s="460" t="s">
        <v>475</v>
      </c>
      <c r="H325" s="460"/>
      <c r="I325" s="461" t="b">
        <f t="shared" si="21"/>
        <v>1</v>
      </c>
      <c r="J325" s="461" t="b">
        <f t="shared" si="22"/>
        <v>0</v>
      </c>
      <c r="K325" s="461" t="str">
        <f t="shared" si="23"/>
        <v>a1N36000004Sdt5EAC</v>
      </c>
      <c r="L325" s="462" t="s">
        <v>1282</v>
      </c>
      <c r="M325" s="132"/>
      <c r="N325" s="69"/>
      <c r="AM325" s="5"/>
      <c r="AN325" s="5"/>
    </row>
    <row r="326" spans="1:40" ht="94.5" x14ac:dyDescent="0.25">
      <c r="A326" s="345">
        <v>39</v>
      </c>
      <c r="B326" s="364" t="str">
        <f t="shared" si="19"/>
        <v/>
      </c>
      <c r="C326" s="365" t="str">
        <f ca="1">TEXT(IFERROR(INDEX('Overview - Section A'!$A$37:$A$44,MATCH(G326,'Overview - Section A'!$U$37:$U$44,0)),""),"d-mmm-yy") &amp;" to " &amp; TEXT(IFERROR(INDEX('Overview - Section A'!$E$37:$E$44,MATCH(G326,'Overview - Section A'!$U$37:$U$44,0)),""),"d-mmm-yy")</f>
        <v>1-Jan-22 to 31-Dec-22</v>
      </c>
      <c r="D326" s="458"/>
      <c r="E326" s="458"/>
      <c r="F326" s="459" t="str">
        <f t="shared" si="20"/>
        <v/>
      </c>
      <c r="G326" s="460" t="s">
        <v>477</v>
      </c>
      <c r="H326" s="460"/>
      <c r="I326" s="461" t="b">
        <f t="shared" si="21"/>
        <v>1</v>
      </c>
      <c r="J326" s="461" t="b">
        <f t="shared" si="22"/>
        <v>0</v>
      </c>
      <c r="K326" s="461" t="str">
        <f t="shared" si="23"/>
        <v>a1N36000004Sdt5EAC</v>
      </c>
      <c r="L326" s="462" t="s">
        <v>1283</v>
      </c>
      <c r="M326" s="132"/>
      <c r="N326" s="69"/>
      <c r="AM326" s="5"/>
      <c r="AN326" s="5"/>
    </row>
    <row r="327" spans="1:40" ht="94.5" x14ac:dyDescent="0.25">
      <c r="A327" s="345">
        <v>39</v>
      </c>
      <c r="B327" s="364" t="str">
        <f t="shared" si="19"/>
        <v/>
      </c>
      <c r="C327" s="365" t="str">
        <f ca="1">TEXT(IFERROR(INDEX('Overview - Section A'!$A$37:$A$44,MATCH(G327,'Overview - Section A'!$U$37:$U$44,0)),""),"d-mmm-yy") &amp;" to " &amp; TEXT(IFERROR(INDEX('Overview - Section A'!$E$37:$E$44,MATCH(G327,'Overview - Section A'!$U$37:$U$44,0)),""),"d-mmm-yy")</f>
        <v>1-Jan-23 to 31-Dec-23</v>
      </c>
      <c r="D327" s="458"/>
      <c r="E327" s="458"/>
      <c r="F327" s="459" t="str">
        <f t="shared" si="20"/>
        <v/>
      </c>
      <c r="G327" s="460" t="s">
        <v>479</v>
      </c>
      <c r="H327" s="460"/>
      <c r="I327" s="461" t="b">
        <f t="shared" si="21"/>
        <v>1</v>
      </c>
      <c r="J327" s="461" t="b">
        <f t="shared" si="22"/>
        <v>0</v>
      </c>
      <c r="K327" s="461" t="str">
        <f t="shared" si="23"/>
        <v>a1N36000004Sdt5EAC</v>
      </c>
      <c r="L327" s="462" t="s">
        <v>1284</v>
      </c>
      <c r="M327" s="132"/>
      <c r="N327" s="69"/>
      <c r="AM327" s="5"/>
      <c r="AN327" s="5"/>
    </row>
    <row r="328" spans="1:40" ht="94.5" x14ac:dyDescent="0.25">
      <c r="A328" s="345">
        <v>40</v>
      </c>
      <c r="B328" s="364" t="str">
        <f t="shared" si="19"/>
        <v/>
      </c>
      <c r="C328" s="365" t="str">
        <f ca="1">TEXT(IFERROR(INDEX('Overview - Section A'!$A$37:$A$44,MATCH(G328,'Overview - Section A'!$U$37:$U$44,0)),""),"d-mmm-yy") &amp;" to " &amp; TEXT(IFERROR(INDEX('Overview - Section A'!$E$37:$E$44,MATCH(G328,'Overview - Section A'!$U$37:$U$44,0)),""),"d-mmm-yy")</f>
        <v>1-Jan-18 to 31-Dec-18</v>
      </c>
      <c r="D328" s="458"/>
      <c r="E328" s="458"/>
      <c r="F328" s="459" t="str">
        <f t="shared" si="20"/>
        <v/>
      </c>
      <c r="G328" s="460" t="s">
        <v>469</v>
      </c>
      <c r="H328" s="460"/>
      <c r="I328" s="461" t="b">
        <f t="shared" si="21"/>
        <v>1</v>
      </c>
      <c r="J328" s="461" t="b">
        <f t="shared" si="22"/>
        <v>0</v>
      </c>
      <c r="K328" s="461" t="str">
        <f t="shared" si="23"/>
        <v>a1N36000004Sdt6EAC</v>
      </c>
      <c r="L328" s="462" t="s">
        <v>1285</v>
      </c>
      <c r="M328" s="132"/>
      <c r="N328" s="69"/>
      <c r="AM328" s="5"/>
      <c r="AN328" s="5"/>
    </row>
    <row r="329" spans="1:40" ht="94.5" x14ac:dyDescent="0.25">
      <c r="A329" s="345">
        <v>40</v>
      </c>
      <c r="B329" s="364" t="str">
        <f t="shared" si="19"/>
        <v/>
      </c>
      <c r="C329" s="365" t="str">
        <f ca="1">TEXT(IFERROR(INDEX('Overview - Section A'!$A$37:$A$44,MATCH(G329,'Overview - Section A'!$U$37:$U$44,0)),""),"d-mmm-yy") &amp;" to " &amp; TEXT(IFERROR(INDEX('Overview - Section A'!$E$37:$E$44,MATCH(G329,'Overview - Section A'!$U$37:$U$44,0)),""),"d-mmm-yy")</f>
        <v>1-Jan-19 to 31-Dec-19</v>
      </c>
      <c r="D329" s="458"/>
      <c r="E329" s="458"/>
      <c r="F329" s="459" t="str">
        <f t="shared" si="20"/>
        <v/>
      </c>
      <c r="G329" s="460" t="s">
        <v>471</v>
      </c>
      <c r="H329" s="460"/>
      <c r="I329" s="461" t="b">
        <f t="shared" si="21"/>
        <v>1</v>
      </c>
      <c r="J329" s="461" t="b">
        <f t="shared" si="22"/>
        <v>0</v>
      </c>
      <c r="K329" s="461" t="str">
        <f t="shared" si="23"/>
        <v>a1N36000004Sdt6EAC</v>
      </c>
      <c r="L329" s="462" t="s">
        <v>1286</v>
      </c>
      <c r="M329" s="132"/>
      <c r="N329" s="69"/>
      <c r="AM329" s="5"/>
      <c r="AN329" s="5"/>
    </row>
    <row r="330" spans="1:40" ht="94.5" x14ac:dyDescent="0.25">
      <c r="A330" s="345">
        <v>40</v>
      </c>
      <c r="B330" s="364" t="str">
        <f t="shared" si="19"/>
        <v/>
      </c>
      <c r="C330" s="365" t="str">
        <f ca="1">TEXT(IFERROR(INDEX('Overview - Section A'!$A$37:$A$44,MATCH(G330,'Overview - Section A'!$U$37:$U$44,0)),""),"d-mmm-yy") &amp;" to " &amp; TEXT(IFERROR(INDEX('Overview - Section A'!$E$37:$E$44,MATCH(G330,'Overview - Section A'!$U$37:$U$44,0)),""),"d-mmm-yy")</f>
        <v>1-Jan-20 to 31-Dec-20</v>
      </c>
      <c r="D330" s="458"/>
      <c r="E330" s="458"/>
      <c r="F330" s="459" t="str">
        <f t="shared" si="20"/>
        <v/>
      </c>
      <c r="G330" s="460" t="s">
        <v>473</v>
      </c>
      <c r="H330" s="460"/>
      <c r="I330" s="461" t="b">
        <f t="shared" si="21"/>
        <v>1</v>
      </c>
      <c r="J330" s="461" t="b">
        <f t="shared" si="22"/>
        <v>0</v>
      </c>
      <c r="K330" s="461" t="str">
        <f t="shared" si="23"/>
        <v>a1N36000004Sdt6EAC</v>
      </c>
      <c r="L330" s="462" t="s">
        <v>1287</v>
      </c>
      <c r="M330" s="132"/>
      <c r="N330" s="69"/>
      <c r="AM330" s="5"/>
      <c r="AN330" s="5"/>
    </row>
    <row r="331" spans="1:40" ht="94.5" x14ac:dyDescent="0.25">
      <c r="A331" s="345">
        <v>40</v>
      </c>
      <c r="B331" s="364" t="str">
        <f t="shared" si="19"/>
        <v/>
      </c>
      <c r="C331" s="365" t="str">
        <f ca="1">TEXT(IFERROR(INDEX('Overview - Section A'!$A$37:$A$44,MATCH(G331,'Overview - Section A'!$U$37:$U$44,0)),""),"d-mmm-yy") &amp;" to " &amp; TEXT(IFERROR(INDEX('Overview - Section A'!$E$37:$E$44,MATCH(G331,'Overview - Section A'!$U$37:$U$44,0)),""),"d-mmm-yy")</f>
        <v>1-Jan-21 to 31-Dec-21</v>
      </c>
      <c r="D331" s="458"/>
      <c r="E331" s="458"/>
      <c r="F331" s="459" t="str">
        <f t="shared" si="20"/>
        <v/>
      </c>
      <c r="G331" s="460" t="s">
        <v>475</v>
      </c>
      <c r="H331" s="460"/>
      <c r="I331" s="461" t="b">
        <f t="shared" si="21"/>
        <v>1</v>
      </c>
      <c r="J331" s="461" t="b">
        <f t="shared" si="22"/>
        <v>0</v>
      </c>
      <c r="K331" s="461" t="str">
        <f t="shared" si="23"/>
        <v>a1N36000004Sdt6EAC</v>
      </c>
      <c r="L331" s="462" t="s">
        <v>1288</v>
      </c>
      <c r="M331" s="132"/>
      <c r="N331" s="69"/>
      <c r="AM331" s="5"/>
      <c r="AN331" s="5"/>
    </row>
    <row r="332" spans="1:40" ht="94.5" x14ac:dyDescent="0.25">
      <c r="A332" s="345">
        <v>40</v>
      </c>
      <c r="B332" s="364" t="str">
        <f t="shared" si="19"/>
        <v/>
      </c>
      <c r="C332" s="365" t="str">
        <f ca="1">TEXT(IFERROR(INDEX('Overview - Section A'!$A$37:$A$44,MATCH(G332,'Overview - Section A'!$U$37:$U$44,0)),""),"d-mmm-yy") &amp;" to " &amp; TEXT(IFERROR(INDEX('Overview - Section A'!$E$37:$E$44,MATCH(G332,'Overview - Section A'!$U$37:$U$44,0)),""),"d-mmm-yy")</f>
        <v>1-Jan-22 to 31-Dec-22</v>
      </c>
      <c r="D332" s="458"/>
      <c r="E332" s="458"/>
      <c r="F332" s="459" t="str">
        <f t="shared" si="20"/>
        <v/>
      </c>
      <c r="G332" s="460" t="s">
        <v>477</v>
      </c>
      <c r="H332" s="460"/>
      <c r="I332" s="461" t="b">
        <f t="shared" si="21"/>
        <v>1</v>
      </c>
      <c r="J332" s="461" t="b">
        <f t="shared" si="22"/>
        <v>0</v>
      </c>
      <c r="K332" s="461" t="str">
        <f t="shared" si="23"/>
        <v>a1N36000004Sdt6EAC</v>
      </c>
      <c r="L332" s="462" t="s">
        <v>1289</v>
      </c>
      <c r="M332" s="132"/>
      <c r="N332" s="69"/>
      <c r="AM332" s="5"/>
      <c r="AN332" s="5"/>
    </row>
    <row r="333" spans="1:40" ht="94.5" x14ac:dyDescent="0.25">
      <c r="A333" s="345">
        <v>40</v>
      </c>
      <c r="B333" s="364" t="str">
        <f t="shared" si="19"/>
        <v/>
      </c>
      <c r="C333" s="365" t="str">
        <f ca="1">TEXT(IFERROR(INDEX('Overview - Section A'!$A$37:$A$44,MATCH(G333,'Overview - Section A'!$U$37:$U$44,0)),""),"d-mmm-yy") &amp;" to " &amp; TEXT(IFERROR(INDEX('Overview - Section A'!$E$37:$E$44,MATCH(G333,'Overview - Section A'!$U$37:$U$44,0)),""),"d-mmm-yy")</f>
        <v>1-Jan-23 to 31-Dec-23</v>
      </c>
      <c r="D333" s="458"/>
      <c r="E333" s="458"/>
      <c r="F333" s="459" t="str">
        <f t="shared" si="20"/>
        <v/>
      </c>
      <c r="G333" s="460" t="s">
        <v>479</v>
      </c>
      <c r="H333" s="460"/>
      <c r="I333" s="461" t="b">
        <f t="shared" si="21"/>
        <v>1</v>
      </c>
      <c r="J333" s="461" t="b">
        <f t="shared" si="22"/>
        <v>0</v>
      </c>
      <c r="K333" s="461" t="str">
        <f t="shared" si="23"/>
        <v>a1N36000004Sdt6EAC</v>
      </c>
      <c r="L333" s="462" t="s">
        <v>1290</v>
      </c>
      <c r="M333" s="132"/>
      <c r="N333" s="69"/>
      <c r="AM333" s="5"/>
      <c r="AN333" s="5"/>
    </row>
    <row r="334" spans="1:40" ht="94.5" x14ac:dyDescent="0.25">
      <c r="A334" s="345">
        <v>41</v>
      </c>
      <c r="B334" s="364" t="str">
        <f t="shared" si="19"/>
        <v/>
      </c>
      <c r="C334" s="365" t="str">
        <f ca="1">TEXT(IFERROR(INDEX('Overview - Section A'!$A$37:$A$44,MATCH(G334,'Overview - Section A'!$U$37:$U$44,0)),""),"d-mmm-yy") &amp;" to " &amp; TEXT(IFERROR(INDEX('Overview - Section A'!$E$37:$E$44,MATCH(G334,'Overview - Section A'!$U$37:$U$44,0)),""),"d-mmm-yy")</f>
        <v>1-Jan-18 to 31-Dec-18</v>
      </c>
      <c r="D334" s="458"/>
      <c r="E334" s="458"/>
      <c r="F334" s="459" t="str">
        <f t="shared" si="20"/>
        <v/>
      </c>
      <c r="G334" s="460" t="s">
        <v>469</v>
      </c>
      <c r="H334" s="460"/>
      <c r="I334" s="461" t="b">
        <f t="shared" si="21"/>
        <v>1</v>
      </c>
      <c r="J334" s="461" t="b">
        <f t="shared" si="22"/>
        <v>0</v>
      </c>
      <c r="K334" s="461" t="str">
        <f t="shared" si="23"/>
        <v>a1N36000004Sdt7EAC</v>
      </c>
      <c r="L334" s="462" t="s">
        <v>1291</v>
      </c>
      <c r="M334" s="132"/>
      <c r="N334" s="69"/>
      <c r="AM334" s="5"/>
      <c r="AN334" s="5"/>
    </row>
    <row r="335" spans="1:40" ht="94.5" x14ac:dyDescent="0.25">
      <c r="A335" s="345">
        <v>41</v>
      </c>
      <c r="B335" s="364" t="str">
        <f t="shared" si="19"/>
        <v/>
      </c>
      <c r="C335" s="365" t="str">
        <f ca="1">TEXT(IFERROR(INDEX('Overview - Section A'!$A$37:$A$44,MATCH(G335,'Overview - Section A'!$U$37:$U$44,0)),""),"d-mmm-yy") &amp;" to " &amp; TEXT(IFERROR(INDEX('Overview - Section A'!$E$37:$E$44,MATCH(G335,'Overview - Section A'!$U$37:$U$44,0)),""),"d-mmm-yy")</f>
        <v>1-Jan-19 to 31-Dec-19</v>
      </c>
      <c r="D335" s="458"/>
      <c r="E335" s="458"/>
      <c r="F335" s="459" t="str">
        <f t="shared" si="20"/>
        <v/>
      </c>
      <c r="G335" s="460" t="s">
        <v>471</v>
      </c>
      <c r="H335" s="460"/>
      <c r="I335" s="461" t="b">
        <f t="shared" si="21"/>
        <v>1</v>
      </c>
      <c r="J335" s="461" t="b">
        <f t="shared" si="22"/>
        <v>0</v>
      </c>
      <c r="K335" s="461" t="str">
        <f t="shared" si="23"/>
        <v>a1N36000004Sdt7EAC</v>
      </c>
      <c r="L335" s="462" t="s">
        <v>1292</v>
      </c>
      <c r="M335" s="132"/>
      <c r="N335" s="69"/>
      <c r="AM335" s="5"/>
      <c r="AN335" s="5"/>
    </row>
    <row r="336" spans="1:40" ht="94.5" x14ac:dyDescent="0.25">
      <c r="A336" s="345">
        <v>41</v>
      </c>
      <c r="B336" s="364" t="str">
        <f t="shared" si="19"/>
        <v/>
      </c>
      <c r="C336" s="365" t="str">
        <f ca="1">TEXT(IFERROR(INDEX('Overview - Section A'!$A$37:$A$44,MATCH(G336,'Overview - Section A'!$U$37:$U$44,0)),""),"d-mmm-yy") &amp;" to " &amp; TEXT(IFERROR(INDEX('Overview - Section A'!$E$37:$E$44,MATCH(G336,'Overview - Section A'!$U$37:$U$44,0)),""),"d-mmm-yy")</f>
        <v>1-Jan-20 to 31-Dec-20</v>
      </c>
      <c r="D336" s="458"/>
      <c r="E336" s="458"/>
      <c r="F336" s="459" t="str">
        <f t="shared" si="20"/>
        <v/>
      </c>
      <c r="G336" s="460" t="s">
        <v>473</v>
      </c>
      <c r="H336" s="460"/>
      <c r="I336" s="461" t="b">
        <f t="shared" si="21"/>
        <v>1</v>
      </c>
      <c r="J336" s="461" t="b">
        <f t="shared" si="22"/>
        <v>0</v>
      </c>
      <c r="K336" s="461" t="str">
        <f t="shared" si="23"/>
        <v>a1N36000004Sdt7EAC</v>
      </c>
      <c r="L336" s="462" t="s">
        <v>1293</v>
      </c>
      <c r="M336" s="132"/>
      <c r="N336" s="69"/>
      <c r="AM336" s="5"/>
      <c r="AN336" s="5"/>
    </row>
    <row r="337" spans="1:40" ht="94.5" x14ac:dyDescent="0.25">
      <c r="A337" s="345">
        <v>41</v>
      </c>
      <c r="B337" s="364" t="str">
        <f t="shared" si="19"/>
        <v/>
      </c>
      <c r="C337" s="365" t="str">
        <f ca="1">TEXT(IFERROR(INDEX('Overview - Section A'!$A$37:$A$44,MATCH(G337,'Overview - Section A'!$U$37:$U$44,0)),""),"d-mmm-yy") &amp;" to " &amp; TEXT(IFERROR(INDEX('Overview - Section A'!$E$37:$E$44,MATCH(G337,'Overview - Section A'!$U$37:$U$44,0)),""),"d-mmm-yy")</f>
        <v>1-Jan-21 to 31-Dec-21</v>
      </c>
      <c r="D337" s="458"/>
      <c r="E337" s="458"/>
      <c r="F337" s="459" t="str">
        <f t="shared" si="20"/>
        <v/>
      </c>
      <c r="G337" s="460" t="s">
        <v>475</v>
      </c>
      <c r="H337" s="460"/>
      <c r="I337" s="461" t="b">
        <f t="shared" si="21"/>
        <v>1</v>
      </c>
      <c r="J337" s="461" t="b">
        <f t="shared" si="22"/>
        <v>0</v>
      </c>
      <c r="K337" s="461" t="str">
        <f t="shared" si="23"/>
        <v>a1N36000004Sdt7EAC</v>
      </c>
      <c r="L337" s="462" t="s">
        <v>1294</v>
      </c>
      <c r="M337" s="132"/>
      <c r="N337" s="69"/>
      <c r="AM337" s="5"/>
      <c r="AN337" s="5"/>
    </row>
    <row r="338" spans="1:40" ht="94.5" x14ac:dyDescent="0.25">
      <c r="A338" s="345">
        <v>41</v>
      </c>
      <c r="B338" s="364" t="str">
        <f t="shared" si="19"/>
        <v/>
      </c>
      <c r="C338" s="365" t="str">
        <f ca="1">TEXT(IFERROR(INDEX('Overview - Section A'!$A$37:$A$44,MATCH(G338,'Overview - Section A'!$U$37:$U$44,0)),""),"d-mmm-yy") &amp;" to " &amp; TEXT(IFERROR(INDEX('Overview - Section A'!$E$37:$E$44,MATCH(G338,'Overview - Section A'!$U$37:$U$44,0)),""),"d-mmm-yy")</f>
        <v>1-Jan-22 to 31-Dec-22</v>
      </c>
      <c r="D338" s="458"/>
      <c r="E338" s="458"/>
      <c r="F338" s="459" t="str">
        <f t="shared" si="20"/>
        <v/>
      </c>
      <c r="G338" s="460" t="s">
        <v>477</v>
      </c>
      <c r="H338" s="460"/>
      <c r="I338" s="461" t="b">
        <f t="shared" si="21"/>
        <v>1</v>
      </c>
      <c r="J338" s="461" t="b">
        <f t="shared" si="22"/>
        <v>0</v>
      </c>
      <c r="K338" s="461" t="str">
        <f t="shared" si="23"/>
        <v>a1N36000004Sdt7EAC</v>
      </c>
      <c r="L338" s="462" t="s">
        <v>1295</v>
      </c>
      <c r="M338" s="132"/>
      <c r="N338" s="69"/>
      <c r="AM338" s="5"/>
      <c r="AN338" s="5"/>
    </row>
    <row r="339" spans="1:40" ht="94.5" x14ac:dyDescent="0.25">
      <c r="A339" s="345">
        <v>41</v>
      </c>
      <c r="B339" s="364" t="str">
        <f t="shared" si="19"/>
        <v/>
      </c>
      <c r="C339" s="365" t="str">
        <f ca="1">TEXT(IFERROR(INDEX('Overview - Section A'!$A$37:$A$44,MATCH(G339,'Overview - Section A'!$U$37:$U$44,0)),""),"d-mmm-yy") &amp;" to " &amp; TEXT(IFERROR(INDEX('Overview - Section A'!$E$37:$E$44,MATCH(G339,'Overview - Section A'!$U$37:$U$44,0)),""),"d-mmm-yy")</f>
        <v>1-Jan-23 to 31-Dec-23</v>
      </c>
      <c r="D339" s="458"/>
      <c r="E339" s="458"/>
      <c r="F339" s="459" t="str">
        <f t="shared" si="20"/>
        <v/>
      </c>
      <c r="G339" s="460" t="s">
        <v>479</v>
      </c>
      <c r="H339" s="460"/>
      <c r="I339" s="461" t="b">
        <f t="shared" si="21"/>
        <v>1</v>
      </c>
      <c r="J339" s="461" t="b">
        <f t="shared" si="22"/>
        <v>0</v>
      </c>
      <c r="K339" s="461" t="str">
        <f t="shared" si="23"/>
        <v>a1N36000004Sdt7EAC</v>
      </c>
      <c r="L339" s="462" t="s">
        <v>1296</v>
      </c>
      <c r="M339" s="132"/>
      <c r="N339" s="69"/>
      <c r="AM339" s="5"/>
      <c r="AN339" s="5"/>
    </row>
    <row r="340" spans="1:40" ht="94.5" x14ac:dyDescent="0.25">
      <c r="A340" s="345">
        <v>42</v>
      </c>
      <c r="B340" s="364" t="str">
        <f t="shared" si="19"/>
        <v/>
      </c>
      <c r="C340" s="365" t="str">
        <f ca="1">TEXT(IFERROR(INDEX('Overview - Section A'!$A$37:$A$44,MATCH(G340,'Overview - Section A'!$U$37:$U$44,0)),""),"d-mmm-yy") &amp;" to " &amp; TEXT(IFERROR(INDEX('Overview - Section A'!$E$37:$E$44,MATCH(G340,'Overview - Section A'!$U$37:$U$44,0)),""),"d-mmm-yy")</f>
        <v>1-Jan-18 to 31-Dec-18</v>
      </c>
      <c r="D340" s="458"/>
      <c r="E340" s="458"/>
      <c r="F340" s="459" t="str">
        <f t="shared" si="20"/>
        <v/>
      </c>
      <c r="G340" s="460" t="s">
        <v>469</v>
      </c>
      <c r="H340" s="460"/>
      <c r="I340" s="461" t="b">
        <f t="shared" si="21"/>
        <v>1</v>
      </c>
      <c r="J340" s="461" t="b">
        <f t="shared" si="22"/>
        <v>0</v>
      </c>
      <c r="K340" s="461" t="str">
        <f t="shared" si="23"/>
        <v>a1N36000004Sdt8EAC</v>
      </c>
      <c r="L340" s="462" t="s">
        <v>1297</v>
      </c>
      <c r="M340" s="132"/>
      <c r="N340" s="69"/>
      <c r="AM340" s="5"/>
      <c r="AN340" s="5"/>
    </row>
    <row r="341" spans="1:40" ht="94.5" x14ac:dyDescent="0.25">
      <c r="A341" s="345">
        <v>42</v>
      </c>
      <c r="B341" s="364" t="str">
        <f t="shared" si="19"/>
        <v/>
      </c>
      <c r="C341" s="365" t="str">
        <f ca="1">TEXT(IFERROR(INDEX('Overview - Section A'!$A$37:$A$44,MATCH(G341,'Overview - Section A'!$U$37:$U$44,0)),""),"d-mmm-yy") &amp;" to " &amp; TEXT(IFERROR(INDEX('Overview - Section A'!$E$37:$E$44,MATCH(G341,'Overview - Section A'!$U$37:$U$44,0)),""),"d-mmm-yy")</f>
        <v>1-Jan-19 to 31-Dec-19</v>
      </c>
      <c r="D341" s="458"/>
      <c r="E341" s="458"/>
      <c r="F341" s="459" t="str">
        <f t="shared" si="20"/>
        <v/>
      </c>
      <c r="G341" s="460" t="s">
        <v>471</v>
      </c>
      <c r="H341" s="460"/>
      <c r="I341" s="461" t="b">
        <f t="shared" si="21"/>
        <v>1</v>
      </c>
      <c r="J341" s="461" t="b">
        <f t="shared" si="22"/>
        <v>0</v>
      </c>
      <c r="K341" s="461" t="str">
        <f t="shared" si="23"/>
        <v>a1N36000004Sdt8EAC</v>
      </c>
      <c r="L341" s="462" t="s">
        <v>1298</v>
      </c>
      <c r="M341" s="132"/>
      <c r="N341" s="69"/>
      <c r="AM341" s="5"/>
      <c r="AN341" s="5"/>
    </row>
    <row r="342" spans="1:40" ht="94.5" x14ac:dyDescent="0.25">
      <c r="A342" s="345">
        <v>42</v>
      </c>
      <c r="B342" s="364" t="str">
        <f t="shared" si="19"/>
        <v/>
      </c>
      <c r="C342" s="365" t="str">
        <f ca="1">TEXT(IFERROR(INDEX('Overview - Section A'!$A$37:$A$44,MATCH(G342,'Overview - Section A'!$U$37:$U$44,0)),""),"d-mmm-yy") &amp;" to " &amp; TEXT(IFERROR(INDEX('Overview - Section A'!$E$37:$E$44,MATCH(G342,'Overview - Section A'!$U$37:$U$44,0)),""),"d-mmm-yy")</f>
        <v>1-Jan-20 to 31-Dec-20</v>
      </c>
      <c r="D342" s="458"/>
      <c r="E342" s="458"/>
      <c r="F342" s="459" t="str">
        <f t="shared" si="20"/>
        <v/>
      </c>
      <c r="G342" s="460" t="s">
        <v>473</v>
      </c>
      <c r="H342" s="460"/>
      <c r="I342" s="461" t="b">
        <f t="shared" si="21"/>
        <v>1</v>
      </c>
      <c r="J342" s="461" t="b">
        <f t="shared" si="22"/>
        <v>0</v>
      </c>
      <c r="K342" s="461" t="str">
        <f t="shared" si="23"/>
        <v>a1N36000004Sdt8EAC</v>
      </c>
      <c r="L342" s="462" t="s">
        <v>1299</v>
      </c>
      <c r="M342" s="132"/>
      <c r="N342" s="69"/>
      <c r="AM342" s="5"/>
      <c r="AN342" s="5"/>
    </row>
    <row r="343" spans="1:40" ht="94.5" x14ac:dyDescent="0.25">
      <c r="A343" s="345">
        <v>42</v>
      </c>
      <c r="B343" s="364" t="str">
        <f t="shared" si="19"/>
        <v/>
      </c>
      <c r="C343" s="365" t="str">
        <f ca="1">TEXT(IFERROR(INDEX('Overview - Section A'!$A$37:$A$44,MATCH(G343,'Overview - Section A'!$U$37:$U$44,0)),""),"d-mmm-yy") &amp;" to " &amp; TEXT(IFERROR(INDEX('Overview - Section A'!$E$37:$E$44,MATCH(G343,'Overview - Section A'!$U$37:$U$44,0)),""),"d-mmm-yy")</f>
        <v>1-Jan-21 to 31-Dec-21</v>
      </c>
      <c r="D343" s="458"/>
      <c r="E343" s="458"/>
      <c r="F343" s="459" t="str">
        <f t="shared" si="20"/>
        <v/>
      </c>
      <c r="G343" s="460" t="s">
        <v>475</v>
      </c>
      <c r="H343" s="460"/>
      <c r="I343" s="461" t="b">
        <f t="shared" si="21"/>
        <v>1</v>
      </c>
      <c r="J343" s="461" t="b">
        <f t="shared" si="22"/>
        <v>0</v>
      </c>
      <c r="K343" s="461" t="str">
        <f t="shared" si="23"/>
        <v>a1N36000004Sdt8EAC</v>
      </c>
      <c r="L343" s="462" t="s">
        <v>1300</v>
      </c>
      <c r="M343" s="132"/>
      <c r="N343" s="69"/>
      <c r="AM343" s="5"/>
      <c r="AN343" s="5"/>
    </row>
    <row r="344" spans="1:40" ht="94.5" x14ac:dyDescent="0.25">
      <c r="A344" s="345">
        <v>42</v>
      </c>
      <c r="B344" s="364" t="str">
        <f t="shared" si="19"/>
        <v/>
      </c>
      <c r="C344" s="365" t="str">
        <f ca="1">TEXT(IFERROR(INDEX('Overview - Section A'!$A$37:$A$44,MATCH(G344,'Overview - Section A'!$U$37:$U$44,0)),""),"d-mmm-yy") &amp;" to " &amp; TEXT(IFERROR(INDEX('Overview - Section A'!$E$37:$E$44,MATCH(G344,'Overview - Section A'!$U$37:$U$44,0)),""),"d-mmm-yy")</f>
        <v>1-Jan-22 to 31-Dec-22</v>
      </c>
      <c r="D344" s="458"/>
      <c r="E344" s="458"/>
      <c r="F344" s="459" t="str">
        <f t="shared" si="20"/>
        <v/>
      </c>
      <c r="G344" s="460" t="s">
        <v>477</v>
      </c>
      <c r="H344" s="460"/>
      <c r="I344" s="461" t="b">
        <f t="shared" si="21"/>
        <v>1</v>
      </c>
      <c r="J344" s="461" t="b">
        <f t="shared" si="22"/>
        <v>0</v>
      </c>
      <c r="K344" s="461" t="str">
        <f t="shared" si="23"/>
        <v>a1N36000004Sdt8EAC</v>
      </c>
      <c r="L344" s="462" t="s">
        <v>1301</v>
      </c>
      <c r="M344" s="132"/>
      <c r="N344" s="69"/>
      <c r="AM344" s="5"/>
      <c r="AN344" s="5"/>
    </row>
    <row r="345" spans="1:40" ht="94.5" x14ac:dyDescent="0.25">
      <c r="A345" s="345">
        <v>42</v>
      </c>
      <c r="B345" s="364" t="str">
        <f t="shared" si="19"/>
        <v/>
      </c>
      <c r="C345" s="365" t="str">
        <f ca="1">TEXT(IFERROR(INDEX('Overview - Section A'!$A$37:$A$44,MATCH(G345,'Overview - Section A'!$U$37:$U$44,0)),""),"d-mmm-yy") &amp;" to " &amp; TEXT(IFERROR(INDEX('Overview - Section A'!$E$37:$E$44,MATCH(G345,'Overview - Section A'!$U$37:$U$44,0)),""),"d-mmm-yy")</f>
        <v>1-Jan-23 to 31-Dec-23</v>
      </c>
      <c r="D345" s="458"/>
      <c r="E345" s="458"/>
      <c r="F345" s="459" t="str">
        <f t="shared" si="20"/>
        <v/>
      </c>
      <c r="G345" s="460" t="s">
        <v>479</v>
      </c>
      <c r="H345" s="460"/>
      <c r="I345" s="461" t="b">
        <f t="shared" si="21"/>
        <v>1</v>
      </c>
      <c r="J345" s="461" t="b">
        <f t="shared" si="22"/>
        <v>0</v>
      </c>
      <c r="K345" s="461" t="str">
        <f t="shared" si="23"/>
        <v>a1N36000004Sdt8EAC</v>
      </c>
      <c r="L345" s="462" t="s">
        <v>1302</v>
      </c>
      <c r="M345" s="132"/>
      <c r="N345" s="69"/>
      <c r="AM345" s="5"/>
      <c r="AN345" s="5"/>
    </row>
    <row r="346" spans="1:40" ht="94.5" x14ac:dyDescent="0.25">
      <c r="A346" s="345">
        <v>43</v>
      </c>
      <c r="B346" s="364" t="str">
        <f t="shared" si="19"/>
        <v/>
      </c>
      <c r="C346" s="365" t="str">
        <f ca="1">TEXT(IFERROR(INDEX('Overview - Section A'!$A$37:$A$44,MATCH(G346,'Overview - Section A'!$U$37:$U$44,0)),""),"d-mmm-yy") &amp;" to " &amp; TEXT(IFERROR(INDEX('Overview - Section A'!$E$37:$E$44,MATCH(G346,'Overview - Section A'!$U$37:$U$44,0)),""),"d-mmm-yy")</f>
        <v>1-Jan-18 to 31-Dec-18</v>
      </c>
      <c r="D346" s="458"/>
      <c r="E346" s="458"/>
      <c r="F346" s="459" t="str">
        <f t="shared" si="20"/>
        <v/>
      </c>
      <c r="G346" s="460" t="s">
        <v>469</v>
      </c>
      <c r="H346" s="460"/>
      <c r="I346" s="461" t="b">
        <f t="shared" si="21"/>
        <v>1</v>
      </c>
      <c r="J346" s="461" t="b">
        <f t="shared" si="22"/>
        <v>0</v>
      </c>
      <c r="K346" s="461" t="str">
        <f t="shared" si="23"/>
        <v>a1N36000004Sdt9EAC</v>
      </c>
      <c r="L346" s="462" t="s">
        <v>1303</v>
      </c>
      <c r="M346" s="132"/>
      <c r="N346" s="69"/>
      <c r="AM346" s="5"/>
      <c r="AN346" s="5"/>
    </row>
    <row r="347" spans="1:40" ht="94.5" x14ac:dyDescent="0.25">
      <c r="A347" s="345">
        <v>43</v>
      </c>
      <c r="B347" s="364" t="str">
        <f t="shared" si="19"/>
        <v/>
      </c>
      <c r="C347" s="365" t="str">
        <f ca="1">TEXT(IFERROR(INDEX('Overview - Section A'!$A$37:$A$44,MATCH(G347,'Overview - Section A'!$U$37:$U$44,0)),""),"d-mmm-yy") &amp;" to " &amp; TEXT(IFERROR(INDEX('Overview - Section A'!$E$37:$E$44,MATCH(G347,'Overview - Section A'!$U$37:$U$44,0)),""),"d-mmm-yy")</f>
        <v>1-Jan-19 to 31-Dec-19</v>
      </c>
      <c r="D347" s="458"/>
      <c r="E347" s="458"/>
      <c r="F347" s="459" t="str">
        <f t="shared" si="20"/>
        <v/>
      </c>
      <c r="G347" s="460" t="s">
        <v>471</v>
      </c>
      <c r="H347" s="460"/>
      <c r="I347" s="461" t="b">
        <f t="shared" si="21"/>
        <v>1</v>
      </c>
      <c r="J347" s="461" t="b">
        <f t="shared" si="22"/>
        <v>0</v>
      </c>
      <c r="K347" s="461" t="str">
        <f t="shared" si="23"/>
        <v>a1N36000004Sdt9EAC</v>
      </c>
      <c r="L347" s="462" t="s">
        <v>1304</v>
      </c>
      <c r="M347" s="132"/>
      <c r="N347" s="69"/>
      <c r="AM347" s="5"/>
      <c r="AN347" s="5"/>
    </row>
    <row r="348" spans="1:40" ht="94.5" x14ac:dyDescent="0.25">
      <c r="A348" s="345">
        <v>43</v>
      </c>
      <c r="B348" s="364" t="str">
        <f t="shared" si="19"/>
        <v/>
      </c>
      <c r="C348" s="365" t="str">
        <f ca="1">TEXT(IFERROR(INDEX('Overview - Section A'!$A$37:$A$44,MATCH(G348,'Overview - Section A'!$U$37:$U$44,0)),""),"d-mmm-yy") &amp;" to " &amp; TEXT(IFERROR(INDEX('Overview - Section A'!$E$37:$E$44,MATCH(G348,'Overview - Section A'!$U$37:$U$44,0)),""),"d-mmm-yy")</f>
        <v>1-Jan-20 to 31-Dec-20</v>
      </c>
      <c r="D348" s="458"/>
      <c r="E348" s="458"/>
      <c r="F348" s="459" t="str">
        <f t="shared" si="20"/>
        <v/>
      </c>
      <c r="G348" s="460" t="s">
        <v>473</v>
      </c>
      <c r="H348" s="460"/>
      <c r="I348" s="461" t="b">
        <f t="shared" si="21"/>
        <v>1</v>
      </c>
      <c r="J348" s="461" t="b">
        <f t="shared" si="22"/>
        <v>0</v>
      </c>
      <c r="K348" s="461" t="str">
        <f t="shared" si="23"/>
        <v>a1N36000004Sdt9EAC</v>
      </c>
      <c r="L348" s="462" t="s">
        <v>1305</v>
      </c>
      <c r="M348" s="132"/>
      <c r="N348" s="69"/>
      <c r="AM348" s="5"/>
      <c r="AN348" s="5"/>
    </row>
    <row r="349" spans="1:40" ht="94.5" x14ac:dyDescent="0.25">
      <c r="A349" s="345">
        <v>43</v>
      </c>
      <c r="B349" s="364" t="str">
        <f t="shared" si="19"/>
        <v/>
      </c>
      <c r="C349" s="365" t="str">
        <f ca="1">TEXT(IFERROR(INDEX('Overview - Section A'!$A$37:$A$44,MATCH(G349,'Overview - Section A'!$U$37:$U$44,0)),""),"d-mmm-yy") &amp;" to " &amp; TEXT(IFERROR(INDEX('Overview - Section A'!$E$37:$E$44,MATCH(G349,'Overview - Section A'!$U$37:$U$44,0)),""),"d-mmm-yy")</f>
        <v>1-Jan-21 to 31-Dec-21</v>
      </c>
      <c r="D349" s="458"/>
      <c r="E349" s="458"/>
      <c r="F349" s="459" t="str">
        <f t="shared" si="20"/>
        <v/>
      </c>
      <c r="G349" s="460" t="s">
        <v>475</v>
      </c>
      <c r="H349" s="460"/>
      <c r="I349" s="461" t="b">
        <f t="shared" si="21"/>
        <v>1</v>
      </c>
      <c r="J349" s="461" t="b">
        <f t="shared" si="22"/>
        <v>0</v>
      </c>
      <c r="K349" s="461" t="str">
        <f t="shared" si="23"/>
        <v>a1N36000004Sdt9EAC</v>
      </c>
      <c r="L349" s="462" t="s">
        <v>1306</v>
      </c>
      <c r="M349" s="132"/>
      <c r="N349" s="69"/>
      <c r="AM349" s="5"/>
      <c r="AN349" s="5"/>
    </row>
    <row r="350" spans="1:40" ht="94.5" x14ac:dyDescent="0.25">
      <c r="A350" s="345">
        <v>43</v>
      </c>
      <c r="B350" s="364" t="str">
        <f t="shared" ref="B350:B413" si="24">IF(A350=A349,"",IF(VLOOKUP(A350,$A$8:$D$90,4,FALSE)=0,"",VLOOKUP(A350,$A$8:$D$90,4,FALSE)))</f>
        <v/>
      </c>
      <c r="C350" s="365" t="str">
        <f ca="1">TEXT(IFERROR(INDEX('Overview - Section A'!$A$37:$A$44,MATCH(G350,'Overview - Section A'!$U$37:$U$44,0)),""),"d-mmm-yy") &amp;" to " &amp; TEXT(IFERROR(INDEX('Overview - Section A'!$E$37:$E$44,MATCH(G350,'Overview - Section A'!$U$37:$U$44,0)),""),"d-mmm-yy")</f>
        <v>1-Jan-22 to 31-Dec-22</v>
      </c>
      <c r="D350" s="458"/>
      <c r="E350" s="458"/>
      <c r="F350" s="459" t="str">
        <f t="shared" ref="F350:F413" si="25">IF(VLOOKUP(A350,$A$8:$D$90,4,FALSE)=0,"",VLOOKUP(A350,$A$8:$D$90,4,FALSE))</f>
        <v/>
      </c>
      <c r="G350" s="460" t="s">
        <v>477</v>
      </c>
      <c r="H350" s="460"/>
      <c r="I350" s="461" t="b">
        <f t="shared" ref="I350:I413" si="26">IFERROR(TRUE,FALSE)</f>
        <v>1</v>
      </c>
      <c r="J350" s="461" t="b">
        <f t="shared" ref="J350:J413" si="27">IFERROR(IF(VLOOKUP(A350,$A$8:$D$90,4,FALSE)&lt;&gt;"",TRUE,FALSE),FALSE)</f>
        <v>0</v>
      </c>
      <c r="K350" s="461" t="str">
        <f t="shared" ref="K350:K413" si="28">IFERROR(VLOOKUP(A350,$A$8:$T$90,20,FALSE),"")</f>
        <v>a1N36000004Sdt9EAC</v>
      </c>
      <c r="L350" s="462" t="s">
        <v>1307</v>
      </c>
      <c r="M350" s="132"/>
      <c r="N350" s="69"/>
      <c r="AM350" s="5"/>
      <c r="AN350" s="5"/>
    </row>
    <row r="351" spans="1:40" ht="94.5" x14ac:dyDescent="0.25">
      <c r="A351" s="345">
        <v>43</v>
      </c>
      <c r="B351" s="364" t="str">
        <f t="shared" si="24"/>
        <v/>
      </c>
      <c r="C351" s="365" t="str">
        <f ca="1">TEXT(IFERROR(INDEX('Overview - Section A'!$A$37:$A$44,MATCH(G351,'Overview - Section A'!$U$37:$U$44,0)),""),"d-mmm-yy") &amp;" to " &amp; TEXT(IFERROR(INDEX('Overview - Section A'!$E$37:$E$44,MATCH(G351,'Overview - Section A'!$U$37:$U$44,0)),""),"d-mmm-yy")</f>
        <v>1-Jan-23 to 31-Dec-23</v>
      </c>
      <c r="D351" s="458"/>
      <c r="E351" s="458"/>
      <c r="F351" s="459" t="str">
        <f t="shared" si="25"/>
        <v/>
      </c>
      <c r="G351" s="460" t="s">
        <v>479</v>
      </c>
      <c r="H351" s="460"/>
      <c r="I351" s="461" t="b">
        <f t="shared" si="26"/>
        <v>1</v>
      </c>
      <c r="J351" s="461" t="b">
        <f t="shared" si="27"/>
        <v>0</v>
      </c>
      <c r="K351" s="461" t="str">
        <f t="shared" si="28"/>
        <v>a1N36000004Sdt9EAC</v>
      </c>
      <c r="L351" s="462" t="s">
        <v>1308</v>
      </c>
      <c r="M351" s="132"/>
      <c r="N351" s="69"/>
      <c r="AM351" s="5"/>
      <c r="AN351" s="5"/>
    </row>
    <row r="352" spans="1:40" ht="94.5" x14ac:dyDescent="0.25">
      <c r="A352" s="345">
        <v>44</v>
      </c>
      <c r="B352" s="364" t="str">
        <f t="shared" si="24"/>
        <v/>
      </c>
      <c r="C352" s="365" t="str">
        <f ca="1">TEXT(IFERROR(INDEX('Overview - Section A'!$A$37:$A$44,MATCH(G352,'Overview - Section A'!$U$37:$U$44,0)),""),"d-mmm-yy") &amp;" to " &amp; TEXT(IFERROR(INDEX('Overview - Section A'!$E$37:$E$44,MATCH(G352,'Overview - Section A'!$U$37:$U$44,0)),""),"d-mmm-yy")</f>
        <v>1-Jan-18 to 31-Dec-18</v>
      </c>
      <c r="D352" s="458"/>
      <c r="E352" s="458"/>
      <c r="F352" s="459" t="str">
        <f t="shared" si="25"/>
        <v/>
      </c>
      <c r="G352" s="460" t="s">
        <v>469</v>
      </c>
      <c r="H352" s="460"/>
      <c r="I352" s="461" t="b">
        <f t="shared" si="26"/>
        <v>1</v>
      </c>
      <c r="J352" s="461" t="b">
        <f t="shared" si="27"/>
        <v>0</v>
      </c>
      <c r="K352" s="461" t="str">
        <f t="shared" si="28"/>
        <v>a1N36000004SdtAEAS</v>
      </c>
      <c r="L352" s="462" t="s">
        <v>1309</v>
      </c>
      <c r="M352" s="132"/>
      <c r="N352" s="69"/>
      <c r="AM352" s="5"/>
      <c r="AN352" s="5"/>
    </row>
    <row r="353" spans="1:40" ht="94.5" x14ac:dyDescent="0.25">
      <c r="A353" s="345">
        <v>44</v>
      </c>
      <c r="B353" s="364" t="str">
        <f t="shared" si="24"/>
        <v/>
      </c>
      <c r="C353" s="365" t="str">
        <f ca="1">TEXT(IFERROR(INDEX('Overview - Section A'!$A$37:$A$44,MATCH(G353,'Overview - Section A'!$U$37:$U$44,0)),""),"d-mmm-yy") &amp;" to " &amp; TEXT(IFERROR(INDEX('Overview - Section A'!$E$37:$E$44,MATCH(G353,'Overview - Section A'!$U$37:$U$44,0)),""),"d-mmm-yy")</f>
        <v>1-Jan-19 to 31-Dec-19</v>
      </c>
      <c r="D353" s="458"/>
      <c r="E353" s="458"/>
      <c r="F353" s="459" t="str">
        <f t="shared" si="25"/>
        <v/>
      </c>
      <c r="G353" s="460" t="s">
        <v>471</v>
      </c>
      <c r="H353" s="460"/>
      <c r="I353" s="461" t="b">
        <f t="shared" si="26"/>
        <v>1</v>
      </c>
      <c r="J353" s="461" t="b">
        <f t="shared" si="27"/>
        <v>0</v>
      </c>
      <c r="K353" s="461" t="str">
        <f t="shared" si="28"/>
        <v>a1N36000004SdtAEAS</v>
      </c>
      <c r="L353" s="462" t="s">
        <v>1310</v>
      </c>
      <c r="M353" s="132"/>
      <c r="N353" s="69"/>
      <c r="AM353" s="5"/>
      <c r="AN353" s="5"/>
    </row>
    <row r="354" spans="1:40" ht="94.5" x14ac:dyDescent="0.25">
      <c r="A354" s="345">
        <v>44</v>
      </c>
      <c r="B354" s="364" t="str">
        <f t="shared" si="24"/>
        <v/>
      </c>
      <c r="C354" s="365" t="str">
        <f ca="1">TEXT(IFERROR(INDEX('Overview - Section A'!$A$37:$A$44,MATCH(G354,'Overview - Section A'!$U$37:$U$44,0)),""),"d-mmm-yy") &amp;" to " &amp; TEXT(IFERROR(INDEX('Overview - Section A'!$E$37:$E$44,MATCH(G354,'Overview - Section A'!$U$37:$U$44,0)),""),"d-mmm-yy")</f>
        <v>1-Jan-20 to 31-Dec-20</v>
      </c>
      <c r="D354" s="458"/>
      <c r="E354" s="458"/>
      <c r="F354" s="459" t="str">
        <f t="shared" si="25"/>
        <v/>
      </c>
      <c r="G354" s="460" t="s">
        <v>473</v>
      </c>
      <c r="H354" s="460"/>
      <c r="I354" s="461" t="b">
        <f t="shared" si="26"/>
        <v>1</v>
      </c>
      <c r="J354" s="461" t="b">
        <f t="shared" si="27"/>
        <v>0</v>
      </c>
      <c r="K354" s="461" t="str">
        <f t="shared" si="28"/>
        <v>a1N36000004SdtAEAS</v>
      </c>
      <c r="L354" s="462" t="s">
        <v>1311</v>
      </c>
      <c r="M354" s="132"/>
      <c r="N354" s="69"/>
      <c r="AM354" s="5"/>
      <c r="AN354" s="5"/>
    </row>
    <row r="355" spans="1:40" ht="94.5" x14ac:dyDescent="0.25">
      <c r="A355" s="345">
        <v>44</v>
      </c>
      <c r="B355" s="364" t="str">
        <f t="shared" si="24"/>
        <v/>
      </c>
      <c r="C355" s="365" t="str">
        <f ca="1">TEXT(IFERROR(INDEX('Overview - Section A'!$A$37:$A$44,MATCH(G355,'Overview - Section A'!$U$37:$U$44,0)),""),"d-mmm-yy") &amp;" to " &amp; TEXT(IFERROR(INDEX('Overview - Section A'!$E$37:$E$44,MATCH(G355,'Overview - Section A'!$U$37:$U$44,0)),""),"d-mmm-yy")</f>
        <v>1-Jan-21 to 31-Dec-21</v>
      </c>
      <c r="D355" s="458"/>
      <c r="E355" s="458"/>
      <c r="F355" s="459" t="str">
        <f t="shared" si="25"/>
        <v/>
      </c>
      <c r="G355" s="460" t="s">
        <v>475</v>
      </c>
      <c r="H355" s="460"/>
      <c r="I355" s="461" t="b">
        <f t="shared" si="26"/>
        <v>1</v>
      </c>
      <c r="J355" s="461" t="b">
        <f t="shared" si="27"/>
        <v>0</v>
      </c>
      <c r="K355" s="461" t="str">
        <f t="shared" si="28"/>
        <v>a1N36000004SdtAEAS</v>
      </c>
      <c r="L355" s="462" t="s">
        <v>1312</v>
      </c>
      <c r="M355" s="132"/>
      <c r="N355" s="69"/>
      <c r="AM355" s="5"/>
      <c r="AN355" s="5"/>
    </row>
    <row r="356" spans="1:40" ht="94.5" x14ac:dyDescent="0.25">
      <c r="A356" s="345">
        <v>44</v>
      </c>
      <c r="B356" s="364" t="str">
        <f t="shared" si="24"/>
        <v/>
      </c>
      <c r="C356" s="365" t="str">
        <f ca="1">TEXT(IFERROR(INDEX('Overview - Section A'!$A$37:$A$44,MATCH(G356,'Overview - Section A'!$U$37:$U$44,0)),""),"d-mmm-yy") &amp;" to " &amp; TEXT(IFERROR(INDEX('Overview - Section A'!$E$37:$E$44,MATCH(G356,'Overview - Section A'!$U$37:$U$44,0)),""),"d-mmm-yy")</f>
        <v>1-Jan-22 to 31-Dec-22</v>
      </c>
      <c r="D356" s="458"/>
      <c r="E356" s="458"/>
      <c r="F356" s="459" t="str">
        <f t="shared" si="25"/>
        <v/>
      </c>
      <c r="G356" s="460" t="s">
        <v>477</v>
      </c>
      <c r="H356" s="460"/>
      <c r="I356" s="461" t="b">
        <f t="shared" si="26"/>
        <v>1</v>
      </c>
      <c r="J356" s="461" t="b">
        <f t="shared" si="27"/>
        <v>0</v>
      </c>
      <c r="K356" s="461" t="str">
        <f t="shared" si="28"/>
        <v>a1N36000004SdtAEAS</v>
      </c>
      <c r="L356" s="462" t="s">
        <v>1313</v>
      </c>
      <c r="M356" s="132"/>
      <c r="N356" s="69"/>
      <c r="AM356" s="5"/>
      <c r="AN356" s="5"/>
    </row>
    <row r="357" spans="1:40" ht="94.5" x14ac:dyDescent="0.25">
      <c r="A357" s="345">
        <v>44</v>
      </c>
      <c r="B357" s="364" t="str">
        <f t="shared" si="24"/>
        <v/>
      </c>
      <c r="C357" s="365" t="str">
        <f ca="1">TEXT(IFERROR(INDEX('Overview - Section A'!$A$37:$A$44,MATCH(G357,'Overview - Section A'!$U$37:$U$44,0)),""),"d-mmm-yy") &amp;" to " &amp; TEXT(IFERROR(INDEX('Overview - Section A'!$E$37:$E$44,MATCH(G357,'Overview - Section A'!$U$37:$U$44,0)),""),"d-mmm-yy")</f>
        <v>1-Jan-23 to 31-Dec-23</v>
      </c>
      <c r="D357" s="458"/>
      <c r="E357" s="458"/>
      <c r="F357" s="459" t="str">
        <f t="shared" si="25"/>
        <v/>
      </c>
      <c r="G357" s="460" t="s">
        <v>479</v>
      </c>
      <c r="H357" s="460"/>
      <c r="I357" s="461" t="b">
        <f t="shared" si="26"/>
        <v>1</v>
      </c>
      <c r="J357" s="461" t="b">
        <f t="shared" si="27"/>
        <v>0</v>
      </c>
      <c r="K357" s="461" t="str">
        <f t="shared" si="28"/>
        <v>a1N36000004SdtAEAS</v>
      </c>
      <c r="L357" s="462" t="s">
        <v>1314</v>
      </c>
      <c r="M357" s="132"/>
      <c r="N357" s="69"/>
      <c r="AM357" s="5"/>
      <c r="AN357" s="5"/>
    </row>
    <row r="358" spans="1:40" ht="94.5" x14ac:dyDescent="0.25">
      <c r="A358" s="345">
        <v>45</v>
      </c>
      <c r="B358" s="364" t="str">
        <f t="shared" si="24"/>
        <v/>
      </c>
      <c r="C358" s="365" t="str">
        <f ca="1">TEXT(IFERROR(INDEX('Overview - Section A'!$A$37:$A$44,MATCH(G358,'Overview - Section A'!$U$37:$U$44,0)),""),"d-mmm-yy") &amp;" to " &amp; TEXT(IFERROR(INDEX('Overview - Section A'!$E$37:$E$44,MATCH(G358,'Overview - Section A'!$U$37:$U$44,0)),""),"d-mmm-yy")</f>
        <v>1-Jan-18 to 31-Dec-18</v>
      </c>
      <c r="D358" s="458"/>
      <c r="E358" s="458"/>
      <c r="F358" s="459" t="str">
        <f t="shared" si="25"/>
        <v/>
      </c>
      <c r="G358" s="460" t="s">
        <v>469</v>
      </c>
      <c r="H358" s="460"/>
      <c r="I358" s="461" t="b">
        <f t="shared" si="26"/>
        <v>1</v>
      </c>
      <c r="J358" s="461" t="b">
        <f t="shared" si="27"/>
        <v>0</v>
      </c>
      <c r="K358" s="461" t="str">
        <f t="shared" si="28"/>
        <v>a1N36000004SdtBEAS</v>
      </c>
      <c r="L358" s="462" t="s">
        <v>1315</v>
      </c>
      <c r="M358" s="132"/>
      <c r="N358" s="69"/>
      <c r="AM358" s="5"/>
      <c r="AN358" s="5"/>
    </row>
    <row r="359" spans="1:40" ht="94.5" x14ac:dyDescent="0.25">
      <c r="A359" s="345">
        <v>45</v>
      </c>
      <c r="B359" s="364" t="str">
        <f t="shared" si="24"/>
        <v/>
      </c>
      <c r="C359" s="365" t="str">
        <f ca="1">TEXT(IFERROR(INDEX('Overview - Section A'!$A$37:$A$44,MATCH(G359,'Overview - Section A'!$U$37:$U$44,0)),""),"d-mmm-yy") &amp;" to " &amp; TEXT(IFERROR(INDEX('Overview - Section A'!$E$37:$E$44,MATCH(G359,'Overview - Section A'!$U$37:$U$44,0)),""),"d-mmm-yy")</f>
        <v>1-Jan-19 to 31-Dec-19</v>
      </c>
      <c r="D359" s="458"/>
      <c r="E359" s="458"/>
      <c r="F359" s="459" t="str">
        <f t="shared" si="25"/>
        <v/>
      </c>
      <c r="G359" s="460" t="s">
        <v>471</v>
      </c>
      <c r="H359" s="460"/>
      <c r="I359" s="461" t="b">
        <f t="shared" si="26"/>
        <v>1</v>
      </c>
      <c r="J359" s="461" t="b">
        <f t="shared" si="27"/>
        <v>0</v>
      </c>
      <c r="K359" s="461" t="str">
        <f t="shared" si="28"/>
        <v>a1N36000004SdtBEAS</v>
      </c>
      <c r="L359" s="462" t="s">
        <v>1316</v>
      </c>
      <c r="M359" s="132"/>
      <c r="N359" s="69"/>
      <c r="AM359" s="5"/>
      <c r="AN359" s="5"/>
    </row>
    <row r="360" spans="1:40" ht="94.5" x14ac:dyDescent="0.25">
      <c r="A360" s="345">
        <v>45</v>
      </c>
      <c r="B360" s="364" t="str">
        <f t="shared" si="24"/>
        <v/>
      </c>
      <c r="C360" s="365" t="str">
        <f ca="1">TEXT(IFERROR(INDEX('Overview - Section A'!$A$37:$A$44,MATCH(G360,'Overview - Section A'!$U$37:$U$44,0)),""),"d-mmm-yy") &amp;" to " &amp; TEXT(IFERROR(INDEX('Overview - Section A'!$E$37:$E$44,MATCH(G360,'Overview - Section A'!$U$37:$U$44,0)),""),"d-mmm-yy")</f>
        <v>1-Jan-20 to 31-Dec-20</v>
      </c>
      <c r="D360" s="458"/>
      <c r="E360" s="458"/>
      <c r="F360" s="459" t="str">
        <f t="shared" si="25"/>
        <v/>
      </c>
      <c r="G360" s="460" t="s">
        <v>473</v>
      </c>
      <c r="H360" s="460"/>
      <c r="I360" s="461" t="b">
        <f t="shared" si="26"/>
        <v>1</v>
      </c>
      <c r="J360" s="461" t="b">
        <f t="shared" si="27"/>
        <v>0</v>
      </c>
      <c r="K360" s="461" t="str">
        <f t="shared" si="28"/>
        <v>a1N36000004SdtBEAS</v>
      </c>
      <c r="L360" s="462" t="s">
        <v>1317</v>
      </c>
      <c r="M360" s="132"/>
      <c r="N360" s="69"/>
      <c r="AM360" s="5"/>
      <c r="AN360" s="5"/>
    </row>
    <row r="361" spans="1:40" ht="94.5" x14ac:dyDescent="0.25">
      <c r="A361" s="345">
        <v>45</v>
      </c>
      <c r="B361" s="364" t="str">
        <f t="shared" si="24"/>
        <v/>
      </c>
      <c r="C361" s="365" t="str">
        <f ca="1">TEXT(IFERROR(INDEX('Overview - Section A'!$A$37:$A$44,MATCH(G361,'Overview - Section A'!$U$37:$U$44,0)),""),"d-mmm-yy") &amp;" to " &amp; TEXT(IFERROR(INDEX('Overview - Section A'!$E$37:$E$44,MATCH(G361,'Overview - Section A'!$U$37:$U$44,0)),""),"d-mmm-yy")</f>
        <v>1-Jan-21 to 31-Dec-21</v>
      </c>
      <c r="D361" s="458"/>
      <c r="E361" s="458"/>
      <c r="F361" s="459" t="str">
        <f t="shared" si="25"/>
        <v/>
      </c>
      <c r="G361" s="460" t="s">
        <v>475</v>
      </c>
      <c r="H361" s="460"/>
      <c r="I361" s="461" t="b">
        <f t="shared" si="26"/>
        <v>1</v>
      </c>
      <c r="J361" s="461" t="b">
        <f t="shared" si="27"/>
        <v>0</v>
      </c>
      <c r="K361" s="461" t="str">
        <f t="shared" si="28"/>
        <v>a1N36000004SdtBEAS</v>
      </c>
      <c r="L361" s="462" t="s">
        <v>1318</v>
      </c>
      <c r="M361" s="132"/>
      <c r="N361" s="69"/>
      <c r="AM361" s="5"/>
      <c r="AN361" s="5"/>
    </row>
    <row r="362" spans="1:40" ht="94.5" x14ac:dyDescent="0.25">
      <c r="A362" s="345">
        <v>45</v>
      </c>
      <c r="B362" s="364" t="str">
        <f t="shared" si="24"/>
        <v/>
      </c>
      <c r="C362" s="365" t="str">
        <f ca="1">TEXT(IFERROR(INDEX('Overview - Section A'!$A$37:$A$44,MATCH(G362,'Overview - Section A'!$U$37:$U$44,0)),""),"d-mmm-yy") &amp;" to " &amp; TEXT(IFERROR(INDEX('Overview - Section A'!$E$37:$E$44,MATCH(G362,'Overview - Section A'!$U$37:$U$44,0)),""),"d-mmm-yy")</f>
        <v>1-Jan-22 to 31-Dec-22</v>
      </c>
      <c r="D362" s="458"/>
      <c r="E362" s="458"/>
      <c r="F362" s="459" t="str">
        <f t="shared" si="25"/>
        <v/>
      </c>
      <c r="G362" s="460" t="s">
        <v>477</v>
      </c>
      <c r="H362" s="460"/>
      <c r="I362" s="461" t="b">
        <f t="shared" si="26"/>
        <v>1</v>
      </c>
      <c r="J362" s="461" t="b">
        <f t="shared" si="27"/>
        <v>0</v>
      </c>
      <c r="K362" s="461" t="str">
        <f t="shared" si="28"/>
        <v>a1N36000004SdtBEAS</v>
      </c>
      <c r="L362" s="462" t="s">
        <v>1319</v>
      </c>
      <c r="M362" s="132"/>
      <c r="N362" s="69"/>
      <c r="AM362" s="5"/>
      <c r="AN362" s="5"/>
    </row>
    <row r="363" spans="1:40" ht="94.5" x14ac:dyDescent="0.25">
      <c r="A363" s="345">
        <v>45</v>
      </c>
      <c r="B363" s="364" t="str">
        <f t="shared" si="24"/>
        <v/>
      </c>
      <c r="C363" s="365" t="str">
        <f ca="1">TEXT(IFERROR(INDEX('Overview - Section A'!$A$37:$A$44,MATCH(G363,'Overview - Section A'!$U$37:$U$44,0)),""),"d-mmm-yy") &amp;" to " &amp; TEXT(IFERROR(INDEX('Overview - Section A'!$E$37:$E$44,MATCH(G363,'Overview - Section A'!$U$37:$U$44,0)),""),"d-mmm-yy")</f>
        <v>1-Jan-23 to 31-Dec-23</v>
      </c>
      <c r="D363" s="458"/>
      <c r="E363" s="458"/>
      <c r="F363" s="459" t="str">
        <f t="shared" si="25"/>
        <v/>
      </c>
      <c r="G363" s="460" t="s">
        <v>479</v>
      </c>
      <c r="H363" s="460"/>
      <c r="I363" s="461" t="b">
        <f t="shared" si="26"/>
        <v>1</v>
      </c>
      <c r="J363" s="461" t="b">
        <f t="shared" si="27"/>
        <v>0</v>
      </c>
      <c r="K363" s="461" t="str">
        <f t="shared" si="28"/>
        <v>a1N36000004SdtBEAS</v>
      </c>
      <c r="L363" s="462" t="s">
        <v>1320</v>
      </c>
      <c r="M363" s="132"/>
      <c r="N363" s="69"/>
      <c r="AM363" s="5"/>
      <c r="AN363" s="5"/>
    </row>
    <row r="364" spans="1:40" ht="94.5" x14ac:dyDescent="0.25">
      <c r="A364" s="345">
        <v>46</v>
      </c>
      <c r="B364" s="364" t="str">
        <f t="shared" si="24"/>
        <v/>
      </c>
      <c r="C364" s="365" t="str">
        <f ca="1">TEXT(IFERROR(INDEX('Overview - Section A'!$A$37:$A$44,MATCH(G364,'Overview - Section A'!$U$37:$U$44,0)),""),"d-mmm-yy") &amp;" to " &amp; TEXT(IFERROR(INDEX('Overview - Section A'!$E$37:$E$44,MATCH(G364,'Overview - Section A'!$U$37:$U$44,0)),""),"d-mmm-yy")</f>
        <v>1-Jan-18 to 31-Dec-18</v>
      </c>
      <c r="D364" s="458"/>
      <c r="E364" s="458"/>
      <c r="F364" s="459" t="str">
        <f t="shared" si="25"/>
        <v/>
      </c>
      <c r="G364" s="460" t="s">
        <v>469</v>
      </c>
      <c r="H364" s="460"/>
      <c r="I364" s="461" t="b">
        <f t="shared" si="26"/>
        <v>1</v>
      </c>
      <c r="J364" s="461" t="b">
        <f t="shared" si="27"/>
        <v>0</v>
      </c>
      <c r="K364" s="461" t="str">
        <f t="shared" si="28"/>
        <v>a1N36000004SdtCEAS</v>
      </c>
      <c r="L364" s="462" t="s">
        <v>1321</v>
      </c>
      <c r="M364" s="132"/>
      <c r="N364" s="69"/>
      <c r="AM364" s="5"/>
      <c r="AN364" s="5"/>
    </row>
    <row r="365" spans="1:40" ht="94.5" x14ac:dyDescent="0.25">
      <c r="A365" s="345">
        <v>46</v>
      </c>
      <c r="B365" s="364" t="str">
        <f t="shared" si="24"/>
        <v/>
      </c>
      <c r="C365" s="365" t="str">
        <f ca="1">TEXT(IFERROR(INDEX('Overview - Section A'!$A$37:$A$44,MATCH(G365,'Overview - Section A'!$U$37:$U$44,0)),""),"d-mmm-yy") &amp;" to " &amp; TEXT(IFERROR(INDEX('Overview - Section A'!$E$37:$E$44,MATCH(G365,'Overview - Section A'!$U$37:$U$44,0)),""),"d-mmm-yy")</f>
        <v>1-Jan-19 to 31-Dec-19</v>
      </c>
      <c r="D365" s="458"/>
      <c r="E365" s="458"/>
      <c r="F365" s="459" t="str">
        <f t="shared" si="25"/>
        <v/>
      </c>
      <c r="G365" s="460" t="s">
        <v>471</v>
      </c>
      <c r="H365" s="460"/>
      <c r="I365" s="461" t="b">
        <f t="shared" si="26"/>
        <v>1</v>
      </c>
      <c r="J365" s="461" t="b">
        <f t="shared" si="27"/>
        <v>0</v>
      </c>
      <c r="K365" s="461" t="str">
        <f t="shared" si="28"/>
        <v>a1N36000004SdtCEAS</v>
      </c>
      <c r="L365" s="462" t="s">
        <v>1322</v>
      </c>
      <c r="M365" s="132"/>
      <c r="N365" s="69"/>
      <c r="AM365" s="5"/>
      <c r="AN365" s="5"/>
    </row>
    <row r="366" spans="1:40" ht="94.5" x14ac:dyDescent="0.25">
      <c r="A366" s="345">
        <v>46</v>
      </c>
      <c r="B366" s="364" t="str">
        <f t="shared" si="24"/>
        <v/>
      </c>
      <c r="C366" s="365" t="str">
        <f ca="1">TEXT(IFERROR(INDEX('Overview - Section A'!$A$37:$A$44,MATCH(G366,'Overview - Section A'!$U$37:$U$44,0)),""),"d-mmm-yy") &amp;" to " &amp; TEXT(IFERROR(INDEX('Overview - Section A'!$E$37:$E$44,MATCH(G366,'Overview - Section A'!$U$37:$U$44,0)),""),"d-mmm-yy")</f>
        <v>1-Jan-20 to 31-Dec-20</v>
      </c>
      <c r="D366" s="458"/>
      <c r="E366" s="458"/>
      <c r="F366" s="459" t="str">
        <f t="shared" si="25"/>
        <v/>
      </c>
      <c r="G366" s="460" t="s">
        <v>473</v>
      </c>
      <c r="H366" s="460"/>
      <c r="I366" s="461" t="b">
        <f t="shared" si="26"/>
        <v>1</v>
      </c>
      <c r="J366" s="461" t="b">
        <f t="shared" si="27"/>
        <v>0</v>
      </c>
      <c r="K366" s="461" t="str">
        <f t="shared" si="28"/>
        <v>a1N36000004SdtCEAS</v>
      </c>
      <c r="L366" s="462" t="s">
        <v>1323</v>
      </c>
      <c r="M366" s="132"/>
      <c r="N366" s="69"/>
      <c r="AM366" s="5"/>
      <c r="AN366" s="5"/>
    </row>
    <row r="367" spans="1:40" ht="94.5" x14ac:dyDescent="0.25">
      <c r="A367" s="345">
        <v>46</v>
      </c>
      <c r="B367" s="364" t="str">
        <f t="shared" si="24"/>
        <v/>
      </c>
      <c r="C367" s="365" t="str">
        <f ca="1">TEXT(IFERROR(INDEX('Overview - Section A'!$A$37:$A$44,MATCH(G367,'Overview - Section A'!$U$37:$U$44,0)),""),"d-mmm-yy") &amp;" to " &amp; TEXT(IFERROR(INDEX('Overview - Section A'!$E$37:$E$44,MATCH(G367,'Overview - Section A'!$U$37:$U$44,0)),""),"d-mmm-yy")</f>
        <v>1-Jan-21 to 31-Dec-21</v>
      </c>
      <c r="D367" s="458"/>
      <c r="E367" s="458"/>
      <c r="F367" s="459" t="str">
        <f t="shared" si="25"/>
        <v/>
      </c>
      <c r="G367" s="460" t="s">
        <v>475</v>
      </c>
      <c r="H367" s="460"/>
      <c r="I367" s="461" t="b">
        <f t="shared" si="26"/>
        <v>1</v>
      </c>
      <c r="J367" s="461" t="b">
        <f t="shared" si="27"/>
        <v>0</v>
      </c>
      <c r="K367" s="461" t="str">
        <f t="shared" si="28"/>
        <v>a1N36000004SdtCEAS</v>
      </c>
      <c r="L367" s="462" t="s">
        <v>1324</v>
      </c>
      <c r="M367" s="132"/>
      <c r="N367" s="69"/>
      <c r="AM367" s="5"/>
      <c r="AN367" s="5"/>
    </row>
    <row r="368" spans="1:40" ht="94.5" x14ac:dyDescent="0.25">
      <c r="A368" s="345">
        <v>46</v>
      </c>
      <c r="B368" s="364" t="str">
        <f t="shared" si="24"/>
        <v/>
      </c>
      <c r="C368" s="365" t="str">
        <f ca="1">TEXT(IFERROR(INDEX('Overview - Section A'!$A$37:$A$44,MATCH(G368,'Overview - Section A'!$U$37:$U$44,0)),""),"d-mmm-yy") &amp;" to " &amp; TEXT(IFERROR(INDEX('Overview - Section A'!$E$37:$E$44,MATCH(G368,'Overview - Section A'!$U$37:$U$44,0)),""),"d-mmm-yy")</f>
        <v>1-Jan-22 to 31-Dec-22</v>
      </c>
      <c r="D368" s="458"/>
      <c r="E368" s="458"/>
      <c r="F368" s="459" t="str">
        <f t="shared" si="25"/>
        <v/>
      </c>
      <c r="G368" s="460" t="s">
        <v>477</v>
      </c>
      <c r="H368" s="460"/>
      <c r="I368" s="461" t="b">
        <f t="shared" si="26"/>
        <v>1</v>
      </c>
      <c r="J368" s="461" t="b">
        <f t="shared" si="27"/>
        <v>0</v>
      </c>
      <c r="K368" s="461" t="str">
        <f t="shared" si="28"/>
        <v>a1N36000004SdtCEAS</v>
      </c>
      <c r="L368" s="462" t="s">
        <v>1325</v>
      </c>
      <c r="M368" s="132"/>
      <c r="N368" s="69"/>
      <c r="AM368" s="5"/>
      <c r="AN368" s="5"/>
    </row>
    <row r="369" spans="1:40" ht="94.5" x14ac:dyDescent="0.25">
      <c r="A369" s="345">
        <v>46</v>
      </c>
      <c r="B369" s="364" t="str">
        <f t="shared" si="24"/>
        <v/>
      </c>
      <c r="C369" s="365" t="str">
        <f ca="1">TEXT(IFERROR(INDEX('Overview - Section A'!$A$37:$A$44,MATCH(G369,'Overview - Section A'!$U$37:$U$44,0)),""),"d-mmm-yy") &amp;" to " &amp; TEXT(IFERROR(INDEX('Overview - Section A'!$E$37:$E$44,MATCH(G369,'Overview - Section A'!$U$37:$U$44,0)),""),"d-mmm-yy")</f>
        <v>1-Jan-23 to 31-Dec-23</v>
      </c>
      <c r="D369" s="458"/>
      <c r="E369" s="458"/>
      <c r="F369" s="459" t="str">
        <f t="shared" si="25"/>
        <v/>
      </c>
      <c r="G369" s="460" t="s">
        <v>479</v>
      </c>
      <c r="H369" s="460"/>
      <c r="I369" s="461" t="b">
        <f t="shared" si="26"/>
        <v>1</v>
      </c>
      <c r="J369" s="461" t="b">
        <f t="shared" si="27"/>
        <v>0</v>
      </c>
      <c r="K369" s="461" t="str">
        <f t="shared" si="28"/>
        <v>a1N36000004SdtCEAS</v>
      </c>
      <c r="L369" s="462" t="s">
        <v>1326</v>
      </c>
      <c r="M369" s="132"/>
      <c r="N369" s="69"/>
      <c r="AM369" s="5"/>
      <c r="AN369" s="5"/>
    </row>
    <row r="370" spans="1:40" ht="94.5" x14ac:dyDescent="0.25">
      <c r="A370" s="345">
        <v>47</v>
      </c>
      <c r="B370" s="364" t="str">
        <f t="shared" si="24"/>
        <v/>
      </c>
      <c r="C370" s="365" t="str">
        <f ca="1">TEXT(IFERROR(INDEX('Overview - Section A'!$A$37:$A$44,MATCH(G370,'Overview - Section A'!$U$37:$U$44,0)),""),"d-mmm-yy") &amp;" to " &amp; TEXT(IFERROR(INDEX('Overview - Section A'!$E$37:$E$44,MATCH(G370,'Overview - Section A'!$U$37:$U$44,0)),""),"d-mmm-yy")</f>
        <v>1-Jan-18 to 31-Dec-18</v>
      </c>
      <c r="D370" s="458"/>
      <c r="E370" s="458"/>
      <c r="F370" s="459" t="str">
        <f t="shared" si="25"/>
        <v/>
      </c>
      <c r="G370" s="460" t="s">
        <v>469</v>
      </c>
      <c r="H370" s="460"/>
      <c r="I370" s="461" t="b">
        <f t="shared" si="26"/>
        <v>1</v>
      </c>
      <c r="J370" s="461" t="b">
        <f t="shared" si="27"/>
        <v>0</v>
      </c>
      <c r="K370" s="461" t="str">
        <f t="shared" si="28"/>
        <v>a1N36000004SdtDEAS</v>
      </c>
      <c r="L370" s="462" t="s">
        <v>1327</v>
      </c>
      <c r="M370" s="132"/>
      <c r="N370" s="69"/>
      <c r="AM370" s="5"/>
      <c r="AN370" s="5"/>
    </row>
    <row r="371" spans="1:40" ht="94.5" x14ac:dyDescent="0.25">
      <c r="A371" s="345">
        <v>47</v>
      </c>
      <c r="B371" s="364" t="str">
        <f t="shared" si="24"/>
        <v/>
      </c>
      <c r="C371" s="365" t="str">
        <f ca="1">TEXT(IFERROR(INDEX('Overview - Section A'!$A$37:$A$44,MATCH(G371,'Overview - Section A'!$U$37:$U$44,0)),""),"d-mmm-yy") &amp;" to " &amp; TEXT(IFERROR(INDEX('Overview - Section A'!$E$37:$E$44,MATCH(G371,'Overview - Section A'!$U$37:$U$44,0)),""),"d-mmm-yy")</f>
        <v>1-Jan-19 to 31-Dec-19</v>
      </c>
      <c r="D371" s="458"/>
      <c r="E371" s="458"/>
      <c r="F371" s="459" t="str">
        <f t="shared" si="25"/>
        <v/>
      </c>
      <c r="G371" s="460" t="s">
        <v>471</v>
      </c>
      <c r="H371" s="460"/>
      <c r="I371" s="461" t="b">
        <f t="shared" si="26"/>
        <v>1</v>
      </c>
      <c r="J371" s="461" t="b">
        <f t="shared" si="27"/>
        <v>0</v>
      </c>
      <c r="K371" s="461" t="str">
        <f t="shared" si="28"/>
        <v>a1N36000004SdtDEAS</v>
      </c>
      <c r="L371" s="462" t="s">
        <v>1328</v>
      </c>
      <c r="M371" s="132"/>
      <c r="N371" s="69"/>
      <c r="AM371" s="5"/>
      <c r="AN371" s="5"/>
    </row>
    <row r="372" spans="1:40" ht="94.5" x14ac:dyDescent="0.25">
      <c r="A372" s="345">
        <v>47</v>
      </c>
      <c r="B372" s="364" t="str">
        <f t="shared" si="24"/>
        <v/>
      </c>
      <c r="C372" s="365" t="str">
        <f ca="1">TEXT(IFERROR(INDEX('Overview - Section A'!$A$37:$A$44,MATCH(G372,'Overview - Section A'!$U$37:$U$44,0)),""),"d-mmm-yy") &amp;" to " &amp; TEXT(IFERROR(INDEX('Overview - Section A'!$E$37:$E$44,MATCH(G372,'Overview - Section A'!$U$37:$U$44,0)),""),"d-mmm-yy")</f>
        <v>1-Jan-20 to 31-Dec-20</v>
      </c>
      <c r="D372" s="458"/>
      <c r="E372" s="458"/>
      <c r="F372" s="459" t="str">
        <f t="shared" si="25"/>
        <v/>
      </c>
      <c r="G372" s="460" t="s">
        <v>473</v>
      </c>
      <c r="H372" s="460"/>
      <c r="I372" s="461" t="b">
        <f t="shared" si="26"/>
        <v>1</v>
      </c>
      <c r="J372" s="461" t="b">
        <f t="shared" si="27"/>
        <v>0</v>
      </c>
      <c r="K372" s="461" t="str">
        <f t="shared" si="28"/>
        <v>a1N36000004SdtDEAS</v>
      </c>
      <c r="L372" s="462" t="s">
        <v>1329</v>
      </c>
      <c r="M372" s="132"/>
      <c r="N372" s="69"/>
      <c r="AM372" s="5"/>
      <c r="AN372" s="5"/>
    </row>
    <row r="373" spans="1:40" ht="94.5" x14ac:dyDescent="0.25">
      <c r="A373" s="345">
        <v>47</v>
      </c>
      <c r="B373" s="364" t="str">
        <f t="shared" si="24"/>
        <v/>
      </c>
      <c r="C373" s="365" t="str">
        <f ca="1">TEXT(IFERROR(INDEX('Overview - Section A'!$A$37:$A$44,MATCH(G373,'Overview - Section A'!$U$37:$U$44,0)),""),"d-mmm-yy") &amp;" to " &amp; TEXT(IFERROR(INDEX('Overview - Section A'!$E$37:$E$44,MATCH(G373,'Overview - Section A'!$U$37:$U$44,0)),""),"d-mmm-yy")</f>
        <v>1-Jan-21 to 31-Dec-21</v>
      </c>
      <c r="D373" s="458"/>
      <c r="E373" s="458"/>
      <c r="F373" s="459" t="str">
        <f t="shared" si="25"/>
        <v/>
      </c>
      <c r="G373" s="460" t="s">
        <v>475</v>
      </c>
      <c r="H373" s="460"/>
      <c r="I373" s="461" t="b">
        <f t="shared" si="26"/>
        <v>1</v>
      </c>
      <c r="J373" s="461" t="b">
        <f t="shared" si="27"/>
        <v>0</v>
      </c>
      <c r="K373" s="461" t="str">
        <f t="shared" si="28"/>
        <v>a1N36000004SdtDEAS</v>
      </c>
      <c r="L373" s="462" t="s">
        <v>1330</v>
      </c>
      <c r="M373" s="132"/>
      <c r="N373" s="69"/>
      <c r="AM373" s="5"/>
      <c r="AN373" s="5"/>
    </row>
    <row r="374" spans="1:40" ht="94.5" x14ac:dyDescent="0.25">
      <c r="A374" s="345">
        <v>47</v>
      </c>
      <c r="B374" s="364" t="str">
        <f t="shared" si="24"/>
        <v/>
      </c>
      <c r="C374" s="365" t="str">
        <f ca="1">TEXT(IFERROR(INDEX('Overview - Section A'!$A$37:$A$44,MATCH(G374,'Overview - Section A'!$U$37:$U$44,0)),""),"d-mmm-yy") &amp;" to " &amp; TEXT(IFERROR(INDEX('Overview - Section A'!$E$37:$E$44,MATCH(G374,'Overview - Section A'!$U$37:$U$44,0)),""),"d-mmm-yy")</f>
        <v>1-Jan-22 to 31-Dec-22</v>
      </c>
      <c r="D374" s="458"/>
      <c r="E374" s="458"/>
      <c r="F374" s="459" t="str">
        <f t="shared" si="25"/>
        <v/>
      </c>
      <c r="G374" s="460" t="s">
        <v>477</v>
      </c>
      <c r="H374" s="460"/>
      <c r="I374" s="461" t="b">
        <f t="shared" si="26"/>
        <v>1</v>
      </c>
      <c r="J374" s="461" t="b">
        <f t="shared" si="27"/>
        <v>0</v>
      </c>
      <c r="K374" s="461" t="str">
        <f t="shared" si="28"/>
        <v>a1N36000004SdtDEAS</v>
      </c>
      <c r="L374" s="462" t="s">
        <v>1331</v>
      </c>
      <c r="M374" s="132"/>
      <c r="N374" s="69"/>
      <c r="AM374" s="5"/>
      <c r="AN374" s="5"/>
    </row>
    <row r="375" spans="1:40" ht="94.5" x14ac:dyDescent="0.25">
      <c r="A375" s="345">
        <v>47</v>
      </c>
      <c r="B375" s="364" t="str">
        <f t="shared" si="24"/>
        <v/>
      </c>
      <c r="C375" s="365" t="str">
        <f ca="1">TEXT(IFERROR(INDEX('Overview - Section A'!$A$37:$A$44,MATCH(G375,'Overview - Section A'!$U$37:$U$44,0)),""),"d-mmm-yy") &amp;" to " &amp; TEXT(IFERROR(INDEX('Overview - Section A'!$E$37:$E$44,MATCH(G375,'Overview - Section A'!$U$37:$U$44,0)),""),"d-mmm-yy")</f>
        <v>1-Jan-23 to 31-Dec-23</v>
      </c>
      <c r="D375" s="458"/>
      <c r="E375" s="458"/>
      <c r="F375" s="459" t="str">
        <f t="shared" si="25"/>
        <v/>
      </c>
      <c r="G375" s="460" t="s">
        <v>479</v>
      </c>
      <c r="H375" s="460"/>
      <c r="I375" s="461" t="b">
        <f t="shared" si="26"/>
        <v>1</v>
      </c>
      <c r="J375" s="461" t="b">
        <f t="shared" si="27"/>
        <v>0</v>
      </c>
      <c r="K375" s="461" t="str">
        <f t="shared" si="28"/>
        <v>a1N36000004SdtDEAS</v>
      </c>
      <c r="L375" s="462" t="s">
        <v>1332</v>
      </c>
      <c r="M375" s="132"/>
      <c r="N375" s="69"/>
      <c r="AM375" s="5"/>
      <c r="AN375" s="5"/>
    </row>
    <row r="376" spans="1:40" ht="94.5" x14ac:dyDescent="0.25">
      <c r="A376" s="345">
        <v>48</v>
      </c>
      <c r="B376" s="364" t="str">
        <f t="shared" si="24"/>
        <v/>
      </c>
      <c r="C376" s="365" t="str">
        <f ca="1">TEXT(IFERROR(INDEX('Overview - Section A'!$A$37:$A$44,MATCH(G376,'Overview - Section A'!$U$37:$U$44,0)),""),"d-mmm-yy") &amp;" to " &amp; TEXT(IFERROR(INDEX('Overview - Section A'!$E$37:$E$44,MATCH(G376,'Overview - Section A'!$U$37:$U$44,0)),""),"d-mmm-yy")</f>
        <v>1-Jan-18 to 31-Dec-18</v>
      </c>
      <c r="D376" s="458"/>
      <c r="E376" s="458"/>
      <c r="F376" s="459" t="str">
        <f t="shared" si="25"/>
        <v/>
      </c>
      <c r="G376" s="460" t="s">
        <v>469</v>
      </c>
      <c r="H376" s="460"/>
      <c r="I376" s="461" t="b">
        <f t="shared" si="26"/>
        <v>1</v>
      </c>
      <c r="J376" s="461" t="b">
        <f t="shared" si="27"/>
        <v>0</v>
      </c>
      <c r="K376" s="461" t="str">
        <f t="shared" si="28"/>
        <v>a1N36000004SdtEEAS</v>
      </c>
      <c r="L376" s="462" t="s">
        <v>1333</v>
      </c>
      <c r="M376" s="132"/>
      <c r="N376" s="69"/>
      <c r="AM376" s="5"/>
      <c r="AN376" s="5"/>
    </row>
    <row r="377" spans="1:40" ht="94.5" x14ac:dyDescent="0.25">
      <c r="A377" s="345">
        <v>48</v>
      </c>
      <c r="B377" s="364" t="str">
        <f t="shared" si="24"/>
        <v/>
      </c>
      <c r="C377" s="365" t="str">
        <f ca="1">TEXT(IFERROR(INDEX('Overview - Section A'!$A$37:$A$44,MATCH(G377,'Overview - Section A'!$U$37:$U$44,0)),""),"d-mmm-yy") &amp;" to " &amp; TEXT(IFERROR(INDEX('Overview - Section A'!$E$37:$E$44,MATCH(G377,'Overview - Section A'!$U$37:$U$44,0)),""),"d-mmm-yy")</f>
        <v>1-Jan-19 to 31-Dec-19</v>
      </c>
      <c r="D377" s="458"/>
      <c r="E377" s="458"/>
      <c r="F377" s="459" t="str">
        <f t="shared" si="25"/>
        <v/>
      </c>
      <c r="G377" s="460" t="s">
        <v>471</v>
      </c>
      <c r="H377" s="460"/>
      <c r="I377" s="461" t="b">
        <f t="shared" si="26"/>
        <v>1</v>
      </c>
      <c r="J377" s="461" t="b">
        <f t="shared" si="27"/>
        <v>0</v>
      </c>
      <c r="K377" s="461" t="str">
        <f t="shared" si="28"/>
        <v>a1N36000004SdtEEAS</v>
      </c>
      <c r="L377" s="462" t="s">
        <v>1334</v>
      </c>
      <c r="M377" s="132"/>
      <c r="N377" s="69"/>
      <c r="AM377" s="5"/>
      <c r="AN377" s="5"/>
    </row>
    <row r="378" spans="1:40" ht="94.5" x14ac:dyDescent="0.25">
      <c r="A378" s="345">
        <v>48</v>
      </c>
      <c r="B378" s="364" t="str">
        <f t="shared" si="24"/>
        <v/>
      </c>
      <c r="C378" s="365" t="str">
        <f ca="1">TEXT(IFERROR(INDEX('Overview - Section A'!$A$37:$A$44,MATCH(G378,'Overview - Section A'!$U$37:$U$44,0)),""),"d-mmm-yy") &amp;" to " &amp; TEXT(IFERROR(INDEX('Overview - Section A'!$E$37:$E$44,MATCH(G378,'Overview - Section A'!$U$37:$U$44,0)),""),"d-mmm-yy")</f>
        <v>1-Jan-20 to 31-Dec-20</v>
      </c>
      <c r="D378" s="458"/>
      <c r="E378" s="458"/>
      <c r="F378" s="459" t="str">
        <f t="shared" si="25"/>
        <v/>
      </c>
      <c r="G378" s="460" t="s">
        <v>473</v>
      </c>
      <c r="H378" s="460"/>
      <c r="I378" s="461" t="b">
        <f t="shared" si="26"/>
        <v>1</v>
      </c>
      <c r="J378" s="461" t="b">
        <f t="shared" si="27"/>
        <v>0</v>
      </c>
      <c r="K378" s="461" t="str">
        <f t="shared" si="28"/>
        <v>a1N36000004SdtEEAS</v>
      </c>
      <c r="L378" s="462" t="s">
        <v>1335</v>
      </c>
      <c r="M378" s="132"/>
      <c r="N378" s="69"/>
      <c r="AM378" s="5"/>
      <c r="AN378" s="5"/>
    </row>
    <row r="379" spans="1:40" ht="94.5" x14ac:dyDescent="0.25">
      <c r="A379" s="345">
        <v>48</v>
      </c>
      <c r="B379" s="364" t="str">
        <f t="shared" si="24"/>
        <v/>
      </c>
      <c r="C379" s="365" t="str">
        <f ca="1">TEXT(IFERROR(INDEX('Overview - Section A'!$A$37:$A$44,MATCH(G379,'Overview - Section A'!$U$37:$U$44,0)),""),"d-mmm-yy") &amp;" to " &amp; TEXT(IFERROR(INDEX('Overview - Section A'!$E$37:$E$44,MATCH(G379,'Overview - Section A'!$U$37:$U$44,0)),""),"d-mmm-yy")</f>
        <v>1-Jan-21 to 31-Dec-21</v>
      </c>
      <c r="D379" s="458"/>
      <c r="E379" s="458"/>
      <c r="F379" s="459" t="str">
        <f t="shared" si="25"/>
        <v/>
      </c>
      <c r="G379" s="460" t="s">
        <v>475</v>
      </c>
      <c r="H379" s="460"/>
      <c r="I379" s="461" t="b">
        <f t="shared" si="26"/>
        <v>1</v>
      </c>
      <c r="J379" s="461" t="b">
        <f t="shared" si="27"/>
        <v>0</v>
      </c>
      <c r="K379" s="461" t="str">
        <f t="shared" si="28"/>
        <v>a1N36000004SdtEEAS</v>
      </c>
      <c r="L379" s="462" t="s">
        <v>1336</v>
      </c>
      <c r="M379" s="132"/>
      <c r="N379" s="69"/>
      <c r="AM379" s="5"/>
      <c r="AN379" s="5"/>
    </row>
    <row r="380" spans="1:40" ht="94.5" x14ac:dyDescent="0.25">
      <c r="A380" s="345">
        <v>48</v>
      </c>
      <c r="B380" s="364" t="str">
        <f t="shared" si="24"/>
        <v/>
      </c>
      <c r="C380" s="365" t="str">
        <f ca="1">TEXT(IFERROR(INDEX('Overview - Section A'!$A$37:$A$44,MATCH(G380,'Overview - Section A'!$U$37:$U$44,0)),""),"d-mmm-yy") &amp;" to " &amp; TEXT(IFERROR(INDEX('Overview - Section A'!$E$37:$E$44,MATCH(G380,'Overview - Section A'!$U$37:$U$44,0)),""),"d-mmm-yy")</f>
        <v>1-Jan-22 to 31-Dec-22</v>
      </c>
      <c r="D380" s="458"/>
      <c r="E380" s="458"/>
      <c r="F380" s="459" t="str">
        <f t="shared" si="25"/>
        <v/>
      </c>
      <c r="G380" s="460" t="s">
        <v>477</v>
      </c>
      <c r="H380" s="460"/>
      <c r="I380" s="461" t="b">
        <f t="shared" si="26"/>
        <v>1</v>
      </c>
      <c r="J380" s="461" t="b">
        <f t="shared" si="27"/>
        <v>0</v>
      </c>
      <c r="K380" s="461" t="str">
        <f t="shared" si="28"/>
        <v>a1N36000004SdtEEAS</v>
      </c>
      <c r="L380" s="462" t="s">
        <v>1337</v>
      </c>
      <c r="M380" s="132"/>
      <c r="N380" s="69"/>
      <c r="AM380" s="5"/>
      <c r="AN380" s="5"/>
    </row>
    <row r="381" spans="1:40" ht="94.5" x14ac:dyDescent="0.25">
      <c r="A381" s="345">
        <v>48</v>
      </c>
      <c r="B381" s="364" t="str">
        <f t="shared" si="24"/>
        <v/>
      </c>
      <c r="C381" s="365" t="str">
        <f ca="1">TEXT(IFERROR(INDEX('Overview - Section A'!$A$37:$A$44,MATCH(G381,'Overview - Section A'!$U$37:$U$44,0)),""),"d-mmm-yy") &amp;" to " &amp; TEXT(IFERROR(INDEX('Overview - Section A'!$E$37:$E$44,MATCH(G381,'Overview - Section A'!$U$37:$U$44,0)),""),"d-mmm-yy")</f>
        <v>1-Jan-23 to 31-Dec-23</v>
      </c>
      <c r="D381" s="458"/>
      <c r="E381" s="458"/>
      <c r="F381" s="459" t="str">
        <f t="shared" si="25"/>
        <v/>
      </c>
      <c r="G381" s="460" t="s">
        <v>479</v>
      </c>
      <c r="H381" s="460"/>
      <c r="I381" s="461" t="b">
        <f t="shared" si="26"/>
        <v>1</v>
      </c>
      <c r="J381" s="461" t="b">
        <f t="shared" si="27"/>
        <v>0</v>
      </c>
      <c r="K381" s="461" t="str">
        <f t="shared" si="28"/>
        <v>a1N36000004SdtEEAS</v>
      </c>
      <c r="L381" s="462" t="s">
        <v>1338</v>
      </c>
      <c r="M381" s="132"/>
      <c r="N381" s="69"/>
      <c r="AM381" s="5"/>
      <c r="AN381" s="5"/>
    </row>
    <row r="382" spans="1:40" ht="94.5" x14ac:dyDescent="0.25">
      <c r="A382" s="345">
        <v>49</v>
      </c>
      <c r="B382" s="364" t="str">
        <f t="shared" si="24"/>
        <v/>
      </c>
      <c r="C382" s="365" t="str">
        <f ca="1">TEXT(IFERROR(INDEX('Overview - Section A'!$A$37:$A$44,MATCH(G382,'Overview - Section A'!$U$37:$U$44,0)),""),"d-mmm-yy") &amp;" to " &amp; TEXT(IFERROR(INDEX('Overview - Section A'!$E$37:$E$44,MATCH(G382,'Overview - Section A'!$U$37:$U$44,0)),""),"d-mmm-yy")</f>
        <v>1-Jan-18 to 31-Dec-18</v>
      </c>
      <c r="D382" s="458"/>
      <c r="E382" s="458"/>
      <c r="F382" s="459" t="str">
        <f t="shared" si="25"/>
        <v/>
      </c>
      <c r="G382" s="460" t="s">
        <v>469</v>
      </c>
      <c r="H382" s="460"/>
      <c r="I382" s="461" t="b">
        <f t="shared" si="26"/>
        <v>1</v>
      </c>
      <c r="J382" s="461" t="b">
        <f t="shared" si="27"/>
        <v>0</v>
      </c>
      <c r="K382" s="461" t="str">
        <f t="shared" si="28"/>
        <v>a1N36000004SdtFEAS</v>
      </c>
      <c r="L382" s="462" t="s">
        <v>1339</v>
      </c>
      <c r="M382" s="132"/>
      <c r="N382" s="69"/>
      <c r="AM382" s="5"/>
      <c r="AN382" s="5"/>
    </row>
    <row r="383" spans="1:40" ht="94.5" x14ac:dyDescent="0.25">
      <c r="A383" s="345">
        <v>49</v>
      </c>
      <c r="B383" s="364" t="str">
        <f t="shared" si="24"/>
        <v/>
      </c>
      <c r="C383" s="365" t="str">
        <f ca="1">TEXT(IFERROR(INDEX('Overview - Section A'!$A$37:$A$44,MATCH(G383,'Overview - Section A'!$U$37:$U$44,0)),""),"d-mmm-yy") &amp;" to " &amp; TEXT(IFERROR(INDEX('Overview - Section A'!$E$37:$E$44,MATCH(G383,'Overview - Section A'!$U$37:$U$44,0)),""),"d-mmm-yy")</f>
        <v>1-Jan-19 to 31-Dec-19</v>
      </c>
      <c r="D383" s="458"/>
      <c r="E383" s="458"/>
      <c r="F383" s="459" t="str">
        <f t="shared" si="25"/>
        <v/>
      </c>
      <c r="G383" s="460" t="s">
        <v>471</v>
      </c>
      <c r="H383" s="460"/>
      <c r="I383" s="461" t="b">
        <f t="shared" si="26"/>
        <v>1</v>
      </c>
      <c r="J383" s="461" t="b">
        <f t="shared" si="27"/>
        <v>0</v>
      </c>
      <c r="K383" s="461" t="str">
        <f t="shared" si="28"/>
        <v>a1N36000004SdtFEAS</v>
      </c>
      <c r="L383" s="462" t="s">
        <v>1340</v>
      </c>
      <c r="M383" s="132"/>
      <c r="N383" s="69"/>
      <c r="AM383" s="5"/>
      <c r="AN383" s="5"/>
    </row>
    <row r="384" spans="1:40" ht="94.5" x14ac:dyDescent="0.25">
      <c r="A384" s="345">
        <v>49</v>
      </c>
      <c r="B384" s="364" t="str">
        <f t="shared" si="24"/>
        <v/>
      </c>
      <c r="C384" s="365" t="str">
        <f ca="1">TEXT(IFERROR(INDEX('Overview - Section A'!$A$37:$A$44,MATCH(G384,'Overview - Section A'!$U$37:$U$44,0)),""),"d-mmm-yy") &amp;" to " &amp; TEXT(IFERROR(INDEX('Overview - Section A'!$E$37:$E$44,MATCH(G384,'Overview - Section A'!$U$37:$U$44,0)),""),"d-mmm-yy")</f>
        <v>1-Jan-20 to 31-Dec-20</v>
      </c>
      <c r="D384" s="458"/>
      <c r="E384" s="458"/>
      <c r="F384" s="459" t="str">
        <f t="shared" si="25"/>
        <v/>
      </c>
      <c r="G384" s="460" t="s">
        <v>473</v>
      </c>
      <c r="H384" s="460"/>
      <c r="I384" s="461" t="b">
        <f t="shared" si="26"/>
        <v>1</v>
      </c>
      <c r="J384" s="461" t="b">
        <f t="shared" si="27"/>
        <v>0</v>
      </c>
      <c r="K384" s="461" t="str">
        <f t="shared" si="28"/>
        <v>a1N36000004SdtFEAS</v>
      </c>
      <c r="L384" s="462" t="s">
        <v>1341</v>
      </c>
      <c r="M384" s="132"/>
      <c r="N384" s="69"/>
      <c r="AM384" s="5"/>
      <c r="AN384" s="5"/>
    </row>
    <row r="385" spans="1:40" ht="94.5" x14ac:dyDescent="0.25">
      <c r="A385" s="345">
        <v>49</v>
      </c>
      <c r="B385" s="364" t="str">
        <f t="shared" si="24"/>
        <v/>
      </c>
      <c r="C385" s="365" t="str">
        <f ca="1">TEXT(IFERROR(INDEX('Overview - Section A'!$A$37:$A$44,MATCH(G385,'Overview - Section A'!$U$37:$U$44,0)),""),"d-mmm-yy") &amp;" to " &amp; TEXT(IFERROR(INDEX('Overview - Section A'!$E$37:$E$44,MATCH(G385,'Overview - Section A'!$U$37:$U$44,0)),""),"d-mmm-yy")</f>
        <v>1-Jan-21 to 31-Dec-21</v>
      </c>
      <c r="D385" s="458"/>
      <c r="E385" s="458"/>
      <c r="F385" s="459" t="str">
        <f t="shared" si="25"/>
        <v/>
      </c>
      <c r="G385" s="460" t="s">
        <v>475</v>
      </c>
      <c r="H385" s="460"/>
      <c r="I385" s="461" t="b">
        <f t="shared" si="26"/>
        <v>1</v>
      </c>
      <c r="J385" s="461" t="b">
        <f t="shared" si="27"/>
        <v>0</v>
      </c>
      <c r="K385" s="461" t="str">
        <f t="shared" si="28"/>
        <v>a1N36000004SdtFEAS</v>
      </c>
      <c r="L385" s="462" t="s">
        <v>1342</v>
      </c>
      <c r="M385" s="132"/>
      <c r="N385" s="69"/>
      <c r="AM385" s="5"/>
      <c r="AN385" s="5"/>
    </row>
    <row r="386" spans="1:40" ht="94.5" x14ac:dyDescent="0.25">
      <c r="A386" s="345">
        <v>49</v>
      </c>
      <c r="B386" s="364" t="str">
        <f t="shared" si="24"/>
        <v/>
      </c>
      <c r="C386" s="365" t="str">
        <f ca="1">TEXT(IFERROR(INDEX('Overview - Section A'!$A$37:$A$44,MATCH(G386,'Overview - Section A'!$U$37:$U$44,0)),""),"d-mmm-yy") &amp;" to " &amp; TEXT(IFERROR(INDEX('Overview - Section A'!$E$37:$E$44,MATCH(G386,'Overview - Section A'!$U$37:$U$44,0)),""),"d-mmm-yy")</f>
        <v>1-Jan-22 to 31-Dec-22</v>
      </c>
      <c r="D386" s="458"/>
      <c r="E386" s="458"/>
      <c r="F386" s="459" t="str">
        <f t="shared" si="25"/>
        <v/>
      </c>
      <c r="G386" s="460" t="s">
        <v>477</v>
      </c>
      <c r="H386" s="460"/>
      <c r="I386" s="461" t="b">
        <f t="shared" si="26"/>
        <v>1</v>
      </c>
      <c r="J386" s="461" t="b">
        <f t="shared" si="27"/>
        <v>0</v>
      </c>
      <c r="K386" s="461" t="str">
        <f t="shared" si="28"/>
        <v>a1N36000004SdtFEAS</v>
      </c>
      <c r="L386" s="462" t="s">
        <v>1343</v>
      </c>
      <c r="M386" s="132"/>
      <c r="N386" s="69"/>
      <c r="AM386" s="5"/>
      <c r="AN386" s="5"/>
    </row>
    <row r="387" spans="1:40" ht="94.5" x14ac:dyDescent="0.25">
      <c r="A387" s="345">
        <v>49</v>
      </c>
      <c r="B387" s="364" t="str">
        <f t="shared" si="24"/>
        <v/>
      </c>
      <c r="C387" s="365" t="str">
        <f ca="1">TEXT(IFERROR(INDEX('Overview - Section A'!$A$37:$A$44,MATCH(G387,'Overview - Section A'!$U$37:$U$44,0)),""),"d-mmm-yy") &amp;" to " &amp; TEXT(IFERROR(INDEX('Overview - Section A'!$E$37:$E$44,MATCH(G387,'Overview - Section A'!$U$37:$U$44,0)),""),"d-mmm-yy")</f>
        <v>1-Jan-23 to 31-Dec-23</v>
      </c>
      <c r="D387" s="458"/>
      <c r="E387" s="458"/>
      <c r="F387" s="459" t="str">
        <f t="shared" si="25"/>
        <v/>
      </c>
      <c r="G387" s="460" t="s">
        <v>479</v>
      </c>
      <c r="H387" s="460"/>
      <c r="I387" s="461" t="b">
        <f t="shared" si="26"/>
        <v>1</v>
      </c>
      <c r="J387" s="461" t="b">
        <f t="shared" si="27"/>
        <v>0</v>
      </c>
      <c r="K387" s="461" t="str">
        <f t="shared" si="28"/>
        <v>a1N36000004SdtFEAS</v>
      </c>
      <c r="L387" s="462" t="s">
        <v>1344</v>
      </c>
      <c r="M387" s="132"/>
      <c r="N387" s="69"/>
      <c r="AM387" s="5"/>
      <c r="AN387" s="5"/>
    </row>
    <row r="388" spans="1:40" ht="94.5" x14ac:dyDescent="0.25">
      <c r="A388" s="345">
        <v>50</v>
      </c>
      <c r="B388" s="364" t="str">
        <f t="shared" si="24"/>
        <v/>
      </c>
      <c r="C388" s="365" t="str">
        <f ca="1">TEXT(IFERROR(INDEX('Overview - Section A'!$A$37:$A$44,MATCH(G388,'Overview - Section A'!$U$37:$U$44,0)),""),"d-mmm-yy") &amp;" to " &amp; TEXT(IFERROR(INDEX('Overview - Section A'!$E$37:$E$44,MATCH(G388,'Overview - Section A'!$U$37:$U$44,0)),""),"d-mmm-yy")</f>
        <v>1-Jan-18 to 31-Dec-18</v>
      </c>
      <c r="D388" s="458"/>
      <c r="E388" s="458"/>
      <c r="F388" s="459" t="str">
        <f t="shared" si="25"/>
        <v/>
      </c>
      <c r="G388" s="460" t="s">
        <v>469</v>
      </c>
      <c r="H388" s="460"/>
      <c r="I388" s="461" t="b">
        <f t="shared" si="26"/>
        <v>1</v>
      </c>
      <c r="J388" s="461" t="b">
        <f t="shared" si="27"/>
        <v>0</v>
      </c>
      <c r="K388" s="461" t="str">
        <f t="shared" si="28"/>
        <v>a1N36000004SdtGEAS</v>
      </c>
      <c r="L388" s="462" t="s">
        <v>1345</v>
      </c>
      <c r="M388" s="132"/>
      <c r="N388" s="69"/>
      <c r="AM388" s="5"/>
      <c r="AN388" s="5"/>
    </row>
    <row r="389" spans="1:40" ht="94.5" x14ac:dyDescent="0.25">
      <c r="A389" s="345">
        <v>50</v>
      </c>
      <c r="B389" s="364" t="str">
        <f t="shared" si="24"/>
        <v/>
      </c>
      <c r="C389" s="365" t="str">
        <f ca="1">TEXT(IFERROR(INDEX('Overview - Section A'!$A$37:$A$44,MATCH(G389,'Overview - Section A'!$U$37:$U$44,0)),""),"d-mmm-yy") &amp;" to " &amp; TEXT(IFERROR(INDEX('Overview - Section A'!$E$37:$E$44,MATCH(G389,'Overview - Section A'!$U$37:$U$44,0)),""),"d-mmm-yy")</f>
        <v>1-Jan-19 to 31-Dec-19</v>
      </c>
      <c r="D389" s="458"/>
      <c r="E389" s="458"/>
      <c r="F389" s="459" t="str">
        <f t="shared" si="25"/>
        <v/>
      </c>
      <c r="G389" s="460" t="s">
        <v>471</v>
      </c>
      <c r="H389" s="460"/>
      <c r="I389" s="461" t="b">
        <f t="shared" si="26"/>
        <v>1</v>
      </c>
      <c r="J389" s="461" t="b">
        <f t="shared" si="27"/>
        <v>0</v>
      </c>
      <c r="K389" s="461" t="str">
        <f t="shared" si="28"/>
        <v>a1N36000004SdtGEAS</v>
      </c>
      <c r="L389" s="462" t="s">
        <v>1346</v>
      </c>
      <c r="M389" s="132"/>
      <c r="N389" s="69"/>
      <c r="AM389" s="5"/>
      <c r="AN389" s="5"/>
    </row>
    <row r="390" spans="1:40" ht="94.5" x14ac:dyDescent="0.25">
      <c r="A390" s="345">
        <v>50</v>
      </c>
      <c r="B390" s="364" t="str">
        <f t="shared" si="24"/>
        <v/>
      </c>
      <c r="C390" s="365" t="str">
        <f ca="1">TEXT(IFERROR(INDEX('Overview - Section A'!$A$37:$A$44,MATCH(G390,'Overview - Section A'!$U$37:$U$44,0)),""),"d-mmm-yy") &amp;" to " &amp; TEXT(IFERROR(INDEX('Overview - Section A'!$E$37:$E$44,MATCH(G390,'Overview - Section A'!$U$37:$U$44,0)),""),"d-mmm-yy")</f>
        <v>1-Jan-20 to 31-Dec-20</v>
      </c>
      <c r="D390" s="458"/>
      <c r="E390" s="458"/>
      <c r="F390" s="459" t="str">
        <f t="shared" si="25"/>
        <v/>
      </c>
      <c r="G390" s="460" t="s">
        <v>473</v>
      </c>
      <c r="H390" s="460"/>
      <c r="I390" s="461" t="b">
        <f t="shared" si="26"/>
        <v>1</v>
      </c>
      <c r="J390" s="461" t="b">
        <f t="shared" si="27"/>
        <v>0</v>
      </c>
      <c r="K390" s="461" t="str">
        <f t="shared" si="28"/>
        <v>a1N36000004SdtGEAS</v>
      </c>
      <c r="L390" s="462" t="s">
        <v>1347</v>
      </c>
      <c r="M390" s="132"/>
      <c r="N390" s="69"/>
      <c r="AM390" s="5"/>
      <c r="AN390" s="5"/>
    </row>
    <row r="391" spans="1:40" ht="94.5" x14ac:dyDescent="0.25">
      <c r="A391" s="345">
        <v>50</v>
      </c>
      <c r="B391" s="364" t="str">
        <f t="shared" si="24"/>
        <v/>
      </c>
      <c r="C391" s="365" t="str">
        <f ca="1">TEXT(IFERROR(INDEX('Overview - Section A'!$A$37:$A$44,MATCH(G391,'Overview - Section A'!$U$37:$U$44,0)),""),"d-mmm-yy") &amp;" to " &amp; TEXT(IFERROR(INDEX('Overview - Section A'!$E$37:$E$44,MATCH(G391,'Overview - Section A'!$U$37:$U$44,0)),""),"d-mmm-yy")</f>
        <v>1-Jan-21 to 31-Dec-21</v>
      </c>
      <c r="D391" s="458"/>
      <c r="E391" s="458"/>
      <c r="F391" s="459" t="str">
        <f t="shared" si="25"/>
        <v/>
      </c>
      <c r="G391" s="460" t="s">
        <v>475</v>
      </c>
      <c r="H391" s="460"/>
      <c r="I391" s="461" t="b">
        <f t="shared" si="26"/>
        <v>1</v>
      </c>
      <c r="J391" s="461" t="b">
        <f t="shared" si="27"/>
        <v>0</v>
      </c>
      <c r="K391" s="461" t="str">
        <f t="shared" si="28"/>
        <v>a1N36000004SdtGEAS</v>
      </c>
      <c r="L391" s="462" t="s">
        <v>1348</v>
      </c>
      <c r="M391" s="132"/>
      <c r="N391" s="69"/>
      <c r="AM391" s="5"/>
      <c r="AN391" s="5"/>
    </row>
    <row r="392" spans="1:40" ht="94.5" x14ac:dyDescent="0.25">
      <c r="A392" s="345">
        <v>50</v>
      </c>
      <c r="B392" s="364" t="str">
        <f t="shared" si="24"/>
        <v/>
      </c>
      <c r="C392" s="365" t="str">
        <f ca="1">TEXT(IFERROR(INDEX('Overview - Section A'!$A$37:$A$44,MATCH(G392,'Overview - Section A'!$U$37:$U$44,0)),""),"d-mmm-yy") &amp;" to " &amp; TEXT(IFERROR(INDEX('Overview - Section A'!$E$37:$E$44,MATCH(G392,'Overview - Section A'!$U$37:$U$44,0)),""),"d-mmm-yy")</f>
        <v>1-Jan-22 to 31-Dec-22</v>
      </c>
      <c r="D392" s="458"/>
      <c r="E392" s="458"/>
      <c r="F392" s="459" t="str">
        <f t="shared" si="25"/>
        <v/>
      </c>
      <c r="G392" s="460" t="s">
        <v>477</v>
      </c>
      <c r="H392" s="460"/>
      <c r="I392" s="461" t="b">
        <f t="shared" si="26"/>
        <v>1</v>
      </c>
      <c r="J392" s="461" t="b">
        <f t="shared" si="27"/>
        <v>0</v>
      </c>
      <c r="K392" s="461" t="str">
        <f t="shared" si="28"/>
        <v>a1N36000004SdtGEAS</v>
      </c>
      <c r="L392" s="462" t="s">
        <v>1349</v>
      </c>
      <c r="M392" s="132"/>
      <c r="N392" s="69"/>
      <c r="AM392" s="5"/>
      <c r="AN392" s="5"/>
    </row>
    <row r="393" spans="1:40" ht="94.5" x14ac:dyDescent="0.25">
      <c r="A393" s="345">
        <v>50</v>
      </c>
      <c r="B393" s="364" t="str">
        <f t="shared" si="24"/>
        <v/>
      </c>
      <c r="C393" s="365" t="str">
        <f ca="1">TEXT(IFERROR(INDEX('Overview - Section A'!$A$37:$A$44,MATCH(G393,'Overview - Section A'!$U$37:$U$44,0)),""),"d-mmm-yy") &amp;" to " &amp; TEXT(IFERROR(INDEX('Overview - Section A'!$E$37:$E$44,MATCH(G393,'Overview - Section A'!$U$37:$U$44,0)),""),"d-mmm-yy")</f>
        <v>1-Jan-23 to 31-Dec-23</v>
      </c>
      <c r="D393" s="458"/>
      <c r="E393" s="458"/>
      <c r="F393" s="459" t="str">
        <f t="shared" si="25"/>
        <v/>
      </c>
      <c r="G393" s="460" t="s">
        <v>479</v>
      </c>
      <c r="H393" s="460"/>
      <c r="I393" s="461" t="b">
        <f t="shared" si="26"/>
        <v>1</v>
      </c>
      <c r="J393" s="461" t="b">
        <f t="shared" si="27"/>
        <v>0</v>
      </c>
      <c r="K393" s="461" t="str">
        <f t="shared" si="28"/>
        <v>a1N36000004SdtGEAS</v>
      </c>
      <c r="L393" s="462" t="s">
        <v>1350</v>
      </c>
      <c r="M393" s="132"/>
      <c r="N393" s="69"/>
      <c r="AM393" s="5"/>
      <c r="AN393" s="5"/>
    </row>
    <row r="394" spans="1:40" ht="94.5" x14ac:dyDescent="0.25">
      <c r="A394" s="345">
        <v>51</v>
      </c>
      <c r="B394" s="364" t="str">
        <f t="shared" si="24"/>
        <v/>
      </c>
      <c r="C394" s="365" t="str">
        <f ca="1">TEXT(IFERROR(INDEX('Overview - Section A'!$A$37:$A$44,MATCH(G394,'Overview - Section A'!$U$37:$U$44,0)),""),"d-mmm-yy") &amp;" to " &amp; TEXT(IFERROR(INDEX('Overview - Section A'!$E$37:$E$44,MATCH(G394,'Overview - Section A'!$U$37:$U$44,0)),""),"d-mmm-yy")</f>
        <v>1-Jan-18 to 31-Dec-18</v>
      </c>
      <c r="D394" s="458"/>
      <c r="E394" s="458"/>
      <c r="F394" s="459" t="str">
        <f t="shared" si="25"/>
        <v/>
      </c>
      <c r="G394" s="460" t="s">
        <v>469</v>
      </c>
      <c r="H394" s="460"/>
      <c r="I394" s="461" t="b">
        <f t="shared" si="26"/>
        <v>1</v>
      </c>
      <c r="J394" s="461" t="b">
        <f t="shared" si="27"/>
        <v>0</v>
      </c>
      <c r="K394" s="461" t="str">
        <f t="shared" si="28"/>
        <v>a1N36000004SdtHEAS</v>
      </c>
      <c r="L394" s="462" t="s">
        <v>1351</v>
      </c>
      <c r="M394" s="132"/>
      <c r="N394" s="69"/>
      <c r="AM394" s="5"/>
      <c r="AN394" s="5"/>
    </row>
    <row r="395" spans="1:40" ht="94.5" x14ac:dyDescent="0.25">
      <c r="A395" s="345">
        <v>51</v>
      </c>
      <c r="B395" s="364" t="str">
        <f t="shared" si="24"/>
        <v/>
      </c>
      <c r="C395" s="365" t="str">
        <f ca="1">TEXT(IFERROR(INDEX('Overview - Section A'!$A$37:$A$44,MATCH(G395,'Overview - Section A'!$U$37:$U$44,0)),""),"d-mmm-yy") &amp;" to " &amp; TEXT(IFERROR(INDEX('Overview - Section A'!$E$37:$E$44,MATCH(G395,'Overview - Section A'!$U$37:$U$44,0)),""),"d-mmm-yy")</f>
        <v>1-Jan-19 to 31-Dec-19</v>
      </c>
      <c r="D395" s="458"/>
      <c r="E395" s="458"/>
      <c r="F395" s="459" t="str">
        <f t="shared" si="25"/>
        <v/>
      </c>
      <c r="G395" s="460" t="s">
        <v>471</v>
      </c>
      <c r="H395" s="460"/>
      <c r="I395" s="461" t="b">
        <f t="shared" si="26"/>
        <v>1</v>
      </c>
      <c r="J395" s="461" t="b">
        <f t="shared" si="27"/>
        <v>0</v>
      </c>
      <c r="K395" s="461" t="str">
        <f t="shared" si="28"/>
        <v>a1N36000004SdtHEAS</v>
      </c>
      <c r="L395" s="462" t="s">
        <v>1352</v>
      </c>
      <c r="M395" s="132"/>
      <c r="N395" s="69"/>
      <c r="AM395" s="5"/>
      <c r="AN395" s="5"/>
    </row>
    <row r="396" spans="1:40" ht="94.5" x14ac:dyDescent="0.25">
      <c r="A396" s="345">
        <v>51</v>
      </c>
      <c r="B396" s="364" t="str">
        <f t="shared" si="24"/>
        <v/>
      </c>
      <c r="C396" s="365" t="str">
        <f ca="1">TEXT(IFERROR(INDEX('Overview - Section A'!$A$37:$A$44,MATCH(G396,'Overview - Section A'!$U$37:$U$44,0)),""),"d-mmm-yy") &amp;" to " &amp; TEXT(IFERROR(INDEX('Overview - Section A'!$E$37:$E$44,MATCH(G396,'Overview - Section A'!$U$37:$U$44,0)),""),"d-mmm-yy")</f>
        <v>1-Jan-20 to 31-Dec-20</v>
      </c>
      <c r="D396" s="458"/>
      <c r="E396" s="458"/>
      <c r="F396" s="459" t="str">
        <f t="shared" si="25"/>
        <v/>
      </c>
      <c r="G396" s="460" t="s">
        <v>473</v>
      </c>
      <c r="H396" s="460"/>
      <c r="I396" s="461" t="b">
        <f t="shared" si="26"/>
        <v>1</v>
      </c>
      <c r="J396" s="461" t="b">
        <f t="shared" si="27"/>
        <v>0</v>
      </c>
      <c r="K396" s="461" t="str">
        <f t="shared" si="28"/>
        <v>a1N36000004SdtHEAS</v>
      </c>
      <c r="L396" s="462" t="s">
        <v>1353</v>
      </c>
      <c r="M396" s="132"/>
      <c r="N396" s="69"/>
      <c r="AM396" s="5"/>
      <c r="AN396" s="5"/>
    </row>
    <row r="397" spans="1:40" ht="94.5" x14ac:dyDescent="0.25">
      <c r="A397" s="345">
        <v>51</v>
      </c>
      <c r="B397" s="364" t="str">
        <f t="shared" si="24"/>
        <v/>
      </c>
      <c r="C397" s="365" t="str">
        <f ca="1">TEXT(IFERROR(INDEX('Overview - Section A'!$A$37:$A$44,MATCH(G397,'Overview - Section A'!$U$37:$U$44,0)),""),"d-mmm-yy") &amp;" to " &amp; TEXT(IFERROR(INDEX('Overview - Section A'!$E$37:$E$44,MATCH(G397,'Overview - Section A'!$U$37:$U$44,0)),""),"d-mmm-yy")</f>
        <v>1-Jan-21 to 31-Dec-21</v>
      </c>
      <c r="D397" s="458"/>
      <c r="E397" s="458"/>
      <c r="F397" s="459" t="str">
        <f t="shared" si="25"/>
        <v/>
      </c>
      <c r="G397" s="460" t="s">
        <v>475</v>
      </c>
      <c r="H397" s="460"/>
      <c r="I397" s="461" t="b">
        <f t="shared" si="26"/>
        <v>1</v>
      </c>
      <c r="J397" s="461" t="b">
        <f t="shared" si="27"/>
        <v>0</v>
      </c>
      <c r="K397" s="461" t="str">
        <f t="shared" si="28"/>
        <v>a1N36000004SdtHEAS</v>
      </c>
      <c r="L397" s="462" t="s">
        <v>1354</v>
      </c>
      <c r="M397" s="132"/>
      <c r="N397" s="69"/>
      <c r="AM397" s="5"/>
      <c r="AN397" s="5"/>
    </row>
    <row r="398" spans="1:40" ht="94.5" x14ac:dyDescent="0.25">
      <c r="A398" s="345">
        <v>51</v>
      </c>
      <c r="B398" s="364" t="str">
        <f t="shared" si="24"/>
        <v/>
      </c>
      <c r="C398" s="365" t="str">
        <f ca="1">TEXT(IFERROR(INDEX('Overview - Section A'!$A$37:$A$44,MATCH(G398,'Overview - Section A'!$U$37:$U$44,0)),""),"d-mmm-yy") &amp;" to " &amp; TEXT(IFERROR(INDEX('Overview - Section A'!$E$37:$E$44,MATCH(G398,'Overview - Section A'!$U$37:$U$44,0)),""),"d-mmm-yy")</f>
        <v>1-Jan-22 to 31-Dec-22</v>
      </c>
      <c r="D398" s="458"/>
      <c r="E398" s="458"/>
      <c r="F398" s="459" t="str">
        <f t="shared" si="25"/>
        <v/>
      </c>
      <c r="G398" s="460" t="s">
        <v>477</v>
      </c>
      <c r="H398" s="460"/>
      <c r="I398" s="461" t="b">
        <f t="shared" si="26"/>
        <v>1</v>
      </c>
      <c r="J398" s="461" t="b">
        <f t="shared" si="27"/>
        <v>0</v>
      </c>
      <c r="K398" s="461" t="str">
        <f t="shared" si="28"/>
        <v>a1N36000004SdtHEAS</v>
      </c>
      <c r="L398" s="462" t="s">
        <v>1355</v>
      </c>
      <c r="M398" s="132"/>
      <c r="N398" s="69"/>
      <c r="AM398" s="5"/>
      <c r="AN398" s="5"/>
    </row>
    <row r="399" spans="1:40" ht="94.5" x14ac:dyDescent="0.25">
      <c r="A399" s="345">
        <v>51</v>
      </c>
      <c r="B399" s="364" t="str">
        <f t="shared" si="24"/>
        <v/>
      </c>
      <c r="C399" s="365" t="str">
        <f ca="1">TEXT(IFERROR(INDEX('Overview - Section A'!$A$37:$A$44,MATCH(G399,'Overview - Section A'!$U$37:$U$44,0)),""),"d-mmm-yy") &amp;" to " &amp; TEXT(IFERROR(INDEX('Overview - Section A'!$E$37:$E$44,MATCH(G399,'Overview - Section A'!$U$37:$U$44,0)),""),"d-mmm-yy")</f>
        <v>1-Jan-23 to 31-Dec-23</v>
      </c>
      <c r="D399" s="458"/>
      <c r="E399" s="458"/>
      <c r="F399" s="459" t="str">
        <f t="shared" si="25"/>
        <v/>
      </c>
      <c r="G399" s="460" t="s">
        <v>479</v>
      </c>
      <c r="H399" s="460"/>
      <c r="I399" s="461" t="b">
        <f t="shared" si="26"/>
        <v>1</v>
      </c>
      <c r="J399" s="461" t="b">
        <f t="shared" si="27"/>
        <v>0</v>
      </c>
      <c r="K399" s="461" t="str">
        <f t="shared" si="28"/>
        <v>a1N36000004SdtHEAS</v>
      </c>
      <c r="L399" s="462" t="s">
        <v>1356</v>
      </c>
      <c r="M399" s="132"/>
      <c r="N399" s="69"/>
      <c r="AM399" s="5"/>
      <c r="AN399" s="5"/>
    </row>
    <row r="400" spans="1:40" ht="94.5" x14ac:dyDescent="0.25">
      <c r="A400" s="345">
        <v>52</v>
      </c>
      <c r="B400" s="364" t="str">
        <f t="shared" si="24"/>
        <v/>
      </c>
      <c r="C400" s="365" t="str">
        <f ca="1">TEXT(IFERROR(INDEX('Overview - Section A'!$A$37:$A$44,MATCH(G400,'Overview - Section A'!$U$37:$U$44,0)),""),"d-mmm-yy") &amp;" to " &amp; TEXT(IFERROR(INDEX('Overview - Section A'!$E$37:$E$44,MATCH(G400,'Overview - Section A'!$U$37:$U$44,0)),""),"d-mmm-yy")</f>
        <v>1-Jan-18 to 31-Dec-18</v>
      </c>
      <c r="D400" s="458"/>
      <c r="E400" s="458"/>
      <c r="F400" s="459" t="str">
        <f t="shared" si="25"/>
        <v/>
      </c>
      <c r="G400" s="460" t="s">
        <v>469</v>
      </c>
      <c r="H400" s="460"/>
      <c r="I400" s="461" t="b">
        <f t="shared" si="26"/>
        <v>1</v>
      </c>
      <c r="J400" s="461" t="b">
        <f t="shared" si="27"/>
        <v>0</v>
      </c>
      <c r="K400" s="461" t="str">
        <f t="shared" si="28"/>
        <v>a1N36000004SdtIEAS</v>
      </c>
      <c r="L400" s="462" t="s">
        <v>1357</v>
      </c>
      <c r="M400" s="132"/>
      <c r="N400" s="69"/>
      <c r="AM400" s="5"/>
      <c r="AN400" s="5"/>
    </row>
    <row r="401" spans="1:40" ht="94.5" x14ac:dyDescent="0.25">
      <c r="A401" s="345">
        <v>52</v>
      </c>
      <c r="B401" s="364" t="str">
        <f t="shared" si="24"/>
        <v/>
      </c>
      <c r="C401" s="365" t="str">
        <f ca="1">TEXT(IFERROR(INDEX('Overview - Section A'!$A$37:$A$44,MATCH(G401,'Overview - Section A'!$U$37:$U$44,0)),""),"d-mmm-yy") &amp;" to " &amp; TEXT(IFERROR(INDEX('Overview - Section A'!$E$37:$E$44,MATCH(G401,'Overview - Section A'!$U$37:$U$44,0)),""),"d-mmm-yy")</f>
        <v>1-Jan-19 to 31-Dec-19</v>
      </c>
      <c r="D401" s="458"/>
      <c r="E401" s="458"/>
      <c r="F401" s="459" t="str">
        <f t="shared" si="25"/>
        <v/>
      </c>
      <c r="G401" s="460" t="s">
        <v>471</v>
      </c>
      <c r="H401" s="460"/>
      <c r="I401" s="461" t="b">
        <f t="shared" si="26"/>
        <v>1</v>
      </c>
      <c r="J401" s="461" t="b">
        <f t="shared" si="27"/>
        <v>0</v>
      </c>
      <c r="K401" s="461" t="str">
        <f t="shared" si="28"/>
        <v>a1N36000004SdtIEAS</v>
      </c>
      <c r="L401" s="462" t="s">
        <v>1358</v>
      </c>
      <c r="M401" s="132"/>
      <c r="N401" s="69"/>
      <c r="AM401" s="5"/>
      <c r="AN401" s="5"/>
    </row>
    <row r="402" spans="1:40" ht="94.5" x14ac:dyDescent="0.25">
      <c r="A402" s="345">
        <v>52</v>
      </c>
      <c r="B402" s="364" t="str">
        <f t="shared" si="24"/>
        <v/>
      </c>
      <c r="C402" s="365" t="str">
        <f ca="1">TEXT(IFERROR(INDEX('Overview - Section A'!$A$37:$A$44,MATCH(G402,'Overview - Section A'!$U$37:$U$44,0)),""),"d-mmm-yy") &amp;" to " &amp; TEXT(IFERROR(INDEX('Overview - Section A'!$E$37:$E$44,MATCH(G402,'Overview - Section A'!$U$37:$U$44,0)),""),"d-mmm-yy")</f>
        <v>1-Jan-20 to 31-Dec-20</v>
      </c>
      <c r="D402" s="458"/>
      <c r="E402" s="458"/>
      <c r="F402" s="459" t="str">
        <f t="shared" si="25"/>
        <v/>
      </c>
      <c r="G402" s="460" t="s">
        <v>473</v>
      </c>
      <c r="H402" s="460"/>
      <c r="I402" s="461" t="b">
        <f t="shared" si="26"/>
        <v>1</v>
      </c>
      <c r="J402" s="461" t="b">
        <f t="shared" si="27"/>
        <v>0</v>
      </c>
      <c r="K402" s="461" t="str">
        <f t="shared" si="28"/>
        <v>a1N36000004SdtIEAS</v>
      </c>
      <c r="L402" s="462" t="s">
        <v>1359</v>
      </c>
      <c r="M402" s="132"/>
      <c r="N402" s="69"/>
      <c r="AM402" s="5"/>
      <c r="AN402" s="5"/>
    </row>
    <row r="403" spans="1:40" ht="94.5" x14ac:dyDescent="0.25">
      <c r="A403" s="345">
        <v>52</v>
      </c>
      <c r="B403" s="364" t="str">
        <f t="shared" si="24"/>
        <v/>
      </c>
      <c r="C403" s="365" t="str">
        <f ca="1">TEXT(IFERROR(INDEX('Overview - Section A'!$A$37:$A$44,MATCH(G403,'Overview - Section A'!$U$37:$U$44,0)),""),"d-mmm-yy") &amp;" to " &amp; TEXT(IFERROR(INDEX('Overview - Section A'!$E$37:$E$44,MATCH(G403,'Overview - Section A'!$U$37:$U$44,0)),""),"d-mmm-yy")</f>
        <v>1-Jan-21 to 31-Dec-21</v>
      </c>
      <c r="D403" s="458"/>
      <c r="E403" s="458"/>
      <c r="F403" s="459" t="str">
        <f t="shared" si="25"/>
        <v/>
      </c>
      <c r="G403" s="460" t="s">
        <v>475</v>
      </c>
      <c r="H403" s="460"/>
      <c r="I403" s="461" t="b">
        <f t="shared" si="26"/>
        <v>1</v>
      </c>
      <c r="J403" s="461" t="b">
        <f t="shared" si="27"/>
        <v>0</v>
      </c>
      <c r="K403" s="461" t="str">
        <f t="shared" si="28"/>
        <v>a1N36000004SdtIEAS</v>
      </c>
      <c r="L403" s="462" t="s">
        <v>1360</v>
      </c>
      <c r="M403" s="132"/>
      <c r="N403" s="69"/>
      <c r="AM403" s="5"/>
      <c r="AN403" s="5"/>
    </row>
    <row r="404" spans="1:40" ht="94.5" x14ac:dyDescent="0.25">
      <c r="A404" s="345">
        <v>52</v>
      </c>
      <c r="B404" s="364" t="str">
        <f t="shared" si="24"/>
        <v/>
      </c>
      <c r="C404" s="365" t="str">
        <f ca="1">TEXT(IFERROR(INDEX('Overview - Section A'!$A$37:$A$44,MATCH(G404,'Overview - Section A'!$U$37:$U$44,0)),""),"d-mmm-yy") &amp;" to " &amp; TEXT(IFERROR(INDEX('Overview - Section A'!$E$37:$E$44,MATCH(G404,'Overview - Section A'!$U$37:$U$44,0)),""),"d-mmm-yy")</f>
        <v>1-Jan-22 to 31-Dec-22</v>
      </c>
      <c r="D404" s="458"/>
      <c r="E404" s="458"/>
      <c r="F404" s="459" t="str">
        <f t="shared" si="25"/>
        <v/>
      </c>
      <c r="G404" s="460" t="s">
        <v>477</v>
      </c>
      <c r="H404" s="460"/>
      <c r="I404" s="461" t="b">
        <f t="shared" si="26"/>
        <v>1</v>
      </c>
      <c r="J404" s="461" t="b">
        <f t="shared" si="27"/>
        <v>0</v>
      </c>
      <c r="K404" s="461" t="str">
        <f t="shared" si="28"/>
        <v>a1N36000004SdtIEAS</v>
      </c>
      <c r="L404" s="462" t="s">
        <v>1361</v>
      </c>
      <c r="M404" s="132"/>
      <c r="N404" s="69"/>
      <c r="AM404" s="5"/>
      <c r="AN404" s="5"/>
    </row>
    <row r="405" spans="1:40" ht="94.5" x14ac:dyDescent="0.25">
      <c r="A405" s="345">
        <v>52</v>
      </c>
      <c r="B405" s="364" t="str">
        <f t="shared" si="24"/>
        <v/>
      </c>
      <c r="C405" s="365" t="str">
        <f ca="1">TEXT(IFERROR(INDEX('Overview - Section A'!$A$37:$A$44,MATCH(G405,'Overview - Section A'!$U$37:$U$44,0)),""),"d-mmm-yy") &amp;" to " &amp; TEXT(IFERROR(INDEX('Overview - Section A'!$E$37:$E$44,MATCH(G405,'Overview - Section A'!$U$37:$U$44,0)),""),"d-mmm-yy")</f>
        <v>1-Jan-23 to 31-Dec-23</v>
      </c>
      <c r="D405" s="458"/>
      <c r="E405" s="458"/>
      <c r="F405" s="459" t="str">
        <f t="shared" si="25"/>
        <v/>
      </c>
      <c r="G405" s="460" t="s">
        <v>479</v>
      </c>
      <c r="H405" s="460"/>
      <c r="I405" s="461" t="b">
        <f t="shared" si="26"/>
        <v>1</v>
      </c>
      <c r="J405" s="461" t="b">
        <f t="shared" si="27"/>
        <v>0</v>
      </c>
      <c r="K405" s="461" t="str">
        <f t="shared" si="28"/>
        <v>a1N36000004SdtIEAS</v>
      </c>
      <c r="L405" s="462" t="s">
        <v>1362</v>
      </c>
      <c r="M405" s="132"/>
      <c r="N405" s="69"/>
      <c r="AM405" s="5"/>
      <c r="AN405" s="5"/>
    </row>
    <row r="406" spans="1:40" ht="94.5" x14ac:dyDescent="0.25">
      <c r="A406" s="345">
        <v>53</v>
      </c>
      <c r="B406" s="364" t="str">
        <f t="shared" si="24"/>
        <v/>
      </c>
      <c r="C406" s="365" t="str">
        <f ca="1">TEXT(IFERROR(INDEX('Overview - Section A'!$A$37:$A$44,MATCH(G406,'Overview - Section A'!$U$37:$U$44,0)),""),"d-mmm-yy") &amp;" to " &amp; TEXT(IFERROR(INDEX('Overview - Section A'!$E$37:$E$44,MATCH(G406,'Overview - Section A'!$U$37:$U$44,0)),""),"d-mmm-yy")</f>
        <v>1-Jan-18 to 31-Dec-18</v>
      </c>
      <c r="D406" s="458"/>
      <c r="E406" s="458"/>
      <c r="F406" s="459" t="str">
        <f t="shared" si="25"/>
        <v/>
      </c>
      <c r="G406" s="460" t="s">
        <v>469</v>
      </c>
      <c r="H406" s="460"/>
      <c r="I406" s="461" t="b">
        <f t="shared" si="26"/>
        <v>1</v>
      </c>
      <c r="J406" s="461" t="b">
        <f t="shared" si="27"/>
        <v>0</v>
      </c>
      <c r="K406" s="461" t="str">
        <f t="shared" si="28"/>
        <v>a1N36000004SdtJEAS</v>
      </c>
      <c r="L406" s="462" t="s">
        <v>1363</v>
      </c>
      <c r="M406" s="132"/>
      <c r="N406" s="69"/>
      <c r="AM406" s="5"/>
      <c r="AN406" s="5"/>
    </row>
    <row r="407" spans="1:40" ht="94.5" x14ac:dyDescent="0.25">
      <c r="A407" s="345">
        <v>53</v>
      </c>
      <c r="B407" s="364" t="str">
        <f t="shared" si="24"/>
        <v/>
      </c>
      <c r="C407" s="365" t="str">
        <f ca="1">TEXT(IFERROR(INDEX('Overview - Section A'!$A$37:$A$44,MATCH(G407,'Overview - Section A'!$U$37:$U$44,0)),""),"d-mmm-yy") &amp;" to " &amp; TEXT(IFERROR(INDEX('Overview - Section A'!$E$37:$E$44,MATCH(G407,'Overview - Section A'!$U$37:$U$44,0)),""),"d-mmm-yy")</f>
        <v>1-Jan-19 to 31-Dec-19</v>
      </c>
      <c r="D407" s="458"/>
      <c r="E407" s="458"/>
      <c r="F407" s="459" t="str">
        <f t="shared" si="25"/>
        <v/>
      </c>
      <c r="G407" s="460" t="s">
        <v>471</v>
      </c>
      <c r="H407" s="460"/>
      <c r="I407" s="461" t="b">
        <f t="shared" si="26"/>
        <v>1</v>
      </c>
      <c r="J407" s="461" t="b">
        <f t="shared" si="27"/>
        <v>0</v>
      </c>
      <c r="K407" s="461" t="str">
        <f t="shared" si="28"/>
        <v>a1N36000004SdtJEAS</v>
      </c>
      <c r="L407" s="462" t="s">
        <v>1364</v>
      </c>
      <c r="M407" s="132"/>
      <c r="N407" s="69"/>
      <c r="AM407" s="5"/>
      <c r="AN407" s="5"/>
    </row>
    <row r="408" spans="1:40" ht="94.5" x14ac:dyDescent="0.25">
      <c r="A408" s="345">
        <v>53</v>
      </c>
      <c r="B408" s="364" t="str">
        <f t="shared" si="24"/>
        <v/>
      </c>
      <c r="C408" s="365" t="str">
        <f ca="1">TEXT(IFERROR(INDEX('Overview - Section A'!$A$37:$A$44,MATCH(G408,'Overview - Section A'!$U$37:$U$44,0)),""),"d-mmm-yy") &amp;" to " &amp; TEXT(IFERROR(INDEX('Overview - Section A'!$E$37:$E$44,MATCH(G408,'Overview - Section A'!$U$37:$U$44,0)),""),"d-mmm-yy")</f>
        <v>1-Jan-20 to 31-Dec-20</v>
      </c>
      <c r="D408" s="458"/>
      <c r="E408" s="458"/>
      <c r="F408" s="459" t="str">
        <f t="shared" si="25"/>
        <v/>
      </c>
      <c r="G408" s="460" t="s">
        <v>473</v>
      </c>
      <c r="H408" s="460"/>
      <c r="I408" s="461" t="b">
        <f t="shared" si="26"/>
        <v>1</v>
      </c>
      <c r="J408" s="461" t="b">
        <f t="shared" si="27"/>
        <v>0</v>
      </c>
      <c r="K408" s="461" t="str">
        <f t="shared" si="28"/>
        <v>a1N36000004SdtJEAS</v>
      </c>
      <c r="L408" s="462" t="s">
        <v>1365</v>
      </c>
      <c r="M408" s="132"/>
      <c r="N408" s="69"/>
      <c r="AM408" s="5"/>
      <c r="AN408" s="5"/>
    </row>
    <row r="409" spans="1:40" ht="94.5" x14ac:dyDescent="0.25">
      <c r="A409" s="345">
        <v>53</v>
      </c>
      <c r="B409" s="364" t="str">
        <f t="shared" si="24"/>
        <v/>
      </c>
      <c r="C409" s="365" t="str">
        <f ca="1">TEXT(IFERROR(INDEX('Overview - Section A'!$A$37:$A$44,MATCH(G409,'Overview - Section A'!$U$37:$U$44,0)),""),"d-mmm-yy") &amp;" to " &amp; TEXT(IFERROR(INDEX('Overview - Section A'!$E$37:$E$44,MATCH(G409,'Overview - Section A'!$U$37:$U$44,0)),""),"d-mmm-yy")</f>
        <v>1-Jan-21 to 31-Dec-21</v>
      </c>
      <c r="D409" s="458"/>
      <c r="E409" s="458"/>
      <c r="F409" s="459" t="str">
        <f t="shared" si="25"/>
        <v/>
      </c>
      <c r="G409" s="460" t="s">
        <v>475</v>
      </c>
      <c r="H409" s="460"/>
      <c r="I409" s="461" t="b">
        <f t="shared" si="26"/>
        <v>1</v>
      </c>
      <c r="J409" s="461" t="b">
        <f t="shared" si="27"/>
        <v>0</v>
      </c>
      <c r="K409" s="461" t="str">
        <f t="shared" si="28"/>
        <v>a1N36000004SdtJEAS</v>
      </c>
      <c r="L409" s="462" t="s">
        <v>1366</v>
      </c>
      <c r="M409" s="132"/>
      <c r="N409" s="69"/>
      <c r="AM409" s="5"/>
      <c r="AN409" s="5"/>
    </row>
    <row r="410" spans="1:40" ht="94.5" x14ac:dyDescent="0.25">
      <c r="A410" s="345">
        <v>53</v>
      </c>
      <c r="B410" s="364" t="str">
        <f t="shared" si="24"/>
        <v/>
      </c>
      <c r="C410" s="365" t="str">
        <f ca="1">TEXT(IFERROR(INDEX('Overview - Section A'!$A$37:$A$44,MATCH(G410,'Overview - Section A'!$U$37:$U$44,0)),""),"d-mmm-yy") &amp;" to " &amp; TEXT(IFERROR(INDEX('Overview - Section A'!$E$37:$E$44,MATCH(G410,'Overview - Section A'!$U$37:$U$44,0)),""),"d-mmm-yy")</f>
        <v>1-Jan-22 to 31-Dec-22</v>
      </c>
      <c r="D410" s="458"/>
      <c r="E410" s="458"/>
      <c r="F410" s="459" t="str">
        <f t="shared" si="25"/>
        <v/>
      </c>
      <c r="G410" s="460" t="s">
        <v>477</v>
      </c>
      <c r="H410" s="460"/>
      <c r="I410" s="461" t="b">
        <f t="shared" si="26"/>
        <v>1</v>
      </c>
      <c r="J410" s="461" t="b">
        <f t="shared" si="27"/>
        <v>0</v>
      </c>
      <c r="K410" s="461" t="str">
        <f t="shared" si="28"/>
        <v>a1N36000004SdtJEAS</v>
      </c>
      <c r="L410" s="462" t="s">
        <v>1367</v>
      </c>
      <c r="M410" s="132"/>
      <c r="N410" s="69"/>
      <c r="AM410" s="5"/>
      <c r="AN410" s="5"/>
    </row>
    <row r="411" spans="1:40" ht="94.5" x14ac:dyDescent="0.25">
      <c r="A411" s="345">
        <v>53</v>
      </c>
      <c r="B411" s="364" t="str">
        <f t="shared" si="24"/>
        <v/>
      </c>
      <c r="C411" s="365" t="str">
        <f ca="1">TEXT(IFERROR(INDEX('Overview - Section A'!$A$37:$A$44,MATCH(G411,'Overview - Section A'!$U$37:$U$44,0)),""),"d-mmm-yy") &amp;" to " &amp; TEXT(IFERROR(INDEX('Overview - Section A'!$E$37:$E$44,MATCH(G411,'Overview - Section A'!$U$37:$U$44,0)),""),"d-mmm-yy")</f>
        <v>1-Jan-23 to 31-Dec-23</v>
      </c>
      <c r="D411" s="458"/>
      <c r="E411" s="458"/>
      <c r="F411" s="459" t="str">
        <f t="shared" si="25"/>
        <v/>
      </c>
      <c r="G411" s="460" t="s">
        <v>479</v>
      </c>
      <c r="H411" s="460"/>
      <c r="I411" s="461" t="b">
        <f t="shared" si="26"/>
        <v>1</v>
      </c>
      <c r="J411" s="461" t="b">
        <f t="shared" si="27"/>
        <v>0</v>
      </c>
      <c r="K411" s="461" t="str">
        <f t="shared" si="28"/>
        <v>a1N36000004SdtJEAS</v>
      </c>
      <c r="L411" s="462" t="s">
        <v>1368</v>
      </c>
      <c r="M411" s="132"/>
      <c r="N411" s="69"/>
      <c r="AM411" s="5"/>
      <c r="AN411" s="5"/>
    </row>
    <row r="412" spans="1:40" ht="94.5" x14ac:dyDescent="0.25">
      <c r="A412" s="345">
        <v>54</v>
      </c>
      <c r="B412" s="364" t="str">
        <f t="shared" si="24"/>
        <v/>
      </c>
      <c r="C412" s="365" t="str">
        <f ca="1">TEXT(IFERROR(INDEX('Overview - Section A'!$A$37:$A$44,MATCH(G412,'Overview - Section A'!$U$37:$U$44,0)),""),"d-mmm-yy") &amp;" to " &amp; TEXT(IFERROR(INDEX('Overview - Section A'!$E$37:$E$44,MATCH(G412,'Overview - Section A'!$U$37:$U$44,0)),""),"d-mmm-yy")</f>
        <v>1-Jan-18 to 31-Dec-18</v>
      </c>
      <c r="D412" s="458"/>
      <c r="E412" s="458"/>
      <c r="F412" s="459" t="str">
        <f t="shared" si="25"/>
        <v/>
      </c>
      <c r="G412" s="460" t="s">
        <v>469</v>
      </c>
      <c r="H412" s="460"/>
      <c r="I412" s="461" t="b">
        <f t="shared" si="26"/>
        <v>1</v>
      </c>
      <c r="J412" s="461" t="b">
        <f t="shared" si="27"/>
        <v>0</v>
      </c>
      <c r="K412" s="461" t="str">
        <f t="shared" si="28"/>
        <v>a1N36000004SdtKEAS</v>
      </c>
      <c r="L412" s="462" t="s">
        <v>1369</v>
      </c>
      <c r="M412" s="132"/>
      <c r="N412" s="69"/>
      <c r="AM412" s="5"/>
      <c r="AN412" s="5"/>
    </row>
    <row r="413" spans="1:40" ht="94.5" x14ac:dyDescent="0.25">
      <c r="A413" s="345">
        <v>54</v>
      </c>
      <c r="B413" s="364" t="str">
        <f t="shared" si="24"/>
        <v/>
      </c>
      <c r="C413" s="365" t="str">
        <f ca="1">TEXT(IFERROR(INDEX('Overview - Section A'!$A$37:$A$44,MATCH(G413,'Overview - Section A'!$U$37:$U$44,0)),""),"d-mmm-yy") &amp;" to " &amp; TEXT(IFERROR(INDEX('Overview - Section A'!$E$37:$E$44,MATCH(G413,'Overview - Section A'!$U$37:$U$44,0)),""),"d-mmm-yy")</f>
        <v>1-Jan-19 to 31-Dec-19</v>
      </c>
      <c r="D413" s="458"/>
      <c r="E413" s="458"/>
      <c r="F413" s="459" t="str">
        <f t="shared" si="25"/>
        <v/>
      </c>
      <c r="G413" s="460" t="s">
        <v>471</v>
      </c>
      <c r="H413" s="460"/>
      <c r="I413" s="461" t="b">
        <f t="shared" si="26"/>
        <v>1</v>
      </c>
      <c r="J413" s="461" t="b">
        <f t="shared" si="27"/>
        <v>0</v>
      </c>
      <c r="K413" s="461" t="str">
        <f t="shared" si="28"/>
        <v>a1N36000004SdtKEAS</v>
      </c>
      <c r="L413" s="462" t="s">
        <v>1370</v>
      </c>
      <c r="M413" s="132"/>
      <c r="N413" s="69"/>
      <c r="AM413" s="5"/>
      <c r="AN413" s="5"/>
    </row>
    <row r="414" spans="1:40" ht="94.5" x14ac:dyDescent="0.25">
      <c r="A414" s="345">
        <v>54</v>
      </c>
      <c r="B414" s="364" t="str">
        <f t="shared" ref="B414:B477" si="29">IF(A414=A413,"",IF(VLOOKUP(A414,$A$8:$D$90,4,FALSE)=0,"",VLOOKUP(A414,$A$8:$D$90,4,FALSE)))</f>
        <v/>
      </c>
      <c r="C414" s="365" t="str">
        <f ca="1">TEXT(IFERROR(INDEX('Overview - Section A'!$A$37:$A$44,MATCH(G414,'Overview - Section A'!$U$37:$U$44,0)),""),"d-mmm-yy") &amp;" to " &amp; TEXT(IFERROR(INDEX('Overview - Section A'!$E$37:$E$44,MATCH(G414,'Overview - Section A'!$U$37:$U$44,0)),""),"d-mmm-yy")</f>
        <v>1-Jan-20 to 31-Dec-20</v>
      </c>
      <c r="D414" s="458"/>
      <c r="E414" s="458"/>
      <c r="F414" s="459" t="str">
        <f t="shared" ref="F414:F477" si="30">IF(VLOOKUP(A414,$A$8:$D$90,4,FALSE)=0,"",VLOOKUP(A414,$A$8:$D$90,4,FALSE))</f>
        <v/>
      </c>
      <c r="G414" s="460" t="s">
        <v>473</v>
      </c>
      <c r="H414" s="460"/>
      <c r="I414" s="461" t="b">
        <f t="shared" ref="I414:I477" si="31">IFERROR(TRUE,FALSE)</f>
        <v>1</v>
      </c>
      <c r="J414" s="461" t="b">
        <f t="shared" ref="J414:J477" si="32">IFERROR(IF(VLOOKUP(A414,$A$8:$D$90,4,FALSE)&lt;&gt;"",TRUE,FALSE),FALSE)</f>
        <v>0</v>
      </c>
      <c r="K414" s="461" t="str">
        <f t="shared" ref="K414:K477" si="33">IFERROR(VLOOKUP(A414,$A$8:$T$90,20,FALSE),"")</f>
        <v>a1N36000004SdtKEAS</v>
      </c>
      <c r="L414" s="462" t="s">
        <v>1371</v>
      </c>
      <c r="M414" s="132"/>
      <c r="N414" s="69"/>
      <c r="AM414" s="5"/>
      <c r="AN414" s="5"/>
    </row>
    <row r="415" spans="1:40" ht="94.5" x14ac:dyDescent="0.25">
      <c r="A415" s="345">
        <v>54</v>
      </c>
      <c r="B415" s="364" t="str">
        <f t="shared" si="29"/>
        <v/>
      </c>
      <c r="C415" s="365" t="str">
        <f ca="1">TEXT(IFERROR(INDEX('Overview - Section A'!$A$37:$A$44,MATCH(G415,'Overview - Section A'!$U$37:$U$44,0)),""),"d-mmm-yy") &amp;" to " &amp; TEXT(IFERROR(INDEX('Overview - Section A'!$E$37:$E$44,MATCH(G415,'Overview - Section A'!$U$37:$U$44,0)),""),"d-mmm-yy")</f>
        <v>1-Jan-21 to 31-Dec-21</v>
      </c>
      <c r="D415" s="458"/>
      <c r="E415" s="458"/>
      <c r="F415" s="459" t="str">
        <f t="shared" si="30"/>
        <v/>
      </c>
      <c r="G415" s="460" t="s">
        <v>475</v>
      </c>
      <c r="H415" s="460"/>
      <c r="I415" s="461" t="b">
        <f t="shared" si="31"/>
        <v>1</v>
      </c>
      <c r="J415" s="461" t="b">
        <f t="shared" si="32"/>
        <v>0</v>
      </c>
      <c r="K415" s="461" t="str">
        <f t="shared" si="33"/>
        <v>a1N36000004SdtKEAS</v>
      </c>
      <c r="L415" s="462" t="s">
        <v>1372</v>
      </c>
      <c r="M415" s="132"/>
      <c r="N415" s="69"/>
      <c r="AM415" s="5"/>
      <c r="AN415" s="5"/>
    </row>
    <row r="416" spans="1:40" ht="94.5" x14ac:dyDescent="0.25">
      <c r="A416" s="345">
        <v>54</v>
      </c>
      <c r="B416" s="364" t="str">
        <f t="shared" si="29"/>
        <v/>
      </c>
      <c r="C416" s="365" t="str">
        <f ca="1">TEXT(IFERROR(INDEX('Overview - Section A'!$A$37:$A$44,MATCH(G416,'Overview - Section A'!$U$37:$U$44,0)),""),"d-mmm-yy") &amp;" to " &amp; TEXT(IFERROR(INDEX('Overview - Section A'!$E$37:$E$44,MATCH(G416,'Overview - Section A'!$U$37:$U$44,0)),""),"d-mmm-yy")</f>
        <v>1-Jan-22 to 31-Dec-22</v>
      </c>
      <c r="D416" s="458"/>
      <c r="E416" s="458"/>
      <c r="F416" s="459" t="str">
        <f t="shared" si="30"/>
        <v/>
      </c>
      <c r="G416" s="460" t="s">
        <v>477</v>
      </c>
      <c r="H416" s="460"/>
      <c r="I416" s="461" t="b">
        <f t="shared" si="31"/>
        <v>1</v>
      </c>
      <c r="J416" s="461" t="b">
        <f t="shared" si="32"/>
        <v>0</v>
      </c>
      <c r="K416" s="461" t="str">
        <f t="shared" si="33"/>
        <v>a1N36000004SdtKEAS</v>
      </c>
      <c r="L416" s="462" t="s">
        <v>1373</v>
      </c>
      <c r="M416" s="132"/>
      <c r="N416" s="69"/>
      <c r="AM416" s="5"/>
      <c r="AN416" s="5"/>
    </row>
    <row r="417" spans="1:40" ht="94.5" x14ac:dyDescent="0.25">
      <c r="A417" s="345">
        <v>54</v>
      </c>
      <c r="B417" s="364" t="str">
        <f t="shared" si="29"/>
        <v/>
      </c>
      <c r="C417" s="365" t="str">
        <f ca="1">TEXT(IFERROR(INDEX('Overview - Section A'!$A$37:$A$44,MATCH(G417,'Overview - Section A'!$U$37:$U$44,0)),""),"d-mmm-yy") &amp;" to " &amp; TEXT(IFERROR(INDEX('Overview - Section A'!$E$37:$E$44,MATCH(G417,'Overview - Section A'!$U$37:$U$44,0)),""),"d-mmm-yy")</f>
        <v>1-Jan-23 to 31-Dec-23</v>
      </c>
      <c r="D417" s="458"/>
      <c r="E417" s="458"/>
      <c r="F417" s="459" t="str">
        <f t="shared" si="30"/>
        <v/>
      </c>
      <c r="G417" s="460" t="s">
        <v>479</v>
      </c>
      <c r="H417" s="460"/>
      <c r="I417" s="461" t="b">
        <f t="shared" si="31"/>
        <v>1</v>
      </c>
      <c r="J417" s="461" t="b">
        <f t="shared" si="32"/>
        <v>0</v>
      </c>
      <c r="K417" s="461" t="str">
        <f t="shared" si="33"/>
        <v>a1N36000004SdtKEAS</v>
      </c>
      <c r="L417" s="462" t="s">
        <v>1374</v>
      </c>
      <c r="M417" s="132"/>
      <c r="N417" s="69"/>
      <c r="AM417" s="5"/>
      <c r="AN417" s="5"/>
    </row>
    <row r="418" spans="1:40" ht="94.5" x14ac:dyDescent="0.25">
      <c r="A418" s="345">
        <v>55</v>
      </c>
      <c r="B418" s="364" t="str">
        <f t="shared" si="29"/>
        <v/>
      </c>
      <c r="C418" s="365" t="str">
        <f ca="1">TEXT(IFERROR(INDEX('Overview - Section A'!$A$37:$A$44,MATCH(G418,'Overview - Section A'!$U$37:$U$44,0)),""),"d-mmm-yy") &amp;" to " &amp; TEXT(IFERROR(INDEX('Overview - Section A'!$E$37:$E$44,MATCH(G418,'Overview - Section A'!$U$37:$U$44,0)),""),"d-mmm-yy")</f>
        <v>1-Jan-18 to 31-Dec-18</v>
      </c>
      <c r="D418" s="458"/>
      <c r="E418" s="458"/>
      <c r="F418" s="459" t="str">
        <f t="shared" si="30"/>
        <v/>
      </c>
      <c r="G418" s="460" t="s">
        <v>469</v>
      </c>
      <c r="H418" s="460"/>
      <c r="I418" s="461" t="b">
        <f t="shared" si="31"/>
        <v>1</v>
      </c>
      <c r="J418" s="461" t="b">
        <f t="shared" si="32"/>
        <v>0</v>
      </c>
      <c r="K418" s="461" t="str">
        <f t="shared" si="33"/>
        <v>a1N36000004SdtLEAS</v>
      </c>
      <c r="L418" s="462" t="s">
        <v>1375</v>
      </c>
      <c r="M418" s="132"/>
      <c r="N418" s="69"/>
      <c r="AM418" s="5"/>
      <c r="AN418" s="5"/>
    </row>
    <row r="419" spans="1:40" ht="94.5" x14ac:dyDescent="0.25">
      <c r="A419" s="345">
        <v>55</v>
      </c>
      <c r="B419" s="364" t="str">
        <f t="shared" si="29"/>
        <v/>
      </c>
      <c r="C419" s="365" t="str">
        <f ca="1">TEXT(IFERROR(INDEX('Overview - Section A'!$A$37:$A$44,MATCH(G419,'Overview - Section A'!$U$37:$U$44,0)),""),"d-mmm-yy") &amp;" to " &amp; TEXT(IFERROR(INDEX('Overview - Section A'!$E$37:$E$44,MATCH(G419,'Overview - Section A'!$U$37:$U$44,0)),""),"d-mmm-yy")</f>
        <v>1-Jan-19 to 31-Dec-19</v>
      </c>
      <c r="D419" s="458"/>
      <c r="E419" s="458"/>
      <c r="F419" s="459" t="str">
        <f t="shared" si="30"/>
        <v/>
      </c>
      <c r="G419" s="460" t="s">
        <v>471</v>
      </c>
      <c r="H419" s="460"/>
      <c r="I419" s="461" t="b">
        <f t="shared" si="31"/>
        <v>1</v>
      </c>
      <c r="J419" s="461" t="b">
        <f t="shared" si="32"/>
        <v>0</v>
      </c>
      <c r="K419" s="461" t="str">
        <f t="shared" si="33"/>
        <v>a1N36000004SdtLEAS</v>
      </c>
      <c r="L419" s="462" t="s">
        <v>1376</v>
      </c>
      <c r="M419" s="132"/>
      <c r="N419" s="69"/>
      <c r="AM419" s="5"/>
      <c r="AN419" s="5"/>
    </row>
    <row r="420" spans="1:40" ht="94.5" x14ac:dyDescent="0.25">
      <c r="A420" s="345">
        <v>55</v>
      </c>
      <c r="B420" s="364" t="str">
        <f t="shared" si="29"/>
        <v/>
      </c>
      <c r="C420" s="365" t="str">
        <f ca="1">TEXT(IFERROR(INDEX('Overview - Section A'!$A$37:$A$44,MATCH(G420,'Overview - Section A'!$U$37:$U$44,0)),""),"d-mmm-yy") &amp;" to " &amp; TEXT(IFERROR(INDEX('Overview - Section A'!$E$37:$E$44,MATCH(G420,'Overview - Section A'!$U$37:$U$44,0)),""),"d-mmm-yy")</f>
        <v>1-Jan-20 to 31-Dec-20</v>
      </c>
      <c r="D420" s="458"/>
      <c r="E420" s="458"/>
      <c r="F420" s="459" t="str">
        <f t="shared" si="30"/>
        <v/>
      </c>
      <c r="G420" s="460" t="s">
        <v>473</v>
      </c>
      <c r="H420" s="460"/>
      <c r="I420" s="461" t="b">
        <f t="shared" si="31"/>
        <v>1</v>
      </c>
      <c r="J420" s="461" t="b">
        <f t="shared" si="32"/>
        <v>0</v>
      </c>
      <c r="K420" s="461" t="str">
        <f t="shared" si="33"/>
        <v>a1N36000004SdtLEAS</v>
      </c>
      <c r="L420" s="462" t="s">
        <v>1377</v>
      </c>
      <c r="M420" s="132"/>
      <c r="N420" s="69"/>
      <c r="AM420" s="5"/>
      <c r="AN420" s="5"/>
    </row>
    <row r="421" spans="1:40" ht="94.5" x14ac:dyDescent="0.25">
      <c r="A421" s="345">
        <v>55</v>
      </c>
      <c r="B421" s="364" t="str">
        <f t="shared" si="29"/>
        <v/>
      </c>
      <c r="C421" s="365" t="str">
        <f ca="1">TEXT(IFERROR(INDEX('Overview - Section A'!$A$37:$A$44,MATCH(G421,'Overview - Section A'!$U$37:$U$44,0)),""),"d-mmm-yy") &amp;" to " &amp; TEXT(IFERROR(INDEX('Overview - Section A'!$E$37:$E$44,MATCH(G421,'Overview - Section A'!$U$37:$U$44,0)),""),"d-mmm-yy")</f>
        <v>1-Jan-21 to 31-Dec-21</v>
      </c>
      <c r="D421" s="458"/>
      <c r="E421" s="458"/>
      <c r="F421" s="459" t="str">
        <f t="shared" si="30"/>
        <v/>
      </c>
      <c r="G421" s="460" t="s">
        <v>475</v>
      </c>
      <c r="H421" s="460"/>
      <c r="I421" s="461" t="b">
        <f t="shared" si="31"/>
        <v>1</v>
      </c>
      <c r="J421" s="461" t="b">
        <f t="shared" si="32"/>
        <v>0</v>
      </c>
      <c r="K421" s="461" t="str">
        <f t="shared" si="33"/>
        <v>a1N36000004SdtLEAS</v>
      </c>
      <c r="L421" s="462" t="s">
        <v>1378</v>
      </c>
      <c r="M421" s="132"/>
      <c r="N421" s="69"/>
      <c r="AM421" s="5"/>
      <c r="AN421" s="5"/>
    </row>
    <row r="422" spans="1:40" ht="94.5" x14ac:dyDescent="0.25">
      <c r="A422" s="345">
        <v>55</v>
      </c>
      <c r="B422" s="364" t="str">
        <f t="shared" si="29"/>
        <v/>
      </c>
      <c r="C422" s="365" t="str">
        <f ca="1">TEXT(IFERROR(INDEX('Overview - Section A'!$A$37:$A$44,MATCH(G422,'Overview - Section A'!$U$37:$U$44,0)),""),"d-mmm-yy") &amp;" to " &amp; TEXT(IFERROR(INDEX('Overview - Section A'!$E$37:$E$44,MATCH(G422,'Overview - Section A'!$U$37:$U$44,0)),""),"d-mmm-yy")</f>
        <v>1-Jan-22 to 31-Dec-22</v>
      </c>
      <c r="D422" s="458"/>
      <c r="E422" s="458"/>
      <c r="F422" s="459" t="str">
        <f t="shared" si="30"/>
        <v/>
      </c>
      <c r="G422" s="460" t="s">
        <v>477</v>
      </c>
      <c r="H422" s="460"/>
      <c r="I422" s="461" t="b">
        <f t="shared" si="31"/>
        <v>1</v>
      </c>
      <c r="J422" s="461" t="b">
        <f t="shared" si="32"/>
        <v>0</v>
      </c>
      <c r="K422" s="461" t="str">
        <f t="shared" si="33"/>
        <v>a1N36000004SdtLEAS</v>
      </c>
      <c r="L422" s="462" t="s">
        <v>1379</v>
      </c>
      <c r="M422" s="132"/>
      <c r="N422" s="69"/>
      <c r="AM422" s="5"/>
      <c r="AN422" s="5"/>
    </row>
    <row r="423" spans="1:40" ht="94.5" x14ac:dyDescent="0.25">
      <c r="A423" s="345">
        <v>55</v>
      </c>
      <c r="B423" s="364" t="str">
        <f t="shared" si="29"/>
        <v/>
      </c>
      <c r="C423" s="365" t="str">
        <f ca="1">TEXT(IFERROR(INDEX('Overview - Section A'!$A$37:$A$44,MATCH(G423,'Overview - Section A'!$U$37:$U$44,0)),""),"d-mmm-yy") &amp;" to " &amp; TEXT(IFERROR(INDEX('Overview - Section A'!$E$37:$E$44,MATCH(G423,'Overview - Section A'!$U$37:$U$44,0)),""),"d-mmm-yy")</f>
        <v>1-Jan-23 to 31-Dec-23</v>
      </c>
      <c r="D423" s="458"/>
      <c r="E423" s="458"/>
      <c r="F423" s="459" t="str">
        <f t="shared" si="30"/>
        <v/>
      </c>
      <c r="G423" s="460" t="s">
        <v>479</v>
      </c>
      <c r="H423" s="460"/>
      <c r="I423" s="461" t="b">
        <f t="shared" si="31"/>
        <v>1</v>
      </c>
      <c r="J423" s="461" t="b">
        <f t="shared" si="32"/>
        <v>0</v>
      </c>
      <c r="K423" s="461" t="str">
        <f t="shared" si="33"/>
        <v>a1N36000004SdtLEAS</v>
      </c>
      <c r="L423" s="462" t="s">
        <v>1380</v>
      </c>
      <c r="M423" s="132"/>
      <c r="N423" s="69"/>
      <c r="AM423" s="5"/>
      <c r="AN423" s="5"/>
    </row>
    <row r="424" spans="1:40" ht="94.5" x14ac:dyDescent="0.25">
      <c r="A424" s="345">
        <v>56</v>
      </c>
      <c r="B424" s="364" t="str">
        <f t="shared" si="29"/>
        <v/>
      </c>
      <c r="C424" s="365" t="str">
        <f ca="1">TEXT(IFERROR(INDEX('Overview - Section A'!$A$37:$A$44,MATCH(G424,'Overview - Section A'!$U$37:$U$44,0)),""),"d-mmm-yy") &amp;" to " &amp; TEXT(IFERROR(INDEX('Overview - Section A'!$E$37:$E$44,MATCH(G424,'Overview - Section A'!$U$37:$U$44,0)),""),"d-mmm-yy")</f>
        <v>1-Jan-18 to 31-Dec-18</v>
      </c>
      <c r="D424" s="458"/>
      <c r="E424" s="458"/>
      <c r="F424" s="459" t="str">
        <f t="shared" si="30"/>
        <v/>
      </c>
      <c r="G424" s="460" t="s">
        <v>469</v>
      </c>
      <c r="H424" s="460"/>
      <c r="I424" s="461" t="b">
        <f t="shared" si="31"/>
        <v>1</v>
      </c>
      <c r="J424" s="461" t="b">
        <f t="shared" si="32"/>
        <v>0</v>
      </c>
      <c r="K424" s="461" t="str">
        <f t="shared" si="33"/>
        <v>a1N36000004SdtMEAS</v>
      </c>
      <c r="L424" s="462" t="s">
        <v>1381</v>
      </c>
      <c r="M424" s="132"/>
      <c r="N424" s="69"/>
      <c r="AM424" s="5"/>
      <c r="AN424" s="5"/>
    </row>
    <row r="425" spans="1:40" ht="94.5" x14ac:dyDescent="0.25">
      <c r="A425" s="345">
        <v>56</v>
      </c>
      <c r="B425" s="364" t="str">
        <f t="shared" si="29"/>
        <v/>
      </c>
      <c r="C425" s="365" t="str">
        <f ca="1">TEXT(IFERROR(INDEX('Overview - Section A'!$A$37:$A$44,MATCH(G425,'Overview - Section A'!$U$37:$U$44,0)),""),"d-mmm-yy") &amp;" to " &amp; TEXT(IFERROR(INDEX('Overview - Section A'!$E$37:$E$44,MATCH(G425,'Overview - Section A'!$U$37:$U$44,0)),""),"d-mmm-yy")</f>
        <v>1-Jan-19 to 31-Dec-19</v>
      </c>
      <c r="D425" s="458"/>
      <c r="E425" s="458"/>
      <c r="F425" s="459" t="str">
        <f t="shared" si="30"/>
        <v/>
      </c>
      <c r="G425" s="460" t="s">
        <v>471</v>
      </c>
      <c r="H425" s="460"/>
      <c r="I425" s="461" t="b">
        <f t="shared" si="31"/>
        <v>1</v>
      </c>
      <c r="J425" s="461" t="b">
        <f t="shared" si="32"/>
        <v>0</v>
      </c>
      <c r="K425" s="461" t="str">
        <f t="shared" si="33"/>
        <v>a1N36000004SdtMEAS</v>
      </c>
      <c r="L425" s="462" t="s">
        <v>1382</v>
      </c>
      <c r="M425" s="132"/>
      <c r="N425" s="69"/>
      <c r="AM425" s="5"/>
      <c r="AN425" s="5"/>
    </row>
    <row r="426" spans="1:40" ht="94.5" x14ac:dyDescent="0.25">
      <c r="A426" s="345">
        <v>56</v>
      </c>
      <c r="B426" s="364" t="str">
        <f t="shared" si="29"/>
        <v/>
      </c>
      <c r="C426" s="365" t="str">
        <f ca="1">TEXT(IFERROR(INDEX('Overview - Section A'!$A$37:$A$44,MATCH(G426,'Overview - Section A'!$U$37:$U$44,0)),""),"d-mmm-yy") &amp;" to " &amp; TEXT(IFERROR(INDEX('Overview - Section A'!$E$37:$E$44,MATCH(G426,'Overview - Section A'!$U$37:$U$44,0)),""),"d-mmm-yy")</f>
        <v>1-Jan-20 to 31-Dec-20</v>
      </c>
      <c r="D426" s="458"/>
      <c r="E426" s="458"/>
      <c r="F426" s="459" t="str">
        <f t="shared" si="30"/>
        <v/>
      </c>
      <c r="G426" s="460" t="s">
        <v>473</v>
      </c>
      <c r="H426" s="460"/>
      <c r="I426" s="461" t="b">
        <f t="shared" si="31"/>
        <v>1</v>
      </c>
      <c r="J426" s="461" t="b">
        <f t="shared" si="32"/>
        <v>0</v>
      </c>
      <c r="K426" s="461" t="str">
        <f t="shared" si="33"/>
        <v>a1N36000004SdtMEAS</v>
      </c>
      <c r="L426" s="462" t="s">
        <v>1383</v>
      </c>
      <c r="M426" s="132"/>
      <c r="N426" s="69"/>
      <c r="AM426" s="5"/>
      <c r="AN426" s="5"/>
    </row>
    <row r="427" spans="1:40" ht="94.5" x14ac:dyDescent="0.25">
      <c r="A427" s="345">
        <v>56</v>
      </c>
      <c r="B427" s="364" t="str">
        <f t="shared" si="29"/>
        <v/>
      </c>
      <c r="C427" s="365" t="str">
        <f ca="1">TEXT(IFERROR(INDEX('Overview - Section A'!$A$37:$A$44,MATCH(G427,'Overview - Section A'!$U$37:$U$44,0)),""),"d-mmm-yy") &amp;" to " &amp; TEXT(IFERROR(INDEX('Overview - Section A'!$E$37:$E$44,MATCH(G427,'Overview - Section A'!$U$37:$U$44,0)),""),"d-mmm-yy")</f>
        <v>1-Jan-21 to 31-Dec-21</v>
      </c>
      <c r="D427" s="458"/>
      <c r="E427" s="458"/>
      <c r="F427" s="459" t="str">
        <f t="shared" si="30"/>
        <v/>
      </c>
      <c r="G427" s="460" t="s">
        <v>475</v>
      </c>
      <c r="H427" s="460"/>
      <c r="I427" s="461" t="b">
        <f t="shared" si="31"/>
        <v>1</v>
      </c>
      <c r="J427" s="461" t="b">
        <f t="shared" si="32"/>
        <v>0</v>
      </c>
      <c r="K427" s="461" t="str">
        <f t="shared" si="33"/>
        <v>a1N36000004SdtMEAS</v>
      </c>
      <c r="L427" s="462" t="s">
        <v>1384</v>
      </c>
      <c r="M427" s="132"/>
      <c r="N427" s="69"/>
      <c r="AM427" s="5"/>
      <c r="AN427" s="5"/>
    </row>
    <row r="428" spans="1:40" ht="94.5" x14ac:dyDescent="0.25">
      <c r="A428" s="345">
        <v>56</v>
      </c>
      <c r="B428" s="364" t="str">
        <f t="shared" si="29"/>
        <v/>
      </c>
      <c r="C428" s="365" t="str">
        <f ca="1">TEXT(IFERROR(INDEX('Overview - Section A'!$A$37:$A$44,MATCH(G428,'Overview - Section A'!$U$37:$U$44,0)),""),"d-mmm-yy") &amp;" to " &amp; TEXT(IFERROR(INDEX('Overview - Section A'!$E$37:$E$44,MATCH(G428,'Overview - Section A'!$U$37:$U$44,0)),""),"d-mmm-yy")</f>
        <v>1-Jan-22 to 31-Dec-22</v>
      </c>
      <c r="D428" s="458"/>
      <c r="E428" s="458"/>
      <c r="F428" s="459" t="str">
        <f t="shared" si="30"/>
        <v/>
      </c>
      <c r="G428" s="460" t="s">
        <v>477</v>
      </c>
      <c r="H428" s="460"/>
      <c r="I428" s="461" t="b">
        <f t="shared" si="31"/>
        <v>1</v>
      </c>
      <c r="J428" s="461" t="b">
        <f t="shared" si="32"/>
        <v>0</v>
      </c>
      <c r="K428" s="461" t="str">
        <f t="shared" si="33"/>
        <v>a1N36000004SdtMEAS</v>
      </c>
      <c r="L428" s="462" t="s">
        <v>1385</v>
      </c>
      <c r="M428" s="132"/>
      <c r="N428" s="69"/>
      <c r="AM428" s="5"/>
      <c r="AN428" s="5"/>
    </row>
    <row r="429" spans="1:40" ht="94.5" x14ac:dyDescent="0.25">
      <c r="A429" s="345">
        <v>56</v>
      </c>
      <c r="B429" s="364" t="str">
        <f t="shared" si="29"/>
        <v/>
      </c>
      <c r="C429" s="365" t="str">
        <f ca="1">TEXT(IFERROR(INDEX('Overview - Section A'!$A$37:$A$44,MATCH(G429,'Overview - Section A'!$U$37:$U$44,0)),""),"d-mmm-yy") &amp;" to " &amp; TEXT(IFERROR(INDEX('Overview - Section A'!$E$37:$E$44,MATCH(G429,'Overview - Section A'!$U$37:$U$44,0)),""),"d-mmm-yy")</f>
        <v>1-Jan-23 to 31-Dec-23</v>
      </c>
      <c r="D429" s="458"/>
      <c r="E429" s="458"/>
      <c r="F429" s="459" t="str">
        <f t="shared" si="30"/>
        <v/>
      </c>
      <c r="G429" s="460" t="s">
        <v>479</v>
      </c>
      <c r="H429" s="460"/>
      <c r="I429" s="461" t="b">
        <f t="shared" si="31"/>
        <v>1</v>
      </c>
      <c r="J429" s="461" t="b">
        <f t="shared" si="32"/>
        <v>0</v>
      </c>
      <c r="K429" s="461" t="str">
        <f t="shared" si="33"/>
        <v>a1N36000004SdtMEAS</v>
      </c>
      <c r="L429" s="462" t="s">
        <v>1386</v>
      </c>
      <c r="M429" s="132"/>
      <c r="N429" s="69"/>
      <c r="AM429" s="5"/>
      <c r="AN429" s="5"/>
    </row>
    <row r="430" spans="1:40" ht="94.5" x14ac:dyDescent="0.25">
      <c r="A430" s="345">
        <v>57</v>
      </c>
      <c r="B430" s="364" t="str">
        <f t="shared" si="29"/>
        <v/>
      </c>
      <c r="C430" s="365" t="str">
        <f ca="1">TEXT(IFERROR(INDEX('Overview - Section A'!$A$37:$A$44,MATCH(G430,'Overview - Section A'!$U$37:$U$44,0)),""),"d-mmm-yy") &amp;" to " &amp; TEXT(IFERROR(INDEX('Overview - Section A'!$E$37:$E$44,MATCH(G430,'Overview - Section A'!$U$37:$U$44,0)),""),"d-mmm-yy")</f>
        <v>1-Jan-18 to 31-Dec-18</v>
      </c>
      <c r="D430" s="458"/>
      <c r="E430" s="458"/>
      <c r="F430" s="459" t="str">
        <f t="shared" si="30"/>
        <v/>
      </c>
      <c r="G430" s="460" t="s">
        <v>469</v>
      </c>
      <c r="H430" s="460"/>
      <c r="I430" s="461" t="b">
        <f t="shared" si="31"/>
        <v>1</v>
      </c>
      <c r="J430" s="461" t="b">
        <f t="shared" si="32"/>
        <v>0</v>
      </c>
      <c r="K430" s="461" t="str">
        <f t="shared" si="33"/>
        <v>a1N36000004SdtNEAS</v>
      </c>
      <c r="L430" s="462" t="s">
        <v>1387</v>
      </c>
      <c r="M430" s="132"/>
      <c r="N430" s="69"/>
      <c r="AM430" s="5"/>
      <c r="AN430" s="5"/>
    </row>
    <row r="431" spans="1:40" ht="94.5" x14ac:dyDescent="0.25">
      <c r="A431" s="345">
        <v>57</v>
      </c>
      <c r="B431" s="364" t="str">
        <f t="shared" si="29"/>
        <v/>
      </c>
      <c r="C431" s="365" t="str">
        <f ca="1">TEXT(IFERROR(INDEX('Overview - Section A'!$A$37:$A$44,MATCH(G431,'Overview - Section A'!$U$37:$U$44,0)),""),"d-mmm-yy") &amp;" to " &amp; TEXT(IFERROR(INDEX('Overview - Section A'!$E$37:$E$44,MATCH(G431,'Overview - Section A'!$U$37:$U$44,0)),""),"d-mmm-yy")</f>
        <v>1-Jan-19 to 31-Dec-19</v>
      </c>
      <c r="D431" s="458"/>
      <c r="E431" s="458"/>
      <c r="F431" s="459" t="str">
        <f t="shared" si="30"/>
        <v/>
      </c>
      <c r="G431" s="460" t="s">
        <v>471</v>
      </c>
      <c r="H431" s="460"/>
      <c r="I431" s="461" t="b">
        <f t="shared" si="31"/>
        <v>1</v>
      </c>
      <c r="J431" s="461" t="b">
        <f t="shared" si="32"/>
        <v>0</v>
      </c>
      <c r="K431" s="461" t="str">
        <f t="shared" si="33"/>
        <v>a1N36000004SdtNEAS</v>
      </c>
      <c r="L431" s="462" t="s">
        <v>1388</v>
      </c>
      <c r="M431" s="132"/>
      <c r="N431" s="69"/>
      <c r="AM431" s="5"/>
      <c r="AN431" s="5"/>
    </row>
    <row r="432" spans="1:40" ht="94.5" x14ac:dyDescent="0.25">
      <c r="A432" s="345">
        <v>57</v>
      </c>
      <c r="B432" s="364" t="str">
        <f t="shared" si="29"/>
        <v/>
      </c>
      <c r="C432" s="365" t="str">
        <f ca="1">TEXT(IFERROR(INDEX('Overview - Section A'!$A$37:$A$44,MATCH(G432,'Overview - Section A'!$U$37:$U$44,0)),""),"d-mmm-yy") &amp;" to " &amp; TEXT(IFERROR(INDEX('Overview - Section A'!$E$37:$E$44,MATCH(G432,'Overview - Section A'!$U$37:$U$44,0)),""),"d-mmm-yy")</f>
        <v>1-Jan-20 to 31-Dec-20</v>
      </c>
      <c r="D432" s="458"/>
      <c r="E432" s="458"/>
      <c r="F432" s="459" t="str">
        <f t="shared" si="30"/>
        <v/>
      </c>
      <c r="G432" s="460" t="s">
        <v>473</v>
      </c>
      <c r="H432" s="460"/>
      <c r="I432" s="461" t="b">
        <f t="shared" si="31"/>
        <v>1</v>
      </c>
      <c r="J432" s="461" t="b">
        <f t="shared" si="32"/>
        <v>0</v>
      </c>
      <c r="K432" s="461" t="str">
        <f t="shared" si="33"/>
        <v>a1N36000004SdtNEAS</v>
      </c>
      <c r="L432" s="462" t="s">
        <v>1389</v>
      </c>
      <c r="M432" s="132"/>
      <c r="N432" s="69"/>
      <c r="AM432" s="5"/>
      <c r="AN432" s="5"/>
    </row>
    <row r="433" spans="1:40" ht="94.5" x14ac:dyDescent="0.25">
      <c r="A433" s="345">
        <v>57</v>
      </c>
      <c r="B433" s="364" t="str">
        <f t="shared" si="29"/>
        <v/>
      </c>
      <c r="C433" s="365" t="str">
        <f ca="1">TEXT(IFERROR(INDEX('Overview - Section A'!$A$37:$A$44,MATCH(G433,'Overview - Section A'!$U$37:$U$44,0)),""),"d-mmm-yy") &amp;" to " &amp; TEXT(IFERROR(INDEX('Overview - Section A'!$E$37:$E$44,MATCH(G433,'Overview - Section A'!$U$37:$U$44,0)),""),"d-mmm-yy")</f>
        <v>1-Jan-21 to 31-Dec-21</v>
      </c>
      <c r="D433" s="458"/>
      <c r="E433" s="458"/>
      <c r="F433" s="459" t="str">
        <f t="shared" si="30"/>
        <v/>
      </c>
      <c r="G433" s="460" t="s">
        <v>475</v>
      </c>
      <c r="H433" s="460"/>
      <c r="I433" s="461" t="b">
        <f t="shared" si="31"/>
        <v>1</v>
      </c>
      <c r="J433" s="461" t="b">
        <f t="shared" si="32"/>
        <v>0</v>
      </c>
      <c r="K433" s="461" t="str">
        <f t="shared" si="33"/>
        <v>a1N36000004SdtNEAS</v>
      </c>
      <c r="L433" s="462" t="s">
        <v>1390</v>
      </c>
      <c r="M433" s="132"/>
      <c r="N433" s="69"/>
      <c r="AM433" s="5"/>
      <c r="AN433" s="5"/>
    </row>
    <row r="434" spans="1:40" ht="94.5" x14ac:dyDescent="0.25">
      <c r="A434" s="345">
        <v>57</v>
      </c>
      <c r="B434" s="364" t="str">
        <f t="shared" si="29"/>
        <v/>
      </c>
      <c r="C434" s="365" t="str">
        <f ca="1">TEXT(IFERROR(INDEX('Overview - Section A'!$A$37:$A$44,MATCH(G434,'Overview - Section A'!$U$37:$U$44,0)),""),"d-mmm-yy") &amp;" to " &amp; TEXT(IFERROR(INDEX('Overview - Section A'!$E$37:$E$44,MATCH(G434,'Overview - Section A'!$U$37:$U$44,0)),""),"d-mmm-yy")</f>
        <v>1-Jan-22 to 31-Dec-22</v>
      </c>
      <c r="D434" s="458"/>
      <c r="E434" s="458"/>
      <c r="F434" s="459" t="str">
        <f t="shared" si="30"/>
        <v/>
      </c>
      <c r="G434" s="460" t="s">
        <v>477</v>
      </c>
      <c r="H434" s="460"/>
      <c r="I434" s="461" t="b">
        <f t="shared" si="31"/>
        <v>1</v>
      </c>
      <c r="J434" s="461" t="b">
        <f t="shared" si="32"/>
        <v>0</v>
      </c>
      <c r="K434" s="461" t="str">
        <f t="shared" si="33"/>
        <v>a1N36000004SdtNEAS</v>
      </c>
      <c r="L434" s="462" t="s">
        <v>1391</v>
      </c>
      <c r="M434" s="132"/>
      <c r="N434" s="69"/>
      <c r="AM434" s="5"/>
      <c r="AN434" s="5"/>
    </row>
    <row r="435" spans="1:40" ht="94.5" x14ac:dyDescent="0.25">
      <c r="A435" s="345">
        <v>57</v>
      </c>
      <c r="B435" s="364" t="str">
        <f t="shared" si="29"/>
        <v/>
      </c>
      <c r="C435" s="365" t="str">
        <f ca="1">TEXT(IFERROR(INDEX('Overview - Section A'!$A$37:$A$44,MATCH(G435,'Overview - Section A'!$U$37:$U$44,0)),""),"d-mmm-yy") &amp;" to " &amp; TEXT(IFERROR(INDEX('Overview - Section A'!$E$37:$E$44,MATCH(G435,'Overview - Section A'!$U$37:$U$44,0)),""),"d-mmm-yy")</f>
        <v>1-Jan-23 to 31-Dec-23</v>
      </c>
      <c r="D435" s="458"/>
      <c r="E435" s="458"/>
      <c r="F435" s="459" t="str">
        <f t="shared" si="30"/>
        <v/>
      </c>
      <c r="G435" s="460" t="s">
        <v>479</v>
      </c>
      <c r="H435" s="460"/>
      <c r="I435" s="461" t="b">
        <f t="shared" si="31"/>
        <v>1</v>
      </c>
      <c r="J435" s="461" t="b">
        <f t="shared" si="32"/>
        <v>0</v>
      </c>
      <c r="K435" s="461" t="str">
        <f t="shared" si="33"/>
        <v>a1N36000004SdtNEAS</v>
      </c>
      <c r="L435" s="462" t="s">
        <v>1392</v>
      </c>
      <c r="M435" s="132"/>
      <c r="N435" s="69"/>
      <c r="AM435" s="5"/>
      <c r="AN435" s="5"/>
    </row>
    <row r="436" spans="1:40" ht="94.5" x14ac:dyDescent="0.25">
      <c r="A436" s="345">
        <v>58</v>
      </c>
      <c r="B436" s="364" t="str">
        <f t="shared" si="29"/>
        <v/>
      </c>
      <c r="C436" s="365" t="str">
        <f ca="1">TEXT(IFERROR(INDEX('Overview - Section A'!$A$37:$A$44,MATCH(G436,'Overview - Section A'!$U$37:$U$44,0)),""),"d-mmm-yy") &amp;" to " &amp; TEXT(IFERROR(INDEX('Overview - Section A'!$E$37:$E$44,MATCH(G436,'Overview - Section A'!$U$37:$U$44,0)),""),"d-mmm-yy")</f>
        <v>1-Jan-18 to 31-Dec-18</v>
      </c>
      <c r="D436" s="458"/>
      <c r="E436" s="458"/>
      <c r="F436" s="459" t="str">
        <f t="shared" si="30"/>
        <v/>
      </c>
      <c r="G436" s="460" t="s">
        <v>469</v>
      </c>
      <c r="H436" s="460"/>
      <c r="I436" s="461" t="b">
        <f t="shared" si="31"/>
        <v>1</v>
      </c>
      <c r="J436" s="461" t="b">
        <f t="shared" si="32"/>
        <v>0</v>
      </c>
      <c r="K436" s="461" t="str">
        <f t="shared" si="33"/>
        <v>a1N36000004SdtOEAS</v>
      </c>
      <c r="L436" s="462" t="s">
        <v>1393</v>
      </c>
      <c r="M436" s="132"/>
      <c r="N436" s="69"/>
      <c r="AM436" s="5"/>
      <c r="AN436" s="5"/>
    </row>
    <row r="437" spans="1:40" ht="94.5" x14ac:dyDescent="0.25">
      <c r="A437" s="345">
        <v>58</v>
      </c>
      <c r="B437" s="364" t="str">
        <f t="shared" si="29"/>
        <v/>
      </c>
      <c r="C437" s="365" t="str">
        <f ca="1">TEXT(IFERROR(INDEX('Overview - Section A'!$A$37:$A$44,MATCH(G437,'Overview - Section A'!$U$37:$U$44,0)),""),"d-mmm-yy") &amp;" to " &amp; TEXT(IFERROR(INDEX('Overview - Section A'!$E$37:$E$44,MATCH(G437,'Overview - Section A'!$U$37:$U$44,0)),""),"d-mmm-yy")</f>
        <v>1-Jan-19 to 31-Dec-19</v>
      </c>
      <c r="D437" s="458"/>
      <c r="E437" s="458"/>
      <c r="F437" s="459" t="str">
        <f t="shared" si="30"/>
        <v/>
      </c>
      <c r="G437" s="460" t="s">
        <v>471</v>
      </c>
      <c r="H437" s="460"/>
      <c r="I437" s="461" t="b">
        <f t="shared" si="31"/>
        <v>1</v>
      </c>
      <c r="J437" s="461" t="b">
        <f t="shared" si="32"/>
        <v>0</v>
      </c>
      <c r="K437" s="461" t="str">
        <f t="shared" si="33"/>
        <v>a1N36000004SdtOEAS</v>
      </c>
      <c r="L437" s="462" t="s">
        <v>1394</v>
      </c>
      <c r="M437" s="132"/>
      <c r="N437" s="69"/>
      <c r="AM437" s="5"/>
      <c r="AN437" s="5"/>
    </row>
    <row r="438" spans="1:40" ht="94.5" x14ac:dyDescent="0.25">
      <c r="A438" s="345">
        <v>58</v>
      </c>
      <c r="B438" s="364" t="str">
        <f t="shared" si="29"/>
        <v/>
      </c>
      <c r="C438" s="365" t="str">
        <f ca="1">TEXT(IFERROR(INDEX('Overview - Section A'!$A$37:$A$44,MATCH(G438,'Overview - Section A'!$U$37:$U$44,0)),""),"d-mmm-yy") &amp;" to " &amp; TEXT(IFERROR(INDEX('Overview - Section A'!$E$37:$E$44,MATCH(G438,'Overview - Section A'!$U$37:$U$44,0)),""),"d-mmm-yy")</f>
        <v>1-Jan-20 to 31-Dec-20</v>
      </c>
      <c r="D438" s="458"/>
      <c r="E438" s="458"/>
      <c r="F438" s="459" t="str">
        <f t="shared" si="30"/>
        <v/>
      </c>
      <c r="G438" s="460" t="s">
        <v>473</v>
      </c>
      <c r="H438" s="460"/>
      <c r="I438" s="461" t="b">
        <f t="shared" si="31"/>
        <v>1</v>
      </c>
      <c r="J438" s="461" t="b">
        <f t="shared" si="32"/>
        <v>0</v>
      </c>
      <c r="K438" s="461" t="str">
        <f t="shared" si="33"/>
        <v>a1N36000004SdtOEAS</v>
      </c>
      <c r="L438" s="462" t="s">
        <v>1395</v>
      </c>
      <c r="M438" s="132"/>
      <c r="N438" s="69"/>
      <c r="AM438" s="5"/>
      <c r="AN438" s="5"/>
    </row>
    <row r="439" spans="1:40" ht="94.5" x14ac:dyDescent="0.25">
      <c r="A439" s="345">
        <v>58</v>
      </c>
      <c r="B439" s="364" t="str">
        <f t="shared" si="29"/>
        <v/>
      </c>
      <c r="C439" s="365" t="str">
        <f ca="1">TEXT(IFERROR(INDEX('Overview - Section A'!$A$37:$A$44,MATCH(G439,'Overview - Section A'!$U$37:$U$44,0)),""),"d-mmm-yy") &amp;" to " &amp; TEXT(IFERROR(INDEX('Overview - Section A'!$E$37:$E$44,MATCH(G439,'Overview - Section A'!$U$37:$U$44,0)),""),"d-mmm-yy")</f>
        <v>1-Jan-21 to 31-Dec-21</v>
      </c>
      <c r="D439" s="458"/>
      <c r="E439" s="458"/>
      <c r="F439" s="459" t="str">
        <f t="shared" si="30"/>
        <v/>
      </c>
      <c r="G439" s="460" t="s">
        <v>475</v>
      </c>
      <c r="H439" s="460"/>
      <c r="I439" s="461" t="b">
        <f t="shared" si="31"/>
        <v>1</v>
      </c>
      <c r="J439" s="461" t="b">
        <f t="shared" si="32"/>
        <v>0</v>
      </c>
      <c r="K439" s="461" t="str">
        <f t="shared" si="33"/>
        <v>a1N36000004SdtOEAS</v>
      </c>
      <c r="L439" s="462" t="s">
        <v>1396</v>
      </c>
      <c r="M439" s="132"/>
      <c r="N439" s="69"/>
      <c r="AM439" s="5"/>
      <c r="AN439" s="5"/>
    </row>
    <row r="440" spans="1:40" ht="94.5" x14ac:dyDescent="0.25">
      <c r="A440" s="345">
        <v>58</v>
      </c>
      <c r="B440" s="364" t="str">
        <f t="shared" si="29"/>
        <v/>
      </c>
      <c r="C440" s="365" t="str">
        <f ca="1">TEXT(IFERROR(INDEX('Overview - Section A'!$A$37:$A$44,MATCH(G440,'Overview - Section A'!$U$37:$U$44,0)),""),"d-mmm-yy") &amp;" to " &amp; TEXT(IFERROR(INDEX('Overview - Section A'!$E$37:$E$44,MATCH(G440,'Overview - Section A'!$U$37:$U$44,0)),""),"d-mmm-yy")</f>
        <v>1-Jan-22 to 31-Dec-22</v>
      </c>
      <c r="D440" s="458"/>
      <c r="E440" s="458"/>
      <c r="F440" s="459" t="str">
        <f t="shared" si="30"/>
        <v/>
      </c>
      <c r="G440" s="460" t="s">
        <v>477</v>
      </c>
      <c r="H440" s="460"/>
      <c r="I440" s="461" t="b">
        <f t="shared" si="31"/>
        <v>1</v>
      </c>
      <c r="J440" s="461" t="b">
        <f t="shared" si="32"/>
        <v>0</v>
      </c>
      <c r="K440" s="461" t="str">
        <f t="shared" si="33"/>
        <v>a1N36000004SdtOEAS</v>
      </c>
      <c r="L440" s="462" t="s">
        <v>1397</v>
      </c>
      <c r="M440" s="132"/>
      <c r="N440" s="69"/>
      <c r="AM440" s="5"/>
      <c r="AN440" s="5"/>
    </row>
    <row r="441" spans="1:40" ht="94.5" x14ac:dyDescent="0.25">
      <c r="A441" s="345">
        <v>58</v>
      </c>
      <c r="B441" s="364" t="str">
        <f t="shared" si="29"/>
        <v/>
      </c>
      <c r="C441" s="365" t="str">
        <f ca="1">TEXT(IFERROR(INDEX('Overview - Section A'!$A$37:$A$44,MATCH(G441,'Overview - Section A'!$U$37:$U$44,0)),""),"d-mmm-yy") &amp;" to " &amp; TEXT(IFERROR(INDEX('Overview - Section A'!$E$37:$E$44,MATCH(G441,'Overview - Section A'!$U$37:$U$44,0)),""),"d-mmm-yy")</f>
        <v>1-Jan-23 to 31-Dec-23</v>
      </c>
      <c r="D441" s="458"/>
      <c r="E441" s="458"/>
      <c r="F441" s="459" t="str">
        <f t="shared" si="30"/>
        <v/>
      </c>
      <c r="G441" s="460" t="s">
        <v>479</v>
      </c>
      <c r="H441" s="460"/>
      <c r="I441" s="461" t="b">
        <f t="shared" si="31"/>
        <v>1</v>
      </c>
      <c r="J441" s="461" t="b">
        <f t="shared" si="32"/>
        <v>0</v>
      </c>
      <c r="K441" s="461" t="str">
        <f t="shared" si="33"/>
        <v>a1N36000004SdtOEAS</v>
      </c>
      <c r="L441" s="462" t="s">
        <v>1398</v>
      </c>
      <c r="M441" s="132"/>
      <c r="N441" s="69"/>
      <c r="AM441" s="5"/>
      <c r="AN441" s="5"/>
    </row>
    <row r="442" spans="1:40" ht="94.5" x14ac:dyDescent="0.25">
      <c r="A442" s="345">
        <v>59</v>
      </c>
      <c r="B442" s="364" t="str">
        <f t="shared" si="29"/>
        <v/>
      </c>
      <c r="C442" s="365" t="str">
        <f ca="1">TEXT(IFERROR(INDEX('Overview - Section A'!$A$37:$A$44,MATCH(G442,'Overview - Section A'!$U$37:$U$44,0)),""),"d-mmm-yy") &amp;" to " &amp; TEXT(IFERROR(INDEX('Overview - Section A'!$E$37:$E$44,MATCH(G442,'Overview - Section A'!$U$37:$U$44,0)),""),"d-mmm-yy")</f>
        <v>1-Jan-18 to 31-Dec-18</v>
      </c>
      <c r="D442" s="458"/>
      <c r="E442" s="458"/>
      <c r="F442" s="459" t="str">
        <f t="shared" si="30"/>
        <v/>
      </c>
      <c r="G442" s="460" t="s">
        <v>469</v>
      </c>
      <c r="H442" s="460"/>
      <c r="I442" s="461" t="b">
        <f t="shared" si="31"/>
        <v>1</v>
      </c>
      <c r="J442" s="461" t="b">
        <f t="shared" si="32"/>
        <v>0</v>
      </c>
      <c r="K442" s="461" t="str">
        <f t="shared" si="33"/>
        <v>a1N36000004SdtPEAS</v>
      </c>
      <c r="L442" s="462" t="s">
        <v>1399</v>
      </c>
      <c r="M442" s="132"/>
      <c r="N442" s="69"/>
      <c r="AM442" s="5"/>
      <c r="AN442" s="5"/>
    </row>
    <row r="443" spans="1:40" ht="94.5" x14ac:dyDescent="0.25">
      <c r="A443" s="345">
        <v>59</v>
      </c>
      <c r="B443" s="364" t="str">
        <f t="shared" si="29"/>
        <v/>
      </c>
      <c r="C443" s="365" t="str">
        <f ca="1">TEXT(IFERROR(INDEX('Overview - Section A'!$A$37:$A$44,MATCH(G443,'Overview - Section A'!$U$37:$U$44,0)),""),"d-mmm-yy") &amp;" to " &amp; TEXT(IFERROR(INDEX('Overview - Section A'!$E$37:$E$44,MATCH(G443,'Overview - Section A'!$U$37:$U$44,0)),""),"d-mmm-yy")</f>
        <v>1-Jan-19 to 31-Dec-19</v>
      </c>
      <c r="D443" s="458"/>
      <c r="E443" s="458"/>
      <c r="F443" s="459" t="str">
        <f t="shared" si="30"/>
        <v/>
      </c>
      <c r="G443" s="460" t="s">
        <v>471</v>
      </c>
      <c r="H443" s="460"/>
      <c r="I443" s="461" t="b">
        <f t="shared" si="31"/>
        <v>1</v>
      </c>
      <c r="J443" s="461" t="b">
        <f t="shared" si="32"/>
        <v>0</v>
      </c>
      <c r="K443" s="461" t="str">
        <f t="shared" si="33"/>
        <v>a1N36000004SdtPEAS</v>
      </c>
      <c r="L443" s="462" t="s">
        <v>1400</v>
      </c>
      <c r="M443" s="132"/>
      <c r="N443" s="69"/>
      <c r="AM443" s="5"/>
      <c r="AN443" s="5"/>
    </row>
    <row r="444" spans="1:40" ht="94.5" x14ac:dyDescent="0.25">
      <c r="A444" s="345">
        <v>59</v>
      </c>
      <c r="B444" s="364" t="str">
        <f t="shared" si="29"/>
        <v/>
      </c>
      <c r="C444" s="365" t="str">
        <f ca="1">TEXT(IFERROR(INDEX('Overview - Section A'!$A$37:$A$44,MATCH(G444,'Overview - Section A'!$U$37:$U$44,0)),""),"d-mmm-yy") &amp;" to " &amp; TEXT(IFERROR(INDEX('Overview - Section A'!$E$37:$E$44,MATCH(G444,'Overview - Section A'!$U$37:$U$44,0)),""),"d-mmm-yy")</f>
        <v>1-Jan-20 to 31-Dec-20</v>
      </c>
      <c r="D444" s="458"/>
      <c r="E444" s="458"/>
      <c r="F444" s="459" t="str">
        <f t="shared" si="30"/>
        <v/>
      </c>
      <c r="G444" s="460" t="s">
        <v>473</v>
      </c>
      <c r="H444" s="460"/>
      <c r="I444" s="461" t="b">
        <f t="shared" si="31"/>
        <v>1</v>
      </c>
      <c r="J444" s="461" t="b">
        <f t="shared" si="32"/>
        <v>0</v>
      </c>
      <c r="K444" s="461" t="str">
        <f t="shared" si="33"/>
        <v>a1N36000004SdtPEAS</v>
      </c>
      <c r="L444" s="462" t="s">
        <v>1401</v>
      </c>
      <c r="M444" s="132"/>
      <c r="N444" s="69"/>
      <c r="AM444" s="5"/>
      <c r="AN444" s="5"/>
    </row>
    <row r="445" spans="1:40" ht="94.5" x14ac:dyDescent="0.25">
      <c r="A445" s="345">
        <v>59</v>
      </c>
      <c r="B445" s="364" t="str">
        <f t="shared" si="29"/>
        <v/>
      </c>
      <c r="C445" s="365" t="str">
        <f ca="1">TEXT(IFERROR(INDEX('Overview - Section A'!$A$37:$A$44,MATCH(G445,'Overview - Section A'!$U$37:$U$44,0)),""),"d-mmm-yy") &amp;" to " &amp; TEXT(IFERROR(INDEX('Overview - Section A'!$E$37:$E$44,MATCH(G445,'Overview - Section A'!$U$37:$U$44,0)),""),"d-mmm-yy")</f>
        <v>1-Jan-21 to 31-Dec-21</v>
      </c>
      <c r="D445" s="458"/>
      <c r="E445" s="458"/>
      <c r="F445" s="459" t="str">
        <f t="shared" si="30"/>
        <v/>
      </c>
      <c r="G445" s="460" t="s">
        <v>475</v>
      </c>
      <c r="H445" s="460"/>
      <c r="I445" s="461" t="b">
        <f t="shared" si="31"/>
        <v>1</v>
      </c>
      <c r="J445" s="461" t="b">
        <f t="shared" si="32"/>
        <v>0</v>
      </c>
      <c r="K445" s="461" t="str">
        <f t="shared" si="33"/>
        <v>a1N36000004SdtPEAS</v>
      </c>
      <c r="L445" s="462" t="s">
        <v>1402</v>
      </c>
      <c r="M445" s="132"/>
      <c r="N445" s="69"/>
      <c r="AM445" s="5"/>
      <c r="AN445" s="5"/>
    </row>
    <row r="446" spans="1:40" ht="94.5" x14ac:dyDescent="0.25">
      <c r="A446" s="345">
        <v>59</v>
      </c>
      <c r="B446" s="364" t="str">
        <f t="shared" si="29"/>
        <v/>
      </c>
      <c r="C446" s="365" t="str">
        <f ca="1">TEXT(IFERROR(INDEX('Overview - Section A'!$A$37:$A$44,MATCH(G446,'Overview - Section A'!$U$37:$U$44,0)),""),"d-mmm-yy") &amp;" to " &amp; TEXT(IFERROR(INDEX('Overview - Section A'!$E$37:$E$44,MATCH(G446,'Overview - Section A'!$U$37:$U$44,0)),""),"d-mmm-yy")</f>
        <v>1-Jan-22 to 31-Dec-22</v>
      </c>
      <c r="D446" s="458"/>
      <c r="E446" s="458"/>
      <c r="F446" s="459" t="str">
        <f t="shared" si="30"/>
        <v/>
      </c>
      <c r="G446" s="460" t="s">
        <v>477</v>
      </c>
      <c r="H446" s="460"/>
      <c r="I446" s="461" t="b">
        <f t="shared" si="31"/>
        <v>1</v>
      </c>
      <c r="J446" s="461" t="b">
        <f t="shared" si="32"/>
        <v>0</v>
      </c>
      <c r="K446" s="461" t="str">
        <f t="shared" si="33"/>
        <v>a1N36000004SdtPEAS</v>
      </c>
      <c r="L446" s="462" t="s">
        <v>1403</v>
      </c>
      <c r="M446" s="132"/>
      <c r="N446" s="69"/>
      <c r="AM446" s="5"/>
      <c r="AN446" s="5"/>
    </row>
    <row r="447" spans="1:40" ht="94.5" x14ac:dyDescent="0.25">
      <c r="A447" s="345">
        <v>59</v>
      </c>
      <c r="B447" s="364" t="str">
        <f t="shared" si="29"/>
        <v/>
      </c>
      <c r="C447" s="365" t="str">
        <f ca="1">TEXT(IFERROR(INDEX('Overview - Section A'!$A$37:$A$44,MATCH(G447,'Overview - Section A'!$U$37:$U$44,0)),""),"d-mmm-yy") &amp;" to " &amp; TEXT(IFERROR(INDEX('Overview - Section A'!$E$37:$E$44,MATCH(G447,'Overview - Section A'!$U$37:$U$44,0)),""),"d-mmm-yy")</f>
        <v>1-Jan-23 to 31-Dec-23</v>
      </c>
      <c r="D447" s="458"/>
      <c r="E447" s="458"/>
      <c r="F447" s="459" t="str">
        <f t="shared" si="30"/>
        <v/>
      </c>
      <c r="G447" s="460" t="s">
        <v>479</v>
      </c>
      <c r="H447" s="460"/>
      <c r="I447" s="461" t="b">
        <f t="shared" si="31"/>
        <v>1</v>
      </c>
      <c r="J447" s="461" t="b">
        <f t="shared" si="32"/>
        <v>0</v>
      </c>
      <c r="K447" s="461" t="str">
        <f t="shared" si="33"/>
        <v>a1N36000004SdtPEAS</v>
      </c>
      <c r="L447" s="462" t="s">
        <v>1404</v>
      </c>
      <c r="M447" s="132"/>
      <c r="N447" s="69"/>
      <c r="AM447" s="5"/>
      <c r="AN447" s="5"/>
    </row>
    <row r="448" spans="1:40" ht="94.5" x14ac:dyDescent="0.25">
      <c r="A448" s="345">
        <v>60</v>
      </c>
      <c r="B448" s="364" t="str">
        <f t="shared" si="29"/>
        <v/>
      </c>
      <c r="C448" s="365" t="str">
        <f ca="1">TEXT(IFERROR(INDEX('Overview - Section A'!$A$37:$A$44,MATCH(G448,'Overview - Section A'!$U$37:$U$44,0)),""),"d-mmm-yy") &amp;" to " &amp; TEXT(IFERROR(INDEX('Overview - Section A'!$E$37:$E$44,MATCH(G448,'Overview - Section A'!$U$37:$U$44,0)),""),"d-mmm-yy")</f>
        <v>1-Jan-18 to 31-Dec-18</v>
      </c>
      <c r="D448" s="458"/>
      <c r="E448" s="458"/>
      <c r="F448" s="459" t="str">
        <f t="shared" si="30"/>
        <v/>
      </c>
      <c r="G448" s="460" t="s">
        <v>469</v>
      </c>
      <c r="H448" s="460"/>
      <c r="I448" s="461" t="b">
        <f t="shared" si="31"/>
        <v>1</v>
      </c>
      <c r="J448" s="461" t="b">
        <f t="shared" si="32"/>
        <v>0</v>
      </c>
      <c r="K448" s="461" t="str">
        <f t="shared" si="33"/>
        <v>a1N36000004SdtQEAS</v>
      </c>
      <c r="L448" s="462" t="s">
        <v>1405</v>
      </c>
      <c r="M448" s="132"/>
      <c r="N448" s="69"/>
      <c r="AM448" s="5"/>
      <c r="AN448" s="5"/>
    </row>
    <row r="449" spans="1:40" ht="94.5" x14ac:dyDescent="0.25">
      <c r="A449" s="345">
        <v>60</v>
      </c>
      <c r="B449" s="364" t="str">
        <f t="shared" si="29"/>
        <v/>
      </c>
      <c r="C449" s="365" t="str">
        <f ca="1">TEXT(IFERROR(INDEX('Overview - Section A'!$A$37:$A$44,MATCH(G449,'Overview - Section A'!$U$37:$U$44,0)),""),"d-mmm-yy") &amp;" to " &amp; TEXT(IFERROR(INDEX('Overview - Section A'!$E$37:$E$44,MATCH(G449,'Overview - Section A'!$U$37:$U$44,0)),""),"d-mmm-yy")</f>
        <v>1-Jan-19 to 31-Dec-19</v>
      </c>
      <c r="D449" s="458"/>
      <c r="E449" s="458"/>
      <c r="F449" s="459" t="str">
        <f t="shared" si="30"/>
        <v/>
      </c>
      <c r="G449" s="460" t="s">
        <v>471</v>
      </c>
      <c r="H449" s="460"/>
      <c r="I449" s="461" t="b">
        <f t="shared" si="31"/>
        <v>1</v>
      </c>
      <c r="J449" s="461" t="b">
        <f t="shared" si="32"/>
        <v>0</v>
      </c>
      <c r="K449" s="461" t="str">
        <f t="shared" si="33"/>
        <v>a1N36000004SdtQEAS</v>
      </c>
      <c r="L449" s="462" t="s">
        <v>1406</v>
      </c>
      <c r="M449" s="132"/>
      <c r="N449" s="69"/>
      <c r="AM449" s="5"/>
      <c r="AN449" s="5"/>
    </row>
    <row r="450" spans="1:40" ht="94.5" x14ac:dyDescent="0.25">
      <c r="A450" s="345">
        <v>60</v>
      </c>
      <c r="B450" s="364" t="str">
        <f t="shared" si="29"/>
        <v/>
      </c>
      <c r="C450" s="365" t="str">
        <f ca="1">TEXT(IFERROR(INDEX('Overview - Section A'!$A$37:$A$44,MATCH(G450,'Overview - Section A'!$U$37:$U$44,0)),""),"d-mmm-yy") &amp;" to " &amp; TEXT(IFERROR(INDEX('Overview - Section A'!$E$37:$E$44,MATCH(G450,'Overview - Section A'!$U$37:$U$44,0)),""),"d-mmm-yy")</f>
        <v>1-Jan-20 to 31-Dec-20</v>
      </c>
      <c r="D450" s="458"/>
      <c r="E450" s="458"/>
      <c r="F450" s="459" t="str">
        <f t="shared" si="30"/>
        <v/>
      </c>
      <c r="G450" s="460" t="s">
        <v>473</v>
      </c>
      <c r="H450" s="460"/>
      <c r="I450" s="461" t="b">
        <f t="shared" si="31"/>
        <v>1</v>
      </c>
      <c r="J450" s="461" t="b">
        <f t="shared" si="32"/>
        <v>0</v>
      </c>
      <c r="K450" s="461" t="str">
        <f t="shared" si="33"/>
        <v>a1N36000004SdtQEAS</v>
      </c>
      <c r="L450" s="462" t="s">
        <v>1407</v>
      </c>
      <c r="M450" s="132"/>
      <c r="N450" s="69"/>
      <c r="AM450" s="5"/>
      <c r="AN450" s="5"/>
    </row>
    <row r="451" spans="1:40" ht="94.5" x14ac:dyDescent="0.25">
      <c r="A451" s="345">
        <v>60</v>
      </c>
      <c r="B451" s="364" t="str">
        <f t="shared" si="29"/>
        <v/>
      </c>
      <c r="C451" s="365" t="str">
        <f ca="1">TEXT(IFERROR(INDEX('Overview - Section A'!$A$37:$A$44,MATCH(G451,'Overview - Section A'!$U$37:$U$44,0)),""),"d-mmm-yy") &amp;" to " &amp; TEXT(IFERROR(INDEX('Overview - Section A'!$E$37:$E$44,MATCH(G451,'Overview - Section A'!$U$37:$U$44,0)),""),"d-mmm-yy")</f>
        <v>1-Jan-21 to 31-Dec-21</v>
      </c>
      <c r="D451" s="458"/>
      <c r="E451" s="458"/>
      <c r="F451" s="459" t="str">
        <f t="shared" si="30"/>
        <v/>
      </c>
      <c r="G451" s="460" t="s">
        <v>475</v>
      </c>
      <c r="H451" s="460"/>
      <c r="I451" s="461" t="b">
        <f t="shared" si="31"/>
        <v>1</v>
      </c>
      <c r="J451" s="461" t="b">
        <f t="shared" si="32"/>
        <v>0</v>
      </c>
      <c r="K451" s="461" t="str">
        <f t="shared" si="33"/>
        <v>a1N36000004SdtQEAS</v>
      </c>
      <c r="L451" s="462" t="s">
        <v>1408</v>
      </c>
      <c r="M451" s="132"/>
      <c r="N451" s="69"/>
      <c r="AM451" s="5"/>
      <c r="AN451" s="5"/>
    </row>
    <row r="452" spans="1:40" ht="94.5" x14ac:dyDescent="0.25">
      <c r="A452" s="345">
        <v>60</v>
      </c>
      <c r="B452" s="364" t="str">
        <f t="shared" si="29"/>
        <v/>
      </c>
      <c r="C452" s="365" t="str">
        <f ca="1">TEXT(IFERROR(INDEX('Overview - Section A'!$A$37:$A$44,MATCH(G452,'Overview - Section A'!$U$37:$U$44,0)),""),"d-mmm-yy") &amp;" to " &amp; TEXT(IFERROR(INDEX('Overview - Section A'!$E$37:$E$44,MATCH(G452,'Overview - Section A'!$U$37:$U$44,0)),""),"d-mmm-yy")</f>
        <v>1-Jan-22 to 31-Dec-22</v>
      </c>
      <c r="D452" s="458"/>
      <c r="E452" s="458"/>
      <c r="F452" s="459" t="str">
        <f t="shared" si="30"/>
        <v/>
      </c>
      <c r="G452" s="460" t="s">
        <v>477</v>
      </c>
      <c r="H452" s="460"/>
      <c r="I452" s="461" t="b">
        <f t="shared" si="31"/>
        <v>1</v>
      </c>
      <c r="J452" s="461" t="b">
        <f t="shared" si="32"/>
        <v>0</v>
      </c>
      <c r="K452" s="461" t="str">
        <f t="shared" si="33"/>
        <v>a1N36000004SdtQEAS</v>
      </c>
      <c r="L452" s="462" t="s">
        <v>1409</v>
      </c>
      <c r="M452" s="132"/>
      <c r="N452" s="69"/>
      <c r="AM452" s="5"/>
      <c r="AN452" s="5"/>
    </row>
    <row r="453" spans="1:40" ht="94.5" x14ac:dyDescent="0.25">
      <c r="A453" s="345">
        <v>60</v>
      </c>
      <c r="B453" s="364" t="str">
        <f t="shared" si="29"/>
        <v/>
      </c>
      <c r="C453" s="365" t="str">
        <f ca="1">TEXT(IFERROR(INDEX('Overview - Section A'!$A$37:$A$44,MATCH(G453,'Overview - Section A'!$U$37:$U$44,0)),""),"d-mmm-yy") &amp;" to " &amp; TEXT(IFERROR(INDEX('Overview - Section A'!$E$37:$E$44,MATCH(G453,'Overview - Section A'!$U$37:$U$44,0)),""),"d-mmm-yy")</f>
        <v>1-Jan-23 to 31-Dec-23</v>
      </c>
      <c r="D453" s="458"/>
      <c r="E453" s="458"/>
      <c r="F453" s="459" t="str">
        <f t="shared" si="30"/>
        <v/>
      </c>
      <c r="G453" s="460" t="s">
        <v>479</v>
      </c>
      <c r="H453" s="460"/>
      <c r="I453" s="461" t="b">
        <f t="shared" si="31"/>
        <v>1</v>
      </c>
      <c r="J453" s="461" t="b">
        <f t="shared" si="32"/>
        <v>0</v>
      </c>
      <c r="K453" s="461" t="str">
        <f t="shared" si="33"/>
        <v>a1N36000004SdtQEAS</v>
      </c>
      <c r="L453" s="462" t="s">
        <v>1410</v>
      </c>
      <c r="M453" s="132"/>
      <c r="N453" s="69"/>
      <c r="AM453" s="5"/>
      <c r="AN453" s="5"/>
    </row>
    <row r="454" spans="1:40" ht="94.5" x14ac:dyDescent="0.25">
      <c r="A454" s="345">
        <v>61</v>
      </c>
      <c r="B454" s="364" t="str">
        <f t="shared" si="29"/>
        <v/>
      </c>
      <c r="C454" s="365" t="str">
        <f ca="1">TEXT(IFERROR(INDEX('Overview - Section A'!$A$37:$A$44,MATCH(G454,'Overview - Section A'!$U$37:$U$44,0)),""),"d-mmm-yy") &amp;" to " &amp; TEXT(IFERROR(INDEX('Overview - Section A'!$E$37:$E$44,MATCH(G454,'Overview - Section A'!$U$37:$U$44,0)),""),"d-mmm-yy")</f>
        <v>1-Jan-18 to 31-Dec-18</v>
      </c>
      <c r="D454" s="458"/>
      <c r="E454" s="458"/>
      <c r="F454" s="459" t="str">
        <f t="shared" si="30"/>
        <v/>
      </c>
      <c r="G454" s="460" t="s">
        <v>469</v>
      </c>
      <c r="H454" s="460"/>
      <c r="I454" s="461" t="b">
        <f t="shared" si="31"/>
        <v>1</v>
      </c>
      <c r="J454" s="461" t="b">
        <f t="shared" si="32"/>
        <v>0</v>
      </c>
      <c r="K454" s="461" t="str">
        <f t="shared" si="33"/>
        <v>a1N36000004SdtREAS</v>
      </c>
      <c r="L454" s="462" t="s">
        <v>1411</v>
      </c>
      <c r="M454" s="132"/>
      <c r="N454" s="69"/>
      <c r="AM454" s="5"/>
      <c r="AN454" s="5"/>
    </row>
    <row r="455" spans="1:40" ht="94.5" x14ac:dyDescent="0.25">
      <c r="A455" s="345">
        <v>61</v>
      </c>
      <c r="B455" s="364" t="str">
        <f t="shared" si="29"/>
        <v/>
      </c>
      <c r="C455" s="365" t="str">
        <f ca="1">TEXT(IFERROR(INDEX('Overview - Section A'!$A$37:$A$44,MATCH(G455,'Overview - Section A'!$U$37:$U$44,0)),""),"d-mmm-yy") &amp;" to " &amp; TEXT(IFERROR(INDEX('Overview - Section A'!$E$37:$E$44,MATCH(G455,'Overview - Section A'!$U$37:$U$44,0)),""),"d-mmm-yy")</f>
        <v>1-Jan-19 to 31-Dec-19</v>
      </c>
      <c r="D455" s="458"/>
      <c r="E455" s="458"/>
      <c r="F455" s="459" t="str">
        <f t="shared" si="30"/>
        <v/>
      </c>
      <c r="G455" s="460" t="s">
        <v>471</v>
      </c>
      <c r="H455" s="460"/>
      <c r="I455" s="461" t="b">
        <f t="shared" si="31"/>
        <v>1</v>
      </c>
      <c r="J455" s="461" t="b">
        <f t="shared" si="32"/>
        <v>0</v>
      </c>
      <c r="K455" s="461" t="str">
        <f t="shared" si="33"/>
        <v>a1N36000004SdtREAS</v>
      </c>
      <c r="L455" s="462" t="s">
        <v>1412</v>
      </c>
      <c r="M455" s="132"/>
      <c r="N455" s="69"/>
      <c r="AM455" s="5"/>
      <c r="AN455" s="5"/>
    </row>
    <row r="456" spans="1:40" ht="94.5" x14ac:dyDescent="0.25">
      <c r="A456" s="345">
        <v>61</v>
      </c>
      <c r="B456" s="364" t="str">
        <f t="shared" si="29"/>
        <v/>
      </c>
      <c r="C456" s="365" t="str">
        <f ca="1">TEXT(IFERROR(INDEX('Overview - Section A'!$A$37:$A$44,MATCH(G456,'Overview - Section A'!$U$37:$U$44,0)),""),"d-mmm-yy") &amp;" to " &amp; TEXT(IFERROR(INDEX('Overview - Section A'!$E$37:$E$44,MATCH(G456,'Overview - Section A'!$U$37:$U$44,0)),""),"d-mmm-yy")</f>
        <v>1-Jan-20 to 31-Dec-20</v>
      </c>
      <c r="D456" s="458"/>
      <c r="E456" s="458"/>
      <c r="F456" s="459" t="str">
        <f t="shared" si="30"/>
        <v/>
      </c>
      <c r="G456" s="460" t="s">
        <v>473</v>
      </c>
      <c r="H456" s="460"/>
      <c r="I456" s="461" t="b">
        <f t="shared" si="31"/>
        <v>1</v>
      </c>
      <c r="J456" s="461" t="b">
        <f t="shared" si="32"/>
        <v>0</v>
      </c>
      <c r="K456" s="461" t="str">
        <f t="shared" si="33"/>
        <v>a1N36000004SdtREAS</v>
      </c>
      <c r="L456" s="462" t="s">
        <v>1413</v>
      </c>
      <c r="M456" s="132"/>
      <c r="N456" s="69"/>
      <c r="AM456" s="5"/>
      <c r="AN456" s="5"/>
    </row>
    <row r="457" spans="1:40" ht="94.5" x14ac:dyDescent="0.25">
      <c r="A457" s="345">
        <v>61</v>
      </c>
      <c r="B457" s="364" t="str">
        <f t="shared" si="29"/>
        <v/>
      </c>
      <c r="C457" s="365" t="str">
        <f ca="1">TEXT(IFERROR(INDEX('Overview - Section A'!$A$37:$A$44,MATCH(G457,'Overview - Section A'!$U$37:$U$44,0)),""),"d-mmm-yy") &amp;" to " &amp; TEXT(IFERROR(INDEX('Overview - Section A'!$E$37:$E$44,MATCH(G457,'Overview - Section A'!$U$37:$U$44,0)),""),"d-mmm-yy")</f>
        <v>1-Jan-21 to 31-Dec-21</v>
      </c>
      <c r="D457" s="458"/>
      <c r="E457" s="458"/>
      <c r="F457" s="459" t="str">
        <f t="shared" si="30"/>
        <v/>
      </c>
      <c r="G457" s="460" t="s">
        <v>475</v>
      </c>
      <c r="H457" s="460"/>
      <c r="I457" s="461" t="b">
        <f t="shared" si="31"/>
        <v>1</v>
      </c>
      <c r="J457" s="461" t="b">
        <f t="shared" si="32"/>
        <v>0</v>
      </c>
      <c r="K457" s="461" t="str">
        <f t="shared" si="33"/>
        <v>a1N36000004SdtREAS</v>
      </c>
      <c r="L457" s="462" t="s">
        <v>1414</v>
      </c>
      <c r="M457" s="132"/>
      <c r="N457" s="69"/>
      <c r="AM457" s="5"/>
      <c r="AN457" s="5"/>
    </row>
    <row r="458" spans="1:40" ht="94.5" x14ac:dyDescent="0.25">
      <c r="A458" s="345">
        <v>61</v>
      </c>
      <c r="B458" s="364" t="str">
        <f t="shared" si="29"/>
        <v/>
      </c>
      <c r="C458" s="365" t="str">
        <f ca="1">TEXT(IFERROR(INDEX('Overview - Section A'!$A$37:$A$44,MATCH(G458,'Overview - Section A'!$U$37:$U$44,0)),""),"d-mmm-yy") &amp;" to " &amp; TEXT(IFERROR(INDEX('Overview - Section A'!$E$37:$E$44,MATCH(G458,'Overview - Section A'!$U$37:$U$44,0)),""),"d-mmm-yy")</f>
        <v>1-Jan-22 to 31-Dec-22</v>
      </c>
      <c r="D458" s="458"/>
      <c r="E458" s="458"/>
      <c r="F458" s="459" t="str">
        <f t="shared" si="30"/>
        <v/>
      </c>
      <c r="G458" s="460" t="s">
        <v>477</v>
      </c>
      <c r="H458" s="460"/>
      <c r="I458" s="461" t="b">
        <f t="shared" si="31"/>
        <v>1</v>
      </c>
      <c r="J458" s="461" t="b">
        <f t="shared" si="32"/>
        <v>0</v>
      </c>
      <c r="K458" s="461" t="str">
        <f t="shared" si="33"/>
        <v>a1N36000004SdtREAS</v>
      </c>
      <c r="L458" s="462" t="s">
        <v>1415</v>
      </c>
      <c r="M458" s="132"/>
      <c r="N458" s="69"/>
      <c r="AM458" s="5"/>
      <c r="AN458" s="5"/>
    </row>
    <row r="459" spans="1:40" ht="94.5" x14ac:dyDescent="0.25">
      <c r="A459" s="345">
        <v>61</v>
      </c>
      <c r="B459" s="364" t="str">
        <f t="shared" si="29"/>
        <v/>
      </c>
      <c r="C459" s="365" t="str">
        <f ca="1">TEXT(IFERROR(INDEX('Overview - Section A'!$A$37:$A$44,MATCH(G459,'Overview - Section A'!$U$37:$U$44,0)),""),"d-mmm-yy") &amp;" to " &amp; TEXT(IFERROR(INDEX('Overview - Section A'!$E$37:$E$44,MATCH(G459,'Overview - Section A'!$U$37:$U$44,0)),""),"d-mmm-yy")</f>
        <v>1-Jan-23 to 31-Dec-23</v>
      </c>
      <c r="D459" s="458"/>
      <c r="E459" s="458"/>
      <c r="F459" s="459" t="str">
        <f t="shared" si="30"/>
        <v/>
      </c>
      <c r="G459" s="460" t="s">
        <v>479</v>
      </c>
      <c r="H459" s="460"/>
      <c r="I459" s="461" t="b">
        <f t="shared" si="31"/>
        <v>1</v>
      </c>
      <c r="J459" s="461" t="b">
        <f t="shared" si="32"/>
        <v>0</v>
      </c>
      <c r="K459" s="461" t="str">
        <f t="shared" si="33"/>
        <v>a1N36000004SdtREAS</v>
      </c>
      <c r="L459" s="462" t="s">
        <v>1416</v>
      </c>
      <c r="M459" s="132"/>
      <c r="N459" s="69"/>
      <c r="AM459" s="5"/>
      <c r="AN459" s="5"/>
    </row>
    <row r="460" spans="1:40" ht="94.5" x14ac:dyDescent="0.25">
      <c r="A460" s="345">
        <v>62</v>
      </c>
      <c r="B460" s="364" t="str">
        <f t="shared" si="29"/>
        <v/>
      </c>
      <c r="C460" s="365" t="str">
        <f ca="1">TEXT(IFERROR(INDEX('Overview - Section A'!$A$37:$A$44,MATCH(G460,'Overview - Section A'!$U$37:$U$44,0)),""),"d-mmm-yy") &amp;" to " &amp; TEXT(IFERROR(INDEX('Overview - Section A'!$E$37:$E$44,MATCH(G460,'Overview - Section A'!$U$37:$U$44,0)),""),"d-mmm-yy")</f>
        <v>1-Jan-18 to 31-Dec-18</v>
      </c>
      <c r="D460" s="458"/>
      <c r="E460" s="458"/>
      <c r="F460" s="459" t="str">
        <f t="shared" si="30"/>
        <v/>
      </c>
      <c r="G460" s="460" t="s">
        <v>469</v>
      </c>
      <c r="H460" s="460"/>
      <c r="I460" s="461" t="b">
        <f t="shared" si="31"/>
        <v>1</v>
      </c>
      <c r="J460" s="461" t="b">
        <f t="shared" si="32"/>
        <v>0</v>
      </c>
      <c r="K460" s="461" t="str">
        <f t="shared" si="33"/>
        <v>a1N36000004SdtSEAS</v>
      </c>
      <c r="L460" s="462" t="s">
        <v>1417</v>
      </c>
      <c r="M460" s="132"/>
      <c r="N460" s="69"/>
      <c r="AM460" s="5"/>
      <c r="AN460" s="5"/>
    </row>
    <row r="461" spans="1:40" ht="94.5" x14ac:dyDescent="0.25">
      <c r="A461" s="345">
        <v>62</v>
      </c>
      <c r="B461" s="364" t="str">
        <f t="shared" si="29"/>
        <v/>
      </c>
      <c r="C461" s="365" t="str">
        <f ca="1">TEXT(IFERROR(INDEX('Overview - Section A'!$A$37:$A$44,MATCH(G461,'Overview - Section A'!$U$37:$U$44,0)),""),"d-mmm-yy") &amp;" to " &amp; TEXT(IFERROR(INDEX('Overview - Section A'!$E$37:$E$44,MATCH(G461,'Overview - Section A'!$U$37:$U$44,0)),""),"d-mmm-yy")</f>
        <v>1-Jan-19 to 31-Dec-19</v>
      </c>
      <c r="D461" s="458"/>
      <c r="E461" s="458"/>
      <c r="F461" s="459" t="str">
        <f t="shared" si="30"/>
        <v/>
      </c>
      <c r="G461" s="460" t="s">
        <v>471</v>
      </c>
      <c r="H461" s="460"/>
      <c r="I461" s="461" t="b">
        <f t="shared" si="31"/>
        <v>1</v>
      </c>
      <c r="J461" s="461" t="b">
        <f t="shared" si="32"/>
        <v>0</v>
      </c>
      <c r="K461" s="461" t="str">
        <f t="shared" si="33"/>
        <v>a1N36000004SdtSEAS</v>
      </c>
      <c r="L461" s="462" t="s">
        <v>1418</v>
      </c>
      <c r="M461" s="132"/>
      <c r="N461" s="69"/>
      <c r="AM461" s="5"/>
      <c r="AN461" s="5"/>
    </row>
    <row r="462" spans="1:40" ht="94.5" x14ac:dyDescent="0.25">
      <c r="A462" s="345">
        <v>62</v>
      </c>
      <c r="B462" s="364" t="str">
        <f t="shared" si="29"/>
        <v/>
      </c>
      <c r="C462" s="365" t="str">
        <f ca="1">TEXT(IFERROR(INDEX('Overview - Section A'!$A$37:$A$44,MATCH(G462,'Overview - Section A'!$U$37:$U$44,0)),""),"d-mmm-yy") &amp;" to " &amp; TEXT(IFERROR(INDEX('Overview - Section A'!$E$37:$E$44,MATCH(G462,'Overview - Section A'!$U$37:$U$44,0)),""),"d-mmm-yy")</f>
        <v>1-Jan-20 to 31-Dec-20</v>
      </c>
      <c r="D462" s="458"/>
      <c r="E462" s="458"/>
      <c r="F462" s="459" t="str">
        <f t="shared" si="30"/>
        <v/>
      </c>
      <c r="G462" s="460" t="s">
        <v>473</v>
      </c>
      <c r="H462" s="460"/>
      <c r="I462" s="461" t="b">
        <f t="shared" si="31"/>
        <v>1</v>
      </c>
      <c r="J462" s="461" t="b">
        <f t="shared" si="32"/>
        <v>0</v>
      </c>
      <c r="K462" s="461" t="str">
        <f t="shared" si="33"/>
        <v>a1N36000004SdtSEAS</v>
      </c>
      <c r="L462" s="462" t="s">
        <v>1419</v>
      </c>
      <c r="M462" s="132"/>
      <c r="N462" s="69"/>
      <c r="AM462" s="5"/>
      <c r="AN462" s="5"/>
    </row>
    <row r="463" spans="1:40" ht="94.5" x14ac:dyDescent="0.25">
      <c r="A463" s="345">
        <v>62</v>
      </c>
      <c r="B463" s="364" t="str">
        <f t="shared" si="29"/>
        <v/>
      </c>
      <c r="C463" s="365" t="str">
        <f ca="1">TEXT(IFERROR(INDEX('Overview - Section A'!$A$37:$A$44,MATCH(G463,'Overview - Section A'!$U$37:$U$44,0)),""),"d-mmm-yy") &amp;" to " &amp; TEXT(IFERROR(INDEX('Overview - Section A'!$E$37:$E$44,MATCH(G463,'Overview - Section A'!$U$37:$U$44,0)),""),"d-mmm-yy")</f>
        <v>1-Jan-21 to 31-Dec-21</v>
      </c>
      <c r="D463" s="458"/>
      <c r="E463" s="458"/>
      <c r="F463" s="459" t="str">
        <f t="shared" si="30"/>
        <v/>
      </c>
      <c r="G463" s="460" t="s">
        <v>475</v>
      </c>
      <c r="H463" s="460"/>
      <c r="I463" s="461" t="b">
        <f t="shared" si="31"/>
        <v>1</v>
      </c>
      <c r="J463" s="461" t="b">
        <f t="shared" si="32"/>
        <v>0</v>
      </c>
      <c r="K463" s="461" t="str">
        <f t="shared" si="33"/>
        <v>a1N36000004SdtSEAS</v>
      </c>
      <c r="L463" s="462" t="s">
        <v>1420</v>
      </c>
      <c r="M463" s="132"/>
      <c r="N463" s="69"/>
      <c r="AM463" s="5"/>
      <c r="AN463" s="5"/>
    </row>
    <row r="464" spans="1:40" ht="94.5" x14ac:dyDescent="0.25">
      <c r="A464" s="345">
        <v>62</v>
      </c>
      <c r="B464" s="364" t="str">
        <f t="shared" si="29"/>
        <v/>
      </c>
      <c r="C464" s="365" t="str">
        <f ca="1">TEXT(IFERROR(INDEX('Overview - Section A'!$A$37:$A$44,MATCH(G464,'Overview - Section A'!$U$37:$U$44,0)),""),"d-mmm-yy") &amp;" to " &amp; TEXT(IFERROR(INDEX('Overview - Section A'!$E$37:$E$44,MATCH(G464,'Overview - Section A'!$U$37:$U$44,0)),""),"d-mmm-yy")</f>
        <v>1-Jan-22 to 31-Dec-22</v>
      </c>
      <c r="D464" s="458"/>
      <c r="E464" s="458"/>
      <c r="F464" s="459" t="str">
        <f t="shared" si="30"/>
        <v/>
      </c>
      <c r="G464" s="460" t="s">
        <v>477</v>
      </c>
      <c r="H464" s="460"/>
      <c r="I464" s="461" t="b">
        <f t="shared" si="31"/>
        <v>1</v>
      </c>
      <c r="J464" s="461" t="b">
        <f t="shared" si="32"/>
        <v>0</v>
      </c>
      <c r="K464" s="461" t="str">
        <f t="shared" si="33"/>
        <v>a1N36000004SdtSEAS</v>
      </c>
      <c r="L464" s="462" t="s">
        <v>1421</v>
      </c>
      <c r="M464" s="132"/>
      <c r="N464" s="69"/>
      <c r="AM464" s="5"/>
      <c r="AN464" s="5"/>
    </row>
    <row r="465" spans="1:40" ht="94.5" x14ac:dyDescent="0.25">
      <c r="A465" s="345">
        <v>62</v>
      </c>
      <c r="B465" s="364" t="str">
        <f t="shared" si="29"/>
        <v/>
      </c>
      <c r="C465" s="365" t="str">
        <f ca="1">TEXT(IFERROR(INDEX('Overview - Section A'!$A$37:$A$44,MATCH(G465,'Overview - Section A'!$U$37:$U$44,0)),""),"d-mmm-yy") &amp;" to " &amp; TEXT(IFERROR(INDEX('Overview - Section A'!$E$37:$E$44,MATCH(G465,'Overview - Section A'!$U$37:$U$44,0)),""),"d-mmm-yy")</f>
        <v>1-Jan-23 to 31-Dec-23</v>
      </c>
      <c r="D465" s="458"/>
      <c r="E465" s="458"/>
      <c r="F465" s="459" t="str">
        <f t="shared" si="30"/>
        <v/>
      </c>
      <c r="G465" s="460" t="s">
        <v>479</v>
      </c>
      <c r="H465" s="460"/>
      <c r="I465" s="461" t="b">
        <f t="shared" si="31"/>
        <v>1</v>
      </c>
      <c r="J465" s="461" t="b">
        <f t="shared" si="32"/>
        <v>0</v>
      </c>
      <c r="K465" s="461" t="str">
        <f t="shared" si="33"/>
        <v>a1N36000004SdtSEAS</v>
      </c>
      <c r="L465" s="462" t="s">
        <v>1422</v>
      </c>
      <c r="M465" s="132"/>
      <c r="N465" s="69"/>
      <c r="AM465" s="5"/>
      <c r="AN465" s="5"/>
    </row>
    <row r="466" spans="1:40" ht="94.5" x14ac:dyDescent="0.25">
      <c r="A466" s="345">
        <v>63</v>
      </c>
      <c r="B466" s="364" t="str">
        <f t="shared" si="29"/>
        <v/>
      </c>
      <c r="C466" s="365" t="str">
        <f ca="1">TEXT(IFERROR(INDEX('Overview - Section A'!$A$37:$A$44,MATCH(G466,'Overview - Section A'!$U$37:$U$44,0)),""),"d-mmm-yy") &amp;" to " &amp; TEXT(IFERROR(INDEX('Overview - Section A'!$E$37:$E$44,MATCH(G466,'Overview - Section A'!$U$37:$U$44,0)),""),"d-mmm-yy")</f>
        <v>1-Jan-18 to 31-Dec-18</v>
      </c>
      <c r="D466" s="458"/>
      <c r="E466" s="458"/>
      <c r="F466" s="459" t="str">
        <f t="shared" si="30"/>
        <v/>
      </c>
      <c r="G466" s="460" t="s">
        <v>469</v>
      </c>
      <c r="H466" s="460"/>
      <c r="I466" s="461" t="b">
        <f t="shared" si="31"/>
        <v>1</v>
      </c>
      <c r="J466" s="461" t="b">
        <f t="shared" si="32"/>
        <v>0</v>
      </c>
      <c r="K466" s="461" t="str">
        <f t="shared" si="33"/>
        <v>a1N36000004SdtTEAS</v>
      </c>
      <c r="L466" s="462" t="s">
        <v>1423</v>
      </c>
      <c r="M466" s="132"/>
      <c r="N466" s="69"/>
      <c r="AM466" s="5"/>
      <c r="AN466" s="5"/>
    </row>
    <row r="467" spans="1:40" ht="94.5" x14ac:dyDescent="0.25">
      <c r="A467" s="345">
        <v>63</v>
      </c>
      <c r="B467" s="364" t="str">
        <f t="shared" si="29"/>
        <v/>
      </c>
      <c r="C467" s="365" t="str">
        <f ca="1">TEXT(IFERROR(INDEX('Overview - Section A'!$A$37:$A$44,MATCH(G467,'Overview - Section A'!$U$37:$U$44,0)),""),"d-mmm-yy") &amp;" to " &amp; TEXT(IFERROR(INDEX('Overview - Section A'!$E$37:$E$44,MATCH(G467,'Overview - Section A'!$U$37:$U$44,0)),""),"d-mmm-yy")</f>
        <v>1-Jan-19 to 31-Dec-19</v>
      </c>
      <c r="D467" s="458"/>
      <c r="E467" s="458"/>
      <c r="F467" s="459" t="str">
        <f t="shared" si="30"/>
        <v/>
      </c>
      <c r="G467" s="460" t="s">
        <v>471</v>
      </c>
      <c r="H467" s="460"/>
      <c r="I467" s="461" t="b">
        <f t="shared" si="31"/>
        <v>1</v>
      </c>
      <c r="J467" s="461" t="b">
        <f t="shared" si="32"/>
        <v>0</v>
      </c>
      <c r="K467" s="461" t="str">
        <f t="shared" si="33"/>
        <v>a1N36000004SdtTEAS</v>
      </c>
      <c r="L467" s="462" t="s">
        <v>1424</v>
      </c>
      <c r="M467" s="132"/>
      <c r="N467" s="69"/>
      <c r="AM467" s="5"/>
      <c r="AN467" s="5"/>
    </row>
    <row r="468" spans="1:40" ht="94.5" x14ac:dyDescent="0.25">
      <c r="A468" s="345">
        <v>63</v>
      </c>
      <c r="B468" s="364" t="str">
        <f t="shared" si="29"/>
        <v/>
      </c>
      <c r="C468" s="365" t="str">
        <f ca="1">TEXT(IFERROR(INDEX('Overview - Section A'!$A$37:$A$44,MATCH(G468,'Overview - Section A'!$U$37:$U$44,0)),""),"d-mmm-yy") &amp;" to " &amp; TEXT(IFERROR(INDEX('Overview - Section A'!$E$37:$E$44,MATCH(G468,'Overview - Section A'!$U$37:$U$44,0)),""),"d-mmm-yy")</f>
        <v>1-Jan-20 to 31-Dec-20</v>
      </c>
      <c r="D468" s="458"/>
      <c r="E468" s="458"/>
      <c r="F468" s="459" t="str">
        <f t="shared" si="30"/>
        <v/>
      </c>
      <c r="G468" s="460" t="s">
        <v>473</v>
      </c>
      <c r="H468" s="460"/>
      <c r="I468" s="461" t="b">
        <f t="shared" si="31"/>
        <v>1</v>
      </c>
      <c r="J468" s="461" t="b">
        <f t="shared" si="32"/>
        <v>0</v>
      </c>
      <c r="K468" s="461" t="str">
        <f t="shared" si="33"/>
        <v>a1N36000004SdtTEAS</v>
      </c>
      <c r="L468" s="462" t="s">
        <v>1425</v>
      </c>
      <c r="M468" s="132"/>
      <c r="N468" s="69"/>
      <c r="AM468" s="5"/>
      <c r="AN468" s="5"/>
    </row>
    <row r="469" spans="1:40" ht="94.5" x14ac:dyDescent="0.25">
      <c r="A469" s="345">
        <v>63</v>
      </c>
      <c r="B469" s="364" t="str">
        <f t="shared" si="29"/>
        <v/>
      </c>
      <c r="C469" s="365" t="str">
        <f ca="1">TEXT(IFERROR(INDEX('Overview - Section A'!$A$37:$A$44,MATCH(G469,'Overview - Section A'!$U$37:$U$44,0)),""),"d-mmm-yy") &amp;" to " &amp; TEXT(IFERROR(INDEX('Overview - Section A'!$E$37:$E$44,MATCH(G469,'Overview - Section A'!$U$37:$U$44,0)),""),"d-mmm-yy")</f>
        <v>1-Jan-21 to 31-Dec-21</v>
      </c>
      <c r="D469" s="458"/>
      <c r="E469" s="458"/>
      <c r="F469" s="459" t="str">
        <f t="shared" si="30"/>
        <v/>
      </c>
      <c r="G469" s="460" t="s">
        <v>475</v>
      </c>
      <c r="H469" s="460"/>
      <c r="I469" s="461" t="b">
        <f t="shared" si="31"/>
        <v>1</v>
      </c>
      <c r="J469" s="461" t="b">
        <f t="shared" si="32"/>
        <v>0</v>
      </c>
      <c r="K469" s="461" t="str">
        <f t="shared" si="33"/>
        <v>a1N36000004SdtTEAS</v>
      </c>
      <c r="L469" s="462" t="s">
        <v>1426</v>
      </c>
      <c r="M469" s="132"/>
      <c r="N469" s="69"/>
      <c r="AM469" s="5"/>
      <c r="AN469" s="5"/>
    </row>
    <row r="470" spans="1:40" ht="94.5" x14ac:dyDescent="0.25">
      <c r="A470" s="345">
        <v>63</v>
      </c>
      <c r="B470" s="364" t="str">
        <f t="shared" si="29"/>
        <v/>
      </c>
      <c r="C470" s="365" t="str">
        <f ca="1">TEXT(IFERROR(INDEX('Overview - Section A'!$A$37:$A$44,MATCH(G470,'Overview - Section A'!$U$37:$U$44,0)),""),"d-mmm-yy") &amp;" to " &amp; TEXT(IFERROR(INDEX('Overview - Section A'!$E$37:$E$44,MATCH(G470,'Overview - Section A'!$U$37:$U$44,0)),""),"d-mmm-yy")</f>
        <v>1-Jan-22 to 31-Dec-22</v>
      </c>
      <c r="D470" s="458"/>
      <c r="E470" s="458"/>
      <c r="F470" s="459" t="str">
        <f t="shared" si="30"/>
        <v/>
      </c>
      <c r="G470" s="460" t="s">
        <v>477</v>
      </c>
      <c r="H470" s="460"/>
      <c r="I470" s="461" t="b">
        <f t="shared" si="31"/>
        <v>1</v>
      </c>
      <c r="J470" s="461" t="b">
        <f t="shared" si="32"/>
        <v>0</v>
      </c>
      <c r="K470" s="461" t="str">
        <f t="shared" si="33"/>
        <v>a1N36000004SdtTEAS</v>
      </c>
      <c r="L470" s="462" t="s">
        <v>1427</v>
      </c>
      <c r="M470" s="132"/>
      <c r="N470" s="69"/>
      <c r="AM470" s="5"/>
      <c r="AN470" s="5"/>
    </row>
    <row r="471" spans="1:40" ht="94.5" x14ac:dyDescent="0.25">
      <c r="A471" s="345">
        <v>63</v>
      </c>
      <c r="B471" s="364" t="str">
        <f t="shared" si="29"/>
        <v/>
      </c>
      <c r="C471" s="365" t="str">
        <f ca="1">TEXT(IFERROR(INDEX('Overview - Section A'!$A$37:$A$44,MATCH(G471,'Overview - Section A'!$U$37:$U$44,0)),""),"d-mmm-yy") &amp;" to " &amp; TEXT(IFERROR(INDEX('Overview - Section A'!$E$37:$E$44,MATCH(G471,'Overview - Section A'!$U$37:$U$44,0)),""),"d-mmm-yy")</f>
        <v>1-Jan-23 to 31-Dec-23</v>
      </c>
      <c r="D471" s="458"/>
      <c r="E471" s="458"/>
      <c r="F471" s="459" t="str">
        <f t="shared" si="30"/>
        <v/>
      </c>
      <c r="G471" s="460" t="s">
        <v>479</v>
      </c>
      <c r="H471" s="460"/>
      <c r="I471" s="461" t="b">
        <f t="shared" si="31"/>
        <v>1</v>
      </c>
      <c r="J471" s="461" t="b">
        <f t="shared" si="32"/>
        <v>0</v>
      </c>
      <c r="K471" s="461" t="str">
        <f t="shared" si="33"/>
        <v>a1N36000004SdtTEAS</v>
      </c>
      <c r="L471" s="462" t="s">
        <v>1428</v>
      </c>
      <c r="M471" s="132"/>
      <c r="N471" s="69"/>
      <c r="AM471" s="5"/>
      <c r="AN471" s="5"/>
    </row>
    <row r="472" spans="1:40" ht="94.5" x14ac:dyDescent="0.25">
      <c r="A472" s="345">
        <v>64</v>
      </c>
      <c r="B472" s="364" t="str">
        <f t="shared" si="29"/>
        <v/>
      </c>
      <c r="C472" s="365" t="str">
        <f ca="1">TEXT(IFERROR(INDEX('Overview - Section A'!$A$37:$A$44,MATCH(G472,'Overview - Section A'!$U$37:$U$44,0)),""),"d-mmm-yy") &amp;" to " &amp; TEXT(IFERROR(INDEX('Overview - Section A'!$E$37:$E$44,MATCH(G472,'Overview - Section A'!$U$37:$U$44,0)),""),"d-mmm-yy")</f>
        <v>1-Jan-18 to 31-Dec-18</v>
      </c>
      <c r="D472" s="458"/>
      <c r="E472" s="458"/>
      <c r="F472" s="459" t="str">
        <f t="shared" si="30"/>
        <v/>
      </c>
      <c r="G472" s="460" t="s">
        <v>469</v>
      </c>
      <c r="H472" s="460"/>
      <c r="I472" s="461" t="b">
        <f t="shared" si="31"/>
        <v>1</v>
      </c>
      <c r="J472" s="461" t="b">
        <f t="shared" si="32"/>
        <v>0</v>
      </c>
      <c r="K472" s="461" t="str">
        <f t="shared" si="33"/>
        <v>a1N36000004SdtUEAS</v>
      </c>
      <c r="L472" s="462" t="s">
        <v>1429</v>
      </c>
      <c r="M472" s="132"/>
      <c r="N472" s="69"/>
      <c r="AM472" s="5"/>
      <c r="AN472" s="5"/>
    </row>
    <row r="473" spans="1:40" ht="94.5" x14ac:dyDescent="0.25">
      <c r="A473" s="345">
        <v>64</v>
      </c>
      <c r="B473" s="364" t="str">
        <f t="shared" si="29"/>
        <v/>
      </c>
      <c r="C473" s="365" t="str">
        <f ca="1">TEXT(IFERROR(INDEX('Overview - Section A'!$A$37:$A$44,MATCH(G473,'Overview - Section A'!$U$37:$U$44,0)),""),"d-mmm-yy") &amp;" to " &amp; TEXT(IFERROR(INDEX('Overview - Section A'!$E$37:$E$44,MATCH(G473,'Overview - Section A'!$U$37:$U$44,0)),""),"d-mmm-yy")</f>
        <v>1-Jan-19 to 31-Dec-19</v>
      </c>
      <c r="D473" s="458"/>
      <c r="E473" s="458"/>
      <c r="F473" s="459" t="str">
        <f t="shared" si="30"/>
        <v/>
      </c>
      <c r="G473" s="460" t="s">
        <v>471</v>
      </c>
      <c r="H473" s="460"/>
      <c r="I473" s="461" t="b">
        <f t="shared" si="31"/>
        <v>1</v>
      </c>
      <c r="J473" s="461" t="b">
        <f t="shared" si="32"/>
        <v>0</v>
      </c>
      <c r="K473" s="461" t="str">
        <f t="shared" si="33"/>
        <v>a1N36000004SdtUEAS</v>
      </c>
      <c r="L473" s="462" t="s">
        <v>1430</v>
      </c>
      <c r="M473" s="132"/>
      <c r="N473" s="69"/>
      <c r="AM473" s="5"/>
      <c r="AN473" s="5"/>
    </row>
    <row r="474" spans="1:40" ht="94.5" x14ac:dyDescent="0.25">
      <c r="A474" s="345">
        <v>64</v>
      </c>
      <c r="B474" s="364" t="str">
        <f t="shared" si="29"/>
        <v/>
      </c>
      <c r="C474" s="365" t="str">
        <f ca="1">TEXT(IFERROR(INDEX('Overview - Section A'!$A$37:$A$44,MATCH(G474,'Overview - Section A'!$U$37:$U$44,0)),""),"d-mmm-yy") &amp;" to " &amp; TEXT(IFERROR(INDEX('Overview - Section A'!$E$37:$E$44,MATCH(G474,'Overview - Section A'!$U$37:$U$44,0)),""),"d-mmm-yy")</f>
        <v>1-Jan-20 to 31-Dec-20</v>
      </c>
      <c r="D474" s="458"/>
      <c r="E474" s="458"/>
      <c r="F474" s="459" t="str">
        <f t="shared" si="30"/>
        <v/>
      </c>
      <c r="G474" s="460" t="s">
        <v>473</v>
      </c>
      <c r="H474" s="460"/>
      <c r="I474" s="461" t="b">
        <f t="shared" si="31"/>
        <v>1</v>
      </c>
      <c r="J474" s="461" t="b">
        <f t="shared" si="32"/>
        <v>0</v>
      </c>
      <c r="K474" s="461" t="str">
        <f t="shared" si="33"/>
        <v>a1N36000004SdtUEAS</v>
      </c>
      <c r="L474" s="462" t="s">
        <v>1431</v>
      </c>
      <c r="M474" s="132"/>
      <c r="N474" s="69"/>
      <c r="AM474" s="5"/>
      <c r="AN474" s="5"/>
    </row>
    <row r="475" spans="1:40" ht="94.5" x14ac:dyDescent="0.25">
      <c r="A475" s="345">
        <v>64</v>
      </c>
      <c r="B475" s="364" t="str">
        <f t="shared" si="29"/>
        <v/>
      </c>
      <c r="C475" s="365" t="str">
        <f ca="1">TEXT(IFERROR(INDEX('Overview - Section A'!$A$37:$A$44,MATCH(G475,'Overview - Section A'!$U$37:$U$44,0)),""),"d-mmm-yy") &amp;" to " &amp; TEXT(IFERROR(INDEX('Overview - Section A'!$E$37:$E$44,MATCH(G475,'Overview - Section A'!$U$37:$U$44,0)),""),"d-mmm-yy")</f>
        <v>1-Jan-21 to 31-Dec-21</v>
      </c>
      <c r="D475" s="458"/>
      <c r="E475" s="458"/>
      <c r="F475" s="459" t="str">
        <f t="shared" si="30"/>
        <v/>
      </c>
      <c r="G475" s="460" t="s">
        <v>475</v>
      </c>
      <c r="H475" s="460"/>
      <c r="I475" s="461" t="b">
        <f t="shared" si="31"/>
        <v>1</v>
      </c>
      <c r="J475" s="461" t="b">
        <f t="shared" si="32"/>
        <v>0</v>
      </c>
      <c r="K475" s="461" t="str">
        <f t="shared" si="33"/>
        <v>a1N36000004SdtUEAS</v>
      </c>
      <c r="L475" s="462" t="s">
        <v>1432</v>
      </c>
      <c r="M475" s="132"/>
      <c r="N475" s="69"/>
      <c r="AM475" s="5"/>
      <c r="AN475" s="5"/>
    </row>
    <row r="476" spans="1:40" ht="94.5" x14ac:dyDescent="0.25">
      <c r="A476" s="345">
        <v>64</v>
      </c>
      <c r="B476" s="364" t="str">
        <f t="shared" si="29"/>
        <v/>
      </c>
      <c r="C476" s="365" t="str">
        <f ca="1">TEXT(IFERROR(INDEX('Overview - Section A'!$A$37:$A$44,MATCH(G476,'Overview - Section A'!$U$37:$U$44,0)),""),"d-mmm-yy") &amp;" to " &amp; TEXT(IFERROR(INDEX('Overview - Section A'!$E$37:$E$44,MATCH(G476,'Overview - Section A'!$U$37:$U$44,0)),""),"d-mmm-yy")</f>
        <v>1-Jan-22 to 31-Dec-22</v>
      </c>
      <c r="D476" s="458"/>
      <c r="E476" s="458"/>
      <c r="F476" s="459" t="str">
        <f t="shared" si="30"/>
        <v/>
      </c>
      <c r="G476" s="460" t="s">
        <v>477</v>
      </c>
      <c r="H476" s="460"/>
      <c r="I476" s="461" t="b">
        <f t="shared" si="31"/>
        <v>1</v>
      </c>
      <c r="J476" s="461" t="b">
        <f t="shared" si="32"/>
        <v>0</v>
      </c>
      <c r="K476" s="461" t="str">
        <f t="shared" si="33"/>
        <v>a1N36000004SdtUEAS</v>
      </c>
      <c r="L476" s="462" t="s">
        <v>1433</v>
      </c>
      <c r="M476" s="132"/>
      <c r="N476" s="69"/>
      <c r="AM476" s="5"/>
      <c r="AN476" s="5"/>
    </row>
    <row r="477" spans="1:40" ht="94.5" x14ac:dyDescent="0.25">
      <c r="A477" s="345">
        <v>64</v>
      </c>
      <c r="B477" s="364" t="str">
        <f t="shared" si="29"/>
        <v/>
      </c>
      <c r="C477" s="365" t="str">
        <f ca="1">TEXT(IFERROR(INDEX('Overview - Section A'!$A$37:$A$44,MATCH(G477,'Overview - Section A'!$U$37:$U$44,0)),""),"d-mmm-yy") &amp;" to " &amp; TEXT(IFERROR(INDEX('Overview - Section A'!$E$37:$E$44,MATCH(G477,'Overview - Section A'!$U$37:$U$44,0)),""),"d-mmm-yy")</f>
        <v>1-Jan-23 to 31-Dec-23</v>
      </c>
      <c r="D477" s="458"/>
      <c r="E477" s="458"/>
      <c r="F477" s="459" t="str">
        <f t="shared" si="30"/>
        <v/>
      </c>
      <c r="G477" s="460" t="s">
        <v>479</v>
      </c>
      <c r="H477" s="460"/>
      <c r="I477" s="461" t="b">
        <f t="shared" si="31"/>
        <v>1</v>
      </c>
      <c r="J477" s="461" t="b">
        <f t="shared" si="32"/>
        <v>0</v>
      </c>
      <c r="K477" s="461" t="str">
        <f t="shared" si="33"/>
        <v>a1N36000004SdtUEAS</v>
      </c>
      <c r="L477" s="462" t="s">
        <v>1434</v>
      </c>
      <c r="M477" s="132"/>
      <c r="N477" s="69"/>
      <c r="AM477" s="5"/>
      <c r="AN477" s="5"/>
    </row>
    <row r="478" spans="1:40" ht="94.5" x14ac:dyDescent="0.25">
      <c r="A478" s="345">
        <v>65</v>
      </c>
      <c r="B478" s="364" t="str">
        <f t="shared" ref="B478:B541" si="34">IF(A478=A477,"",IF(VLOOKUP(A478,$A$8:$D$90,4,FALSE)=0,"",VLOOKUP(A478,$A$8:$D$90,4,FALSE)))</f>
        <v/>
      </c>
      <c r="C478" s="365" t="str">
        <f ca="1">TEXT(IFERROR(INDEX('Overview - Section A'!$A$37:$A$44,MATCH(G478,'Overview - Section A'!$U$37:$U$44,0)),""),"d-mmm-yy") &amp;" to " &amp; TEXT(IFERROR(INDEX('Overview - Section A'!$E$37:$E$44,MATCH(G478,'Overview - Section A'!$U$37:$U$44,0)),""),"d-mmm-yy")</f>
        <v>1-Jan-18 to 31-Dec-18</v>
      </c>
      <c r="D478" s="458"/>
      <c r="E478" s="458"/>
      <c r="F478" s="459" t="str">
        <f t="shared" ref="F478:F541" si="35">IF(VLOOKUP(A478,$A$8:$D$90,4,FALSE)=0,"",VLOOKUP(A478,$A$8:$D$90,4,FALSE))</f>
        <v/>
      </c>
      <c r="G478" s="460" t="s">
        <v>469</v>
      </c>
      <c r="H478" s="460"/>
      <c r="I478" s="461" t="b">
        <f t="shared" ref="I478:I541" si="36">IFERROR(TRUE,FALSE)</f>
        <v>1</v>
      </c>
      <c r="J478" s="461" t="b">
        <f t="shared" ref="J478:J541" si="37">IFERROR(IF(VLOOKUP(A478,$A$8:$D$90,4,FALSE)&lt;&gt;"",TRUE,FALSE),FALSE)</f>
        <v>0</v>
      </c>
      <c r="K478" s="461" t="str">
        <f t="shared" ref="K478:K541" si="38">IFERROR(VLOOKUP(A478,$A$8:$T$90,20,FALSE),"")</f>
        <v>a1N36000004SdtVEAS</v>
      </c>
      <c r="L478" s="462" t="s">
        <v>1435</v>
      </c>
      <c r="M478" s="132"/>
      <c r="N478" s="69"/>
      <c r="AM478" s="5"/>
      <c r="AN478" s="5"/>
    </row>
    <row r="479" spans="1:40" ht="94.5" x14ac:dyDescent="0.25">
      <c r="A479" s="345">
        <v>65</v>
      </c>
      <c r="B479" s="364" t="str">
        <f t="shared" si="34"/>
        <v/>
      </c>
      <c r="C479" s="365" t="str">
        <f ca="1">TEXT(IFERROR(INDEX('Overview - Section A'!$A$37:$A$44,MATCH(G479,'Overview - Section A'!$U$37:$U$44,0)),""),"d-mmm-yy") &amp;" to " &amp; TEXT(IFERROR(INDEX('Overview - Section A'!$E$37:$E$44,MATCH(G479,'Overview - Section A'!$U$37:$U$44,0)),""),"d-mmm-yy")</f>
        <v>1-Jan-19 to 31-Dec-19</v>
      </c>
      <c r="D479" s="458"/>
      <c r="E479" s="458"/>
      <c r="F479" s="459" t="str">
        <f t="shared" si="35"/>
        <v/>
      </c>
      <c r="G479" s="460" t="s">
        <v>471</v>
      </c>
      <c r="H479" s="460"/>
      <c r="I479" s="461" t="b">
        <f t="shared" si="36"/>
        <v>1</v>
      </c>
      <c r="J479" s="461" t="b">
        <f t="shared" si="37"/>
        <v>0</v>
      </c>
      <c r="K479" s="461" t="str">
        <f t="shared" si="38"/>
        <v>a1N36000004SdtVEAS</v>
      </c>
      <c r="L479" s="462" t="s">
        <v>1436</v>
      </c>
      <c r="M479" s="132"/>
      <c r="N479" s="69"/>
      <c r="AM479" s="5"/>
      <c r="AN479" s="5"/>
    </row>
    <row r="480" spans="1:40" ht="94.5" x14ac:dyDescent="0.25">
      <c r="A480" s="345">
        <v>65</v>
      </c>
      <c r="B480" s="364" t="str">
        <f t="shared" si="34"/>
        <v/>
      </c>
      <c r="C480" s="365" t="str">
        <f ca="1">TEXT(IFERROR(INDEX('Overview - Section A'!$A$37:$A$44,MATCH(G480,'Overview - Section A'!$U$37:$U$44,0)),""),"d-mmm-yy") &amp;" to " &amp; TEXT(IFERROR(INDEX('Overview - Section A'!$E$37:$E$44,MATCH(G480,'Overview - Section A'!$U$37:$U$44,0)),""),"d-mmm-yy")</f>
        <v>1-Jan-20 to 31-Dec-20</v>
      </c>
      <c r="D480" s="458"/>
      <c r="E480" s="458"/>
      <c r="F480" s="459" t="str">
        <f t="shared" si="35"/>
        <v/>
      </c>
      <c r="G480" s="460" t="s">
        <v>473</v>
      </c>
      <c r="H480" s="460"/>
      <c r="I480" s="461" t="b">
        <f t="shared" si="36"/>
        <v>1</v>
      </c>
      <c r="J480" s="461" t="b">
        <f t="shared" si="37"/>
        <v>0</v>
      </c>
      <c r="K480" s="461" t="str">
        <f t="shared" si="38"/>
        <v>a1N36000004SdtVEAS</v>
      </c>
      <c r="L480" s="462" t="s">
        <v>1437</v>
      </c>
      <c r="M480" s="132"/>
      <c r="N480" s="69"/>
      <c r="AM480" s="5"/>
      <c r="AN480" s="5"/>
    </row>
    <row r="481" spans="1:40" ht="94.5" x14ac:dyDescent="0.25">
      <c r="A481" s="345">
        <v>65</v>
      </c>
      <c r="B481" s="364" t="str">
        <f t="shared" si="34"/>
        <v/>
      </c>
      <c r="C481" s="365" t="str">
        <f ca="1">TEXT(IFERROR(INDEX('Overview - Section A'!$A$37:$A$44,MATCH(G481,'Overview - Section A'!$U$37:$U$44,0)),""),"d-mmm-yy") &amp;" to " &amp; TEXT(IFERROR(INDEX('Overview - Section A'!$E$37:$E$44,MATCH(G481,'Overview - Section A'!$U$37:$U$44,0)),""),"d-mmm-yy")</f>
        <v>1-Jan-21 to 31-Dec-21</v>
      </c>
      <c r="D481" s="458"/>
      <c r="E481" s="458"/>
      <c r="F481" s="459" t="str">
        <f t="shared" si="35"/>
        <v/>
      </c>
      <c r="G481" s="460" t="s">
        <v>475</v>
      </c>
      <c r="H481" s="460"/>
      <c r="I481" s="461" t="b">
        <f t="shared" si="36"/>
        <v>1</v>
      </c>
      <c r="J481" s="461" t="b">
        <f t="shared" si="37"/>
        <v>0</v>
      </c>
      <c r="K481" s="461" t="str">
        <f t="shared" si="38"/>
        <v>a1N36000004SdtVEAS</v>
      </c>
      <c r="L481" s="462" t="s">
        <v>1438</v>
      </c>
      <c r="M481" s="132"/>
      <c r="N481" s="69"/>
      <c r="AM481" s="5"/>
      <c r="AN481" s="5"/>
    </row>
    <row r="482" spans="1:40" ht="94.5" x14ac:dyDescent="0.25">
      <c r="A482" s="345">
        <v>65</v>
      </c>
      <c r="B482" s="364" t="str">
        <f t="shared" si="34"/>
        <v/>
      </c>
      <c r="C482" s="365" t="str">
        <f ca="1">TEXT(IFERROR(INDEX('Overview - Section A'!$A$37:$A$44,MATCH(G482,'Overview - Section A'!$U$37:$U$44,0)),""),"d-mmm-yy") &amp;" to " &amp; TEXT(IFERROR(INDEX('Overview - Section A'!$E$37:$E$44,MATCH(G482,'Overview - Section A'!$U$37:$U$44,0)),""),"d-mmm-yy")</f>
        <v>1-Jan-22 to 31-Dec-22</v>
      </c>
      <c r="D482" s="458"/>
      <c r="E482" s="458"/>
      <c r="F482" s="459" t="str">
        <f t="shared" si="35"/>
        <v/>
      </c>
      <c r="G482" s="460" t="s">
        <v>477</v>
      </c>
      <c r="H482" s="460"/>
      <c r="I482" s="461" t="b">
        <f t="shared" si="36"/>
        <v>1</v>
      </c>
      <c r="J482" s="461" t="b">
        <f t="shared" si="37"/>
        <v>0</v>
      </c>
      <c r="K482" s="461" t="str">
        <f t="shared" si="38"/>
        <v>a1N36000004SdtVEAS</v>
      </c>
      <c r="L482" s="462" t="s">
        <v>1439</v>
      </c>
      <c r="M482" s="132"/>
      <c r="N482" s="69"/>
      <c r="AM482" s="5"/>
      <c r="AN482" s="5"/>
    </row>
    <row r="483" spans="1:40" ht="94.5" x14ac:dyDescent="0.25">
      <c r="A483" s="345">
        <v>65</v>
      </c>
      <c r="B483" s="364" t="str">
        <f t="shared" si="34"/>
        <v/>
      </c>
      <c r="C483" s="365" t="str">
        <f ca="1">TEXT(IFERROR(INDEX('Overview - Section A'!$A$37:$A$44,MATCH(G483,'Overview - Section A'!$U$37:$U$44,0)),""),"d-mmm-yy") &amp;" to " &amp; TEXT(IFERROR(INDEX('Overview - Section A'!$E$37:$E$44,MATCH(G483,'Overview - Section A'!$U$37:$U$44,0)),""),"d-mmm-yy")</f>
        <v>1-Jan-23 to 31-Dec-23</v>
      </c>
      <c r="D483" s="458"/>
      <c r="E483" s="458"/>
      <c r="F483" s="459" t="str">
        <f t="shared" si="35"/>
        <v/>
      </c>
      <c r="G483" s="460" t="s">
        <v>479</v>
      </c>
      <c r="H483" s="460"/>
      <c r="I483" s="461" t="b">
        <f t="shared" si="36"/>
        <v>1</v>
      </c>
      <c r="J483" s="461" t="b">
        <f t="shared" si="37"/>
        <v>0</v>
      </c>
      <c r="K483" s="461" t="str">
        <f t="shared" si="38"/>
        <v>a1N36000004SdtVEAS</v>
      </c>
      <c r="L483" s="462" t="s">
        <v>1440</v>
      </c>
      <c r="M483" s="132"/>
      <c r="N483" s="69"/>
      <c r="AM483" s="5"/>
      <c r="AN483" s="5"/>
    </row>
    <row r="484" spans="1:40" ht="94.5" x14ac:dyDescent="0.25">
      <c r="A484" s="345">
        <v>66</v>
      </c>
      <c r="B484" s="364" t="str">
        <f t="shared" si="34"/>
        <v/>
      </c>
      <c r="C484" s="365" t="str">
        <f ca="1">TEXT(IFERROR(INDEX('Overview - Section A'!$A$37:$A$44,MATCH(G484,'Overview - Section A'!$U$37:$U$44,0)),""),"d-mmm-yy") &amp;" to " &amp; TEXT(IFERROR(INDEX('Overview - Section A'!$E$37:$E$44,MATCH(G484,'Overview - Section A'!$U$37:$U$44,0)),""),"d-mmm-yy")</f>
        <v>1-Jan-18 to 31-Dec-18</v>
      </c>
      <c r="D484" s="458"/>
      <c r="E484" s="458"/>
      <c r="F484" s="459" t="str">
        <f t="shared" si="35"/>
        <v/>
      </c>
      <c r="G484" s="460" t="s">
        <v>469</v>
      </c>
      <c r="H484" s="460"/>
      <c r="I484" s="461" t="b">
        <f t="shared" si="36"/>
        <v>1</v>
      </c>
      <c r="J484" s="461" t="b">
        <f t="shared" si="37"/>
        <v>0</v>
      </c>
      <c r="K484" s="461" t="str">
        <f t="shared" si="38"/>
        <v>a1N36000004SdtWEAS</v>
      </c>
      <c r="L484" s="462" t="s">
        <v>1441</v>
      </c>
      <c r="M484" s="132"/>
      <c r="N484" s="69"/>
      <c r="AM484" s="5"/>
      <c r="AN484" s="5"/>
    </row>
    <row r="485" spans="1:40" ht="94.5" x14ac:dyDescent="0.25">
      <c r="A485" s="345">
        <v>66</v>
      </c>
      <c r="B485" s="364" t="str">
        <f t="shared" si="34"/>
        <v/>
      </c>
      <c r="C485" s="365" t="str">
        <f ca="1">TEXT(IFERROR(INDEX('Overview - Section A'!$A$37:$A$44,MATCH(G485,'Overview - Section A'!$U$37:$U$44,0)),""),"d-mmm-yy") &amp;" to " &amp; TEXT(IFERROR(INDEX('Overview - Section A'!$E$37:$E$44,MATCH(G485,'Overview - Section A'!$U$37:$U$44,0)),""),"d-mmm-yy")</f>
        <v>1-Jan-19 to 31-Dec-19</v>
      </c>
      <c r="D485" s="458"/>
      <c r="E485" s="458"/>
      <c r="F485" s="459" t="str">
        <f t="shared" si="35"/>
        <v/>
      </c>
      <c r="G485" s="460" t="s">
        <v>471</v>
      </c>
      <c r="H485" s="460"/>
      <c r="I485" s="461" t="b">
        <f t="shared" si="36"/>
        <v>1</v>
      </c>
      <c r="J485" s="461" t="b">
        <f t="shared" si="37"/>
        <v>0</v>
      </c>
      <c r="K485" s="461" t="str">
        <f t="shared" si="38"/>
        <v>a1N36000004SdtWEAS</v>
      </c>
      <c r="L485" s="462" t="s">
        <v>1442</v>
      </c>
      <c r="M485" s="132"/>
      <c r="N485" s="69"/>
      <c r="AM485" s="5"/>
      <c r="AN485" s="5"/>
    </row>
    <row r="486" spans="1:40" ht="94.5" x14ac:dyDescent="0.25">
      <c r="A486" s="345">
        <v>66</v>
      </c>
      <c r="B486" s="364" t="str">
        <f t="shared" si="34"/>
        <v/>
      </c>
      <c r="C486" s="365" t="str">
        <f ca="1">TEXT(IFERROR(INDEX('Overview - Section A'!$A$37:$A$44,MATCH(G486,'Overview - Section A'!$U$37:$U$44,0)),""),"d-mmm-yy") &amp;" to " &amp; TEXT(IFERROR(INDEX('Overview - Section A'!$E$37:$E$44,MATCH(G486,'Overview - Section A'!$U$37:$U$44,0)),""),"d-mmm-yy")</f>
        <v>1-Jan-20 to 31-Dec-20</v>
      </c>
      <c r="D486" s="458"/>
      <c r="E486" s="458"/>
      <c r="F486" s="459" t="str">
        <f t="shared" si="35"/>
        <v/>
      </c>
      <c r="G486" s="460" t="s">
        <v>473</v>
      </c>
      <c r="H486" s="460"/>
      <c r="I486" s="461" t="b">
        <f t="shared" si="36"/>
        <v>1</v>
      </c>
      <c r="J486" s="461" t="b">
        <f t="shared" si="37"/>
        <v>0</v>
      </c>
      <c r="K486" s="461" t="str">
        <f t="shared" si="38"/>
        <v>a1N36000004SdtWEAS</v>
      </c>
      <c r="L486" s="462" t="s">
        <v>1443</v>
      </c>
      <c r="M486" s="132"/>
      <c r="N486" s="69"/>
      <c r="AM486" s="5"/>
      <c r="AN486" s="5"/>
    </row>
    <row r="487" spans="1:40" ht="94.5" x14ac:dyDescent="0.25">
      <c r="A487" s="345">
        <v>66</v>
      </c>
      <c r="B487" s="364" t="str">
        <f t="shared" si="34"/>
        <v/>
      </c>
      <c r="C487" s="365" t="str">
        <f ca="1">TEXT(IFERROR(INDEX('Overview - Section A'!$A$37:$A$44,MATCH(G487,'Overview - Section A'!$U$37:$U$44,0)),""),"d-mmm-yy") &amp;" to " &amp; TEXT(IFERROR(INDEX('Overview - Section A'!$E$37:$E$44,MATCH(G487,'Overview - Section A'!$U$37:$U$44,0)),""),"d-mmm-yy")</f>
        <v>1-Jan-21 to 31-Dec-21</v>
      </c>
      <c r="D487" s="458"/>
      <c r="E487" s="458"/>
      <c r="F487" s="459" t="str">
        <f t="shared" si="35"/>
        <v/>
      </c>
      <c r="G487" s="460" t="s">
        <v>475</v>
      </c>
      <c r="H487" s="460"/>
      <c r="I487" s="461" t="b">
        <f t="shared" si="36"/>
        <v>1</v>
      </c>
      <c r="J487" s="461" t="b">
        <f t="shared" si="37"/>
        <v>0</v>
      </c>
      <c r="K487" s="461" t="str">
        <f t="shared" si="38"/>
        <v>a1N36000004SdtWEAS</v>
      </c>
      <c r="L487" s="462" t="s">
        <v>1444</v>
      </c>
      <c r="M487" s="132"/>
      <c r="N487" s="69"/>
      <c r="AM487" s="5"/>
      <c r="AN487" s="5"/>
    </row>
    <row r="488" spans="1:40" ht="94.5" x14ac:dyDescent="0.25">
      <c r="A488" s="345">
        <v>66</v>
      </c>
      <c r="B488" s="364" t="str">
        <f t="shared" si="34"/>
        <v/>
      </c>
      <c r="C488" s="365" t="str">
        <f ca="1">TEXT(IFERROR(INDEX('Overview - Section A'!$A$37:$A$44,MATCH(G488,'Overview - Section A'!$U$37:$U$44,0)),""),"d-mmm-yy") &amp;" to " &amp; TEXT(IFERROR(INDEX('Overview - Section A'!$E$37:$E$44,MATCH(G488,'Overview - Section A'!$U$37:$U$44,0)),""),"d-mmm-yy")</f>
        <v>1-Jan-22 to 31-Dec-22</v>
      </c>
      <c r="D488" s="458"/>
      <c r="E488" s="458"/>
      <c r="F488" s="459" t="str">
        <f t="shared" si="35"/>
        <v/>
      </c>
      <c r="G488" s="460" t="s">
        <v>477</v>
      </c>
      <c r="H488" s="460"/>
      <c r="I488" s="461" t="b">
        <f t="shared" si="36"/>
        <v>1</v>
      </c>
      <c r="J488" s="461" t="b">
        <f t="shared" si="37"/>
        <v>0</v>
      </c>
      <c r="K488" s="461" t="str">
        <f t="shared" si="38"/>
        <v>a1N36000004SdtWEAS</v>
      </c>
      <c r="L488" s="462" t="s">
        <v>1445</v>
      </c>
      <c r="M488" s="132"/>
      <c r="N488" s="69"/>
      <c r="AM488" s="5"/>
      <c r="AN488" s="5"/>
    </row>
    <row r="489" spans="1:40" ht="94.5" x14ac:dyDescent="0.25">
      <c r="A489" s="345">
        <v>66</v>
      </c>
      <c r="B489" s="364" t="str">
        <f t="shared" si="34"/>
        <v/>
      </c>
      <c r="C489" s="365" t="str">
        <f ca="1">TEXT(IFERROR(INDEX('Overview - Section A'!$A$37:$A$44,MATCH(G489,'Overview - Section A'!$U$37:$U$44,0)),""),"d-mmm-yy") &amp;" to " &amp; TEXT(IFERROR(INDEX('Overview - Section A'!$E$37:$E$44,MATCH(G489,'Overview - Section A'!$U$37:$U$44,0)),""),"d-mmm-yy")</f>
        <v>1-Jan-23 to 31-Dec-23</v>
      </c>
      <c r="D489" s="458"/>
      <c r="E489" s="458"/>
      <c r="F489" s="459" t="str">
        <f t="shared" si="35"/>
        <v/>
      </c>
      <c r="G489" s="460" t="s">
        <v>479</v>
      </c>
      <c r="H489" s="460"/>
      <c r="I489" s="461" t="b">
        <f t="shared" si="36"/>
        <v>1</v>
      </c>
      <c r="J489" s="461" t="b">
        <f t="shared" si="37"/>
        <v>0</v>
      </c>
      <c r="K489" s="461" t="str">
        <f t="shared" si="38"/>
        <v>a1N36000004SdtWEAS</v>
      </c>
      <c r="L489" s="462" t="s">
        <v>1446</v>
      </c>
      <c r="M489" s="132"/>
      <c r="N489" s="69"/>
      <c r="AM489" s="5"/>
      <c r="AN489" s="5"/>
    </row>
    <row r="490" spans="1:40" ht="94.5" x14ac:dyDescent="0.25">
      <c r="A490" s="345">
        <v>67</v>
      </c>
      <c r="B490" s="364" t="str">
        <f t="shared" si="34"/>
        <v/>
      </c>
      <c r="C490" s="365" t="str">
        <f ca="1">TEXT(IFERROR(INDEX('Overview - Section A'!$A$37:$A$44,MATCH(G490,'Overview - Section A'!$U$37:$U$44,0)),""),"d-mmm-yy") &amp;" to " &amp; TEXT(IFERROR(INDEX('Overview - Section A'!$E$37:$E$44,MATCH(G490,'Overview - Section A'!$U$37:$U$44,0)),""),"d-mmm-yy")</f>
        <v>1-Jan-18 to 31-Dec-18</v>
      </c>
      <c r="D490" s="458"/>
      <c r="E490" s="458"/>
      <c r="F490" s="459" t="str">
        <f t="shared" si="35"/>
        <v/>
      </c>
      <c r="G490" s="460" t="s">
        <v>469</v>
      </c>
      <c r="H490" s="460"/>
      <c r="I490" s="461" t="b">
        <f t="shared" si="36"/>
        <v>1</v>
      </c>
      <c r="J490" s="461" t="b">
        <f t="shared" si="37"/>
        <v>0</v>
      </c>
      <c r="K490" s="461" t="str">
        <f t="shared" si="38"/>
        <v>a1N36000004SdtXEAS</v>
      </c>
      <c r="L490" s="462" t="s">
        <v>1447</v>
      </c>
      <c r="M490" s="132"/>
      <c r="N490" s="69"/>
      <c r="AM490" s="5"/>
      <c r="AN490" s="5"/>
    </row>
    <row r="491" spans="1:40" ht="94.5" x14ac:dyDescent="0.25">
      <c r="A491" s="345">
        <v>67</v>
      </c>
      <c r="B491" s="364" t="str">
        <f t="shared" si="34"/>
        <v/>
      </c>
      <c r="C491" s="365" t="str">
        <f ca="1">TEXT(IFERROR(INDEX('Overview - Section A'!$A$37:$A$44,MATCH(G491,'Overview - Section A'!$U$37:$U$44,0)),""),"d-mmm-yy") &amp;" to " &amp; TEXT(IFERROR(INDEX('Overview - Section A'!$E$37:$E$44,MATCH(G491,'Overview - Section A'!$U$37:$U$44,0)),""),"d-mmm-yy")</f>
        <v>1-Jan-19 to 31-Dec-19</v>
      </c>
      <c r="D491" s="458"/>
      <c r="E491" s="458"/>
      <c r="F491" s="459" t="str">
        <f t="shared" si="35"/>
        <v/>
      </c>
      <c r="G491" s="460" t="s">
        <v>471</v>
      </c>
      <c r="H491" s="460"/>
      <c r="I491" s="461" t="b">
        <f t="shared" si="36"/>
        <v>1</v>
      </c>
      <c r="J491" s="461" t="b">
        <f t="shared" si="37"/>
        <v>0</v>
      </c>
      <c r="K491" s="461" t="str">
        <f t="shared" si="38"/>
        <v>a1N36000004SdtXEAS</v>
      </c>
      <c r="L491" s="462" t="s">
        <v>1448</v>
      </c>
      <c r="M491" s="132"/>
      <c r="N491" s="69"/>
      <c r="AM491" s="5"/>
      <c r="AN491" s="5"/>
    </row>
    <row r="492" spans="1:40" ht="94.5" x14ac:dyDescent="0.25">
      <c r="A492" s="345">
        <v>67</v>
      </c>
      <c r="B492" s="364" t="str">
        <f t="shared" si="34"/>
        <v/>
      </c>
      <c r="C492" s="365" t="str">
        <f ca="1">TEXT(IFERROR(INDEX('Overview - Section A'!$A$37:$A$44,MATCH(G492,'Overview - Section A'!$U$37:$U$44,0)),""),"d-mmm-yy") &amp;" to " &amp; TEXT(IFERROR(INDEX('Overview - Section A'!$E$37:$E$44,MATCH(G492,'Overview - Section A'!$U$37:$U$44,0)),""),"d-mmm-yy")</f>
        <v>1-Jan-20 to 31-Dec-20</v>
      </c>
      <c r="D492" s="458"/>
      <c r="E492" s="458"/>
      <c r="F492" s="459" t="str">
        <f t="shared" si="35"/>
        <v/>
      </c>
      <c r="G492" s="460" t="s">
        <v>473</v>
      </c>
      <c r="H492" s="460"/>
      <c r="I492" s="461" t="b">
        <f t="shared" si="36"/>
        <v>1</v>
      </c>
      <c r="J492" s="461" t="b">
        <f t="shared" si="37"/>
        <v>0</v>
      </c>
      <c r="K492" s="461" t="str">
        <f t="shared" si="38"/>
        <v>a1N36000004SdtXEAS</v>
      </c>
      <c r="L492" s="462" t="s">
        <v>1449</v>
      </c>
      <c r="M492" s="132"/>
      <c r="N492" s="69"/>
      <c r="AM492" s="5"/>
      <c r="AN492" s="5"/>
    </row>
    <row r="493" spans="1:40" ht="94.5" x14ac:dyDescent="0.25">
      <c r="A493" s="345">
        <v>67</v>
      </c>
      <c r="B493" s="364" t="str">
        <f t="shared" si="34"/>
        <v/>
      </c>
      <c r="C493" s="365" t="str">
        <f ca="1">TEXT(IFERROR(INDEX('Overview - Section A'!$A$37:$A$44,MATCH(G493,'Overview - Section A'!$U$37:$U$44,0)),""),"d-mmm-yy") &amp;" to " &amp; TEXT(IFERROR(INDEX('Overview - Section A'!$E$37:$E$44,MATCH(G493,'Overview - Section A'!$U$37:$U$44,0)),""),"d-mmm-yy")</f>
        <v>1-Jan-21 to 31-Dec-21</v>
      </c>
      <c r="D493" s="458"/>
      <c r="E493" s="458"/>
      <c r="F493" s="459" t="str">
        <f t="shared" si="35"/>
        <v/>
      </c>
      <c r="G493" s="460" t="s">
        <v>475</v>
      </c>
      <c r="H493" s="460"/>
      <c r="I493" s="461" t="b">
        <f t="shared" si="36"/>
        <v>1</v>
      </c>
      <c r="J493" s="461" t="b">
        <f t="shared" si="37"/>
        <v>0</v>
      </c>
      <c r="K493" s="461" t="str">
        <f t="shared" si="38"/>
        <v>a1N36000004SdtXEAS</v>
      </c>
      <c r="L493" s="462" t="s">
        <v>1450</v>
      </c>
      <c r="M493" s="132"/>
      <c r="N493" s="69"/>
      <c r="AM493" s="5"/>
      <c r="AN493" s="5"/>
    </row>
    <row r="494" spans="1:40" ht="94.5" x14ac:dyDescent="0.25">
      <c r="A494" s="345">
        <v>67</v>
      </c>
      <c r="B494" s="364" t="str">
        <f t="shared" si="34"/>
        <v/>
      </c>
      <c r="C494" s="365" t="str">
        <f ca="1">TEXT(IFERROR(INDEX('Overview - Section A'!$A$37:$A$44,MATCH(G494,'Overview - Section A'!$U$37:$U$44,0)),""),"d-mmm-yy") &amp;" to " &amp; TEXT(IFERROR(INDEX('Overview - Section A'!$E$37:$E$44,MATCH(G494,'Overview - Section A'!$U$37:$U$44,0)),""),"d-mmm-yy")</f>
        <v>1-Jan-22 to 31-Dec-22</v>
      </c>
      <c r="D494" s="458"/>
      <c r="E494" s="458"/>
      <c r="F494" s="459" t="str">
        <f t="shared" si="35"/>
        <v/>
      </c>
      <c r="G494" s="460" t="s">
        <v>477</v>
      </c>
      <c r="H494" s="460"/>
      <c r="I494" s="461" t="b">
        <f t="shared" si="36"/>
        <v>1</v>
      </c>
      <c r="J494" s="461" t="b">
        <f t="shared" si="37"/>
        <v>0</v>
      </c>
      <c r="K494" s="461" t="str">
        <f t="shared" si="38"/>
        <v>a1N36000004SdtXEAS</v>
      </c>
      <c r="L494" s="462" t="s">
        <v>1451</v>
      </c>
      <c r="M494" s="132"/>
      <c r="N494" s="69"/>
      <c r="AM494" s="5"/>
      <c r="AN494" s="5"/>
    </row>
    <row r="495" spans="1:40" ht="94.5" x14ac:dyDescent="0.25">
      <c r="A495" s="345">
        <v>67</v>
      </c>
      <c r="B495" s="364" t="str">
        <f t="shared" si="34"/>
        <v/>
      </c>
      <c r="C495" s="365" t="str">
        <f ca="1">TEXT(IFERROR(INDEX('Overview - Section A'!$A$37:$A$44,MATCH(G495,'Overview - Section A'!$U$37:$U$44,0)),""),"d-mmm-yy") &amp;" to " &amp; TEXT(IFERROR(INDEX('Overview - Section A'!$E$37:$E$44,MATCH(G495,'Overview - Section A'!$U$37:$U$44,0)),""),"d-mmm-yy")</f>
        <v>1-Jan-23 to 31-Dec-23</v>
      </c>
      <c r="D495" s="458"/>
      <c r="E495" s="458"/>
      <c r="F495" s="459" t="str">
        <f t="shared" si="35"/>
        <v/>
      </c>
      <c r="G495" s="460" t="s">
        <v>479</v>
      </c>
      <c r="H495" s="460"/>
      <c r="I495" s="461" t="b">
        <f t="shared" si="36"/>
        <v>1</v>
      </c>
      <c r="J495" s="461" t="b">
        <f t="shared" si="37"/>
        <v>0</v>
      </c>
      <c r="K495" s="461" t="str">
        <f t="shared" si="38"/>
        <v>a1N36000004SdtXEAS</v>
      </c>
      <c r="L495" s="462" t="s">
        <v>1452</v>
      </c>
      <c r="M495" s="132"/>
      <c r="N495" s="69"/>
      <c r="AM495" s="5"/>
      <c r="AN495" s="5"/>
    </row>
    <row r="496" spans="1:40" ht="94.5" x14ac:dyDescent="0.25">
      <c r="A496" s="345">
        <v>68</v>
      </c>
      <c r="B496" s="364" t="str">
        <f t="shared" si="34"/>
        <v/>
      </c>
      <c r="C496" s="365" t="str">
        <f ca="1">TEXT(IFERROR(INDEX('Overview - Section A'!$A$37:$A$44,MATCH(G496,'Overview - Section A'!$U$37:$U$44,0)),""),"d-mmm-yy") &amp;" to " &amp; TEXT(IFERROR(INDEX('Overview - Section A'!$E$37:$E$44,MATCH(G496,'Overview - Section A'!$U$37:$U$44,0)),""),"d-mmm-yy")</f>
        <v>1-Jan-18 to 31-Dec-18</v>
      </c>
      <c r="D496" s="458"/>
      <c r="E496" s="458"/>
      <c r="F496" s="459" t="str">
        <f t="shared" si="35"/>
        <v/>
      </c>
      <c r="G496" s="460" t="s">
        <v>469</v>
      </c>
      <c r="H496" s="460"/>
      <c r="I496" s="461" t="b">
        <f t="shared" si="36"/>
        <v>1</v>
      </c>
      <c r="J496" s="461" t="b">
        <f t="shared" si="37"/>
        <v>0</v>
      </c>
      <c r="K496" s="461" t="str">
        <f t="shared" si="38"/>
        <v>a1N36000004SdtYEAS</v>
      </c>
      <c r="L496" s="462" t="s">
        <v>1453</v>
      </c>
      <c r="M496" s="132"/>
      <c r="N496" s="69"/>
      <c r="AM496" s="5"/>
      <c r="AN496" s="5"/>
    </row>
    <row r="497" spans="1:40" ht="94.5" x14ac:dyDescent="0.25">
      <c r="A497" s="345">
        <v>68</v>
      </c>
      <c r="B497" s="364" t="str">
        <f t="shared" si="34"/>
        <v/>
      </c>
      <c r="C497" s="365" t="str">
        <f ca="1">TEXT(IFERROR(INDEX('Overview - Section A'!$A$37:$A$44,MATCH(G497,'Overview - Section A'!$U$37:$U$44,0)),""),"d-mmm-yy") &amp;" to " &amp; TEXT(IFERROR(INDEX('Overview - Section A'!$E$37:$E$44,MATCH(G497,'Overview - Section A'!$U$37:$U$44,0)),""),"d-mmm-yy")</f>
        <v>1-Jan-19 to 31-Dec-19</v>
      </c>
      <c r="D497" s="458"/>
      <c r="E497" s="458"/>
      <c r="F497" s="459" t="str">
        <f t="shared" si="35"/>
        <v/>
      </c>
      <c r="G497" s="460" t="s">
        <v>471</v>
      </c>
      <c r="H497" s="460"/>
      <c r="I497" s="461" t="b">
        <f t="shared" si="36"/>
        <v>1</v>
      </c>
      <c r="J497" s="461" t="b">
        <f t="shared" si="37"/>
        <v>0</v>
      </c>
      <c r="K497" s="461" t="str">
        <f t="shared" si="38"/>
        <v>a1N36000004SdtYEAS</v>
      </c>
      <c r="L497" s="462" t="s">
        <v>1454</v>
      </c>
      <c r="M497" s="132"/>
      <c r="N497" s="69"/>
      <c r="AM497" s="5"/>
      <c r="AN497" s="5"/>
    </row>
    <row r="498" spans="1:40" ht="94.5" x14ac:dyDescent="0.25">
      <c r="A498" s="345">
        <v>68</v>
      </c>
      <c r="B498" s="364" t="str">
        <f t="shared" si="34"/>
        <v/>
      </c>
      <c r="C498" s="365" t="str">
        <f ca="1">TEXT(IFERROR(INDEX('Overview - Section A'!$A$37:$A$44,MATCH(G498,'Overview - Section A'!$U$37:$U$44,0)),""),"d-mmm-yy") &amp;" to " &amp; TEXT(IFERROR(INDEX('Overview - Section A'!$E$37:$E$44,MATCH(G498,'Overview - Section A'!$U$37:$U$44,0)),""),"d-mmm-yy")</f>
        <v>1-Jan-20 to 31-Dec-20</v>
      </c>
      <c r="D498" s="458"/>
      <c r="E498" s="458"/>
      <c r="F498" s="459" t="str">
        <f t="shared" si="35"/>
        <v/>
      </c>
      <c r="G498" s="460" t="s">
        <v>473</v>
      </c>
      <c r="H498" s="460"/>
      <c r="I498" s="461" t="b">
        <f t="shared" si="36"/>
        <v>1</v>
      </c>
      <c r="J498" s="461" t="b">
        <f t="shared" si="37"/>
        <v>0</v>
      </c>
      <c r="K498" s="461" t="str">
        <f t="shared" si="38"/>
        <v>a1N36000004SdtYEAS</v>
      </c>
      <c r="L498" s="462" t="s">
        <v>1455</v>
      </c>
      <c r="M498" s="132"/>
      <c r="N498" s="69"/>
      <c r="AM498" s="5"/>
      <c r="AN498" s="5"/>
    </row>
    <row r="499" spans="1:40" ht="94.5" x14ac:dyDescent="0.25">
      <c r="A499" s="345">
        <v>68</v>
      </c>
      <c r="B499" s="364" t="str">
        <f t="shared" si="34"/>
        <v/>
      </c>
      <c r="C499" s="365" t="str">
        <f ca="1">TEXT(IFERROR(INDEX('Overview - Section A'!$A$37:$A$44,MATCH(G499,'Overview - Section A'!$U$37:$U$44,0)),""),"d-mmm-yy") &amp;" to " &amp; TEXT(IFERROR(INDEX('Overview - Section A'!$E$37:$E$44,MATCH(G499,'Overview - Section A'!$U$37:$U$44,0)),""),"d-mmm-yy")</f>
        <v>1-Jan-21 to 31-Dec-21</v>
      </c>
      <c r="D499" s="458"/>
      <c r="E499" s="458"/>
      <c r="F499" s="459" t="str">
        <f t="shared" si="35"/>
        <v/>
      </c>
      <c r="G499" s="460" t="s">
        <v>475</v>
      </c>
      <c r="H499" s="460"/>
      <c r="I499" s="461" t="b">
        <f t="shared" si="36"/>
        <v>1</v>
      </c>
      <c r="J499" s="461" t="b">
        <f t="shared" si="37"/>
        <v>0</v>
      </c>
      <c r="K499" s="461" t="str">
        <f t="shared" si="38"/>
        <v>a1N36000004SdtYEAS</v>
      </c>
      <c r="L499" s="462" t="s">
        <v>1456</v>
      </c>
      <c r="M499" s="132"/>
      <c r="N499" s="69"/>
      <c r="AM499" s="5"/>
      <c r="AN499" s="5"/>
    </row>
    <row r="500" spans="1:40" ht="94.5" x14ac:dyDescent="0.25">
      <c r="A500" s="345">
        <v>68</v>
      </c>
      <c r="B500" s="364" t="str">
        <f t="shared" si="34"/>
        <v/>
      </c>
      <c r="C500" s="365" t="str">
        <f ca="1">TEXT(IFERROR(INDEX('Overview - Section A'!$A$37:$A$44,MATCH(G500,'Overview - Section A'!$U$37:$U$44,0)),""),"d-mmm-yy") &amp;" to " &amp; TEXT(IFERROR(INDEX('Overview - Section A'!$E$37:$E$44,MATCH(G500,'Overview - Section A'!$U$37:$U$44,0)),""),"d-mmm-yy")</f>
        <v>1-Jan-22 to 31-Dec-22</v>
      </c>
      <c r="D500" s="458"/>
      <c r="E500" s="458"/>
      <c r="F500" s="459" t="str">
        <f t="shared" si="35"/>
        <v/>
      </c>
      <c r="G500" s="460" t="s">
        <v>477</v>
      </c>
      <c r="H500" s="460"/>
      <c r="I500" s="461" t="b">
        <f t="shared" si="36"/>
        <v>1</v>
      </c>
      <c r="J500" s="461" t="b">
        <f t="shared" si="37"/>
        <v>0</v>
      </c>
      <c r="K500" s="461" t="str">
        <f t="shared" si="38"/>
        <v>a1N36000004SdtYEAS</v>
      </c>
      <c r="L500" s="462" t="s">
        <v>1457</v>
      </c>
      <c r="M500" s="132"/>
      <c r="N500" s="69"/>
      <c r="AM500" s="5"/>
      <c r="AN500" s="5"/>
    </row>
    <row r="501" spans="1:40" ht="94.5" x14ac:dyDescent="0.25">
      <c r="A501" s="345">
        <v>68</v>
      </c>
      <c r="B501" s="364" t="str">
        <f t="shared" si="34"/>
        <v/>
      </c>
      <c r="C501" s="365" t="str">
        <f ca="1">TEXT(IFERROR(INDEX('Overview - Section A'!$A$37:$A$44,MATCH(G501,'Overview - Section A'!$U$37:$U$44,0)),""),"d-mmm-yy") &amp;" to " &amp; TEXT(IFERROR(INDEX('Overview - Section A'!$E$37:$E$44,MATCH(G501,'Overview - Section A'!$U$37:$U$44,0)),""),"d-mmm-yy")</f>
        <v>1-Jan-23 to 31-Dec-23</v>
      </c>
      <c r="D501" s="458"/>
      <c r="E501" s="458"/>
      <c r="F501" s="459" t="str">
        <f t="shared" si="35"/>
        <v/>
      </c>
      <c r="G501" s="460" t="s">
        <v>479</v>
      </c>
      <c r="H501" s="460"/>
      <c r="I501" s="461" t="b">
        <f t="shared" si="36"/>
        <v>1</v>
      </c>
      <c r="J501" s="461" t="b">
        <f t="shared" si="37"/>
        <v>0</v>
      </c>
      <c r="K501" s="461" t="str">
        <f t="shared" si="38"/>
        <v>a1N36000004SdtYEAS</v>
      </c>
      <c r="L501" s="462" t="s">
        <v>1458</v>
      </c>
      <c r="M501" s="132"/>
      <c r="N501" s="69"/>
      <c r="AM501" s="5"/>
      <c r="AN501" s="5"/>
    </row>
    <row r="502" spans="1:40" ht="94.5" x14ac:dyDescent="0.25">
      <c r="A502" s="345">
        <v>69</v>
      </c>
      <c r="B502" s="364" t="str">
        <f t="shared" si="34"/>
        <v/>
      </c>
      <c r="C502" s="365" t="str">
        <f ca="1">TEXT(IFERROR(INDEX('Overview - Section A'!$A$37:$A$44,MATCH(G502,'Overview - Section A'!$U$37:$U$44,0)),""),"d-mmm-yy") &amp;" to " &amp; TEXT(IFERROR(INDEX('Overview - Section A'!$E$37:$E$44,MATCH(G502,'Overview - Section A'!$U$37:$U$44,0)),""),"d-mmm-yy")</f>
        <v>1-Jan-18 to 31-Dec-18</v>
      </c>
      <c r="D502" s="458"/>
      <c r="E502" s="458"/>
      <c r="F502" s="459" t="str">
        <f t="shared" si="35"/>
        <v/>
      </c>
      <c r="G502" s="460" t="s">
        <v>469</v>
      </c>
      <c r="H502" s="460"/>
      <c r="I502" s="461" t="b">
        <f t="shared" si="36"/>
        <v>1</v>
      </c>
      <c r="J502" s="461" t="b">
        <f t="shared" si="37"/>
        <v>0</v>
      </c>
      <c r="K502" s="461" t="str">
        <f t="shared" si="38"/>
        <v>a1N36000004SdtZEAS</v>
      </c>
      <c r="L502" s="462" t="s">
        <v>1459</v>
      </c>
      <c r="M502" s="132"/>
      <c r="N502" s="69"/>
      <c r="AM502" s="5"/>
      <c r="AN502" s="5"/>
    </row>
    <row r="503" spans="1:40" ht="94.5" x14ac:dyDescent="0.25">
      <c r="A503" s="345">
        <v>69</v>
      </c>
      <c r="B503" s="364" t="str">
        <f t="shared" si="34"/>
        <v/>
      </c>
      <c r="C503" s="365" t="str">
        <f ca="1">TEXT(IFERROR(INDEX('Overview - Section A'!$A$37:$A$44,MATCH(G503,'Overview - Section A'!$U$37:$U$44,0)),""),"d-mmm-yy") &amp;" to " &amp; TEXT(IFERROR(INDEX('Overview - Section A'!$E$37:$E$44,MATCH(G503,'Overview - Section A'!$U$37:$U$44,0)),""),"d-mmm-yy")</f>
        <v>1-Jan-19 to 31-Dec-19</v>
      </c>
      <c r="D503" s="458"/>
      <c r="E503" s="458"/>
      <c r="F503" s="459" t="str">
        <f t="shared" si="35"/>
        <v/>
      </c>
      <c r="G503" s="460" t="s">
        <v>471</v>
      </c>
      <c r="H503" s="460"/>
      <c r="I503" s="461" t="b">
        <f t="shared" si="36"/>
        <v>1</v>
      </c>
      <c r="J503" s="461" t="b">
        <f t="shared" si="37"/>
        <v>0</v>
      </c>
      <c r="K503" s="461" t="str">
        <f t="shared" si="38"/>
        <v>a1N36000004SdtZEAS</v>
      </c>
      <c r="L503" s="462" t="s">
        <v>1460</v>
      </c>
      <c r="M503" s="132"/>
      <c r="N503" s="69"/>
      <c r="AM503" s="5"/>
      <c r="AN503" s="5"/>
    </row>
    <row r="504" spans="1:40" ht="94.5" x14ac:dyDescent="0.25">
      <c r="A504" s="345">
        <v>69</v>
      </c>
      <c r="B504" s="364" t="str">
        <f t="shared" si="34"/>
        <v/>
      </c>
      <c r="C504" s="365" t="str">
        <f ca="1">TEXT(IFERROR(INDEX('Overview - Section A'!$A$37:$A$44,MATCH(G504,'Overview - Section A'!$U$37:$U$44,0)),""),"d-mmm-yy") &amp;" to " &amp; TEXT(IFERROR(INDEX('Overview - Section A'!$E$37:$E$44,MATCH(G504,'Overview - Section A'!$U$37:$U$44,0)),""),"d-mmm-yy")</f>
        <v>1-Jan-20 to 31-Dec-20</v>
      </c>
      <c r="D504" s="458"/>
      <c r="E504" s="458"/>
      <c r="F504" s="459" t="str">
        <f t="shared" si="35"/>
        <v/>
      </c>
      <c r="G504" s="460" t="s">
        <v>473</v>
      </c>
      <c r="H504" s="460"/>
      <c r="I504" s="461" t="b">
        <f t="shared" si="36"/>
        <v>1</v>
      </c>
      <c r="J504" s="461" t="b">
        <f t="shared" si="37"/>
        <v>0</v>
      </c>
      <c r="K504" s="461" t="str">
        <f t="shared" si="38"/>
        <v>a1N36000004SdtZEAS</v>
      </c>
      <c r="L504" s="462" t="s">
        <v>1461</v>
      </c>
      <c r="M504" s="132"/>
      <c r="N504" s="69"/>
      <c r="AM504" s="5"/>
      <c r="AN504" s="5"/>
    </row>
    <row r="505" spans="1:40" ht="94.5" x14ac:dyDescent="0.25">
      <c r="A505" s="345">
        <v>69</v>
      </c>
      <c r="B505" s="364" t="str">
        <f t="shared" si="34"/>
        <v/>
      </c>
      <c r="C505" s="365" t="str">
        <f ca="1">TEXT(IFERROR(INDEX('Overview - Section A'!$A$37:$A$44,MATCH(G505,'Overview - Section A'!$U$37:$U$44,0)),""),"d-mmm-yy") &amp;" to " &amp; TEXT(IFERROR(INDEX('Overview - Section A'!$E$37:$E$44,MATCH(G505,'Overview - Section A'!$U$37:$U$44,0)),""),"d-mmm-yy")</f>
        <v>1-Jan-21 to 31-Dec-21</v>
      </c>
      <c r="D505" s="458"/>
      <c r="E505" s="458"/>
      <c r="F505" s="459" t="str">
        <f t="shared" si="35"/>
        <v/>
      </c>
      <c r="G505" s="460" t="s">
        <v>475</v>
      </c>
      <c r="H505" s="460"/>
      <c r="I505" s="461" t="b">
        <f t="shared" si="36"/>
        <v>1</v>
      </c>
      <c r="J505" s="461" t="b">
        <f t="shared" si="37"/>
        <v>0</v>
      </c>
      <c r="K505" s="461" t="str">
        <f t="shared" si="38"/>
        <v>a1N36000004SdtZEAS</v>
      </c>
      <c r="L505" s="462" t="s">
        <v>1462</v>
      </c>
      <c r="M505" s="132"/>
      <c r="N505" s="69"/>
      <c r="AM505" s="5"/>
      <c r="AN505" s="5"/>
    </row>
    <row r="506" spans="1:40" ht="94.5" x14ac:dyDescent="0.25">
      <c r="A506" s="345">
        <v>69</v>
      </c>
      <c r="B506" s="364" t="str">
        <f t="shared" si="34"/>
        <v/>
      </c>
      <c r="C506" s="365" t="str">
        <f ca="1">TEXT(IFERROR(INDEX('Overview - Section A'!$A$37:$A$44,MATCH(G506,'Overview - Section A'!$U$37:$U$44,0)),""),"d-mmm-yy") &amp;" to " &amp; TEXT(IFERROR(INDEX('Overview - Section A'!$E$37:$E$44,MATCH(G506,'Overview - Section A'!$U$37:$U$44,0)),""),"d-mmm-yy")</f>
        <v>1-Jan-22 to 31-Dec-22</v>
      </c>
      <c r="D506" s="458"/>
      <c r="E506" s="458"/>
      <c r="F506" s="459" t="str">
        <f t="shared" si="35"/>
        <v/>
      </c>
      <c r="G506" s="460" t="s">
        <v>477</v>
      </c>
      <c r="H506" s="460"/>
      <c r="I506" s="461" t="b">
        <f t="shared" si="36"/>
        <v>1</v>
      </c>
      <c r="J506" s="461" t="b">
        <f t="shared" si="37"/>
        <v>0</v>
      </c>
      <c r="K506" s="461" t="str">
        <f t="shared" si="38"/>
        <v>a1N36000004SdtZEAS</v>
      </c>
      <c r="L506" s="462" t="s">
        <v>1463</v>
      </c>
      <c r="M506" s="132"/>
      <c r="N506" s="69"/>
      <c r="AM506" s="5"/>
      <c r="AN506" s="5"/>
    </row>
    <row r="507" spans="1:40" ht="94.5" x14ac:dyDescent="0.25">
      <c r="A507" s="345">
        <v>69</v>
      </c>
      <c r="B507" s="364" t="str">
        <f t="shared" si="34"/>
        <v/>
      </c>
      <c r="C507" s="365" t="str">
        <f ca="1">TEXT(IFERROR(INDEX('Overview - Section A'!$A$37:$A$44,MATCH(G507,'Overview - Section A'!$U$37:$U$44,0)),""),"d-mmm-yy") &amp;" to " &amp; TEXT(IFERROR(INDEX('Overview - Section A'!$E$37:$E$44,MATCH(G507,'Overview - Section A'!$U$37:$U$44,0)),""),"d-mmm-yy")</f>
        <v>1-Jan-23 to 31-Dec-23</v>
      </c>
      <c r="D507" s="458"/>
      <c r="E507" s="458"/>
      <c r="F507" s="459" t="str">
        <f t="shared" si="35"/>
        <v/>
      </c>
      <c r="G507" s="460" t="s">
        <v>479</v>
      </c>
      <c r="H507" s="460"/>
      <c r="I507" s="461" t="b">
        <f t="shared" si="36"/>
        <v>1</v>
      </c>
      <c r="J507" s="461" t="b">
        <f t="shared" si="37"/>
        <v>0</v>
      </c>
      <c r="K507" s="461" t="str">
        <f t="shared" si="38"/>
        <v>a1N36000004SdtZEAS</v>
      </c>
      <c r="L507" s="462" t="s">
        <v>1464</v>
      </c>
      <c r="M507" s="132"/>
      <c r="N507" s="69"/>
      <c r="AM507" s="5"/>
      <c r="AN507" s="5"/>
    </row>
    <row r="508" spans="1:40" ht="94.5" x14ac:dyDescent="0.25">
      <c r="A508" s="345">
        <v>70</v>
      </c>
      <c r="B508" s="364" t="str">
        <f t="shared" si="34"/>
        <v/>
      </c>
      <c r="C508" s="365" t="str">
        <f ca="1">TEXT(IFERROR(INDEX('Overview - Section A'!$A$37:$A$44,MATCH(G508,'Overview - Section A'!$U$37:$U$44,0)),""),"d-mmm-yy") &amp;" to " &amp; TEXT(IFERROR(INDEX('Overview - Section A'!$E$37:$E$44,MATCH(G508,'Overview - Section A'!$U$37:$U$44,0)),""),"d-mmm-yy")</f>
        <v>1-Jan-18 to 31-Dec-18</v>
      </c>
      <c r="D508" s="458"/>
      <c r="E508" s="458"/>
      <c r="F508" s="459" t="str">
        <f t="shared" si="35"/>
        <v/>
      </c>
      <c r="G508" s="460" t="s">
        <v>469</v>
      </c>
      <c r="H508" s="460"/>
      <c r="I508" s="461" t="b">
        <f t="shared" si="36"/>
        <v>1</v>
      </c>
      <c r="J508" s="461" t="b">
        <f t="shared" si="37"/>
        <v>0</v>
      </c>
      <c r="K508" s="461" t="str">
        <f t="shared" si="38"/>
        <v>a1N36000004SdtaEAC</v>
      </c>
      <c r="L508" s="462" t="s">
        <v>1465</v>
      </c>
      <c r="M508" s="132"/>
      <c r="N508" s="69"/>
      <c r="AM508" s="5"/>
      <c r="AN508" s="5"/>
    </row>
    <row r="509" spans="1:40" ht="94.5" x14ac:dyDescent="0.25">
      <c r="A509" s="345">
        <v>70</v>
      </c>
      <c r="B509" s="364" t="str">
        <f t="shared" si="34"/>
        <v/>
      </c>
      <c r="C509" s="365" t="str">
        <f ca="1">TEXT(IFERROR(INDEX('Overview - Section A'!$A$37:$A$44,MATCH(G509,'Overview - Section A'!$U$37:$U$44,0)),""),"d-mmm-yy") &amp;" to " &amp; TEXT(IFERROR(INDEX('Overview - Section A'!$E$37:$E$44,MATCH(G509,'Overview - Section A'!$U$37:$U$44,0)),""),"d-mmm-yy")</f>
        <v>1-Jan-19 to 31-Dec-19</v>
      </c>
      <c r="D509" s="458"/>
      <c r="E509" s="458"/>
      <c r="F509" s="459" t="str">
        <f t="shared" si="35"/>
        <v/>
      </c>
      <c r="G509" s="460" t="s">
        <v>471</v>
      </c>
      <c r="H509" s="460"/>
      <c r="I509" s="461" t="b">
        <f t="shared" si="36"/>
        <v>1</v>
      </c>
      <c r="J509" s="461" t="b">
        <f t="shared" si="37"/>
        <v>0</v>
      </c>
      <c r="K509" s="461" t="str">
        <f t="shared" si="38"/>
        <v>a1N36000004SdtaEAC</v>
      </c>
      <c r="L509" s="462" t="s">
        <v>1466</v>
      </c>
      <c r="M509" s="132"/>
      <c r="N509" s="69"/>
      <c r="AM509" s="5"/>
      <c r="AN509" s="5"/>
    </row>
    <row r="510" spans="1:40" ht="94.5" x14ac:dyDescent="0.25">
      <c r="A510" s="345">
        <v>70</v>
      </c>
      <c r="B510" s="364" t="str">
        <f t="shared" si="34"/>
        <v/>
      </c>
      <c r="C510" s="365" t="str">
        <f ca="1">TEXT(IFERROR(INDEX('Overview - Section A'!$A$37:$A$44,MATCH(G510,'Overview - Section A'!$U$37:$U$44,0)),""),"d-mmm-yy") &amp;" to " &amp; TEXT(IFERROR(INDEX('Overview - Section A'!$E$37:$E$44,MATCH(G510,'Overview - Section A'!$U$37:$U$44,0)),""),"d-mmm-yy")</f>
        <v>1-Jan-20 to 31-Dec-20</v>
      </c>
      <c r="D510" s="458"/>
      <c r="E510" s="458"/>
      <c r="F510" s="459" t="str">
        <f t="shared" si="35"/>
        <v/>
      </c>
      <c r="G510" s="460" t="s">
        <v>473</v>
      </c>
      <c r="H510" s="460"/>
      <c r="I510" s="461" t="b">
        <f t="shared" si="36"/>
        <v>1</v>
      </c>
      <c r="J510" s="461" t="b">
        <f t="shared" si="37"/>
        <v>0</v>
      </c>
      <c r="K510" s="461" t="str">
        <f t="shared" si="38"/>
        <v>a1N36000004SdtaEAC</v>
      </c>
      <c r="L510" s="462" t="s">
        <v>1467</v>
      </c>
      <c r="M510" s="132"/>
      <c r="N510" s="69"/>
      <c r="AM510" s="5"/>
      <c r="AN510" s="5"/>
    </row>
    <row r="511" spans="1:40" ht="94.5" x14ac:dyDescent="0.25">
      <c r="A511" s="345">
        <v>70</v>
      </c>
      <c r="B511" s="364" t="str">
        <f t="shared" si="34"/>
        <v/>
      </c>
      <c r="C511" s="365" t="str">
        <f ca="1">TEXT(IFERROR(INDEX('Overview - Section A'!$A$37:$A$44,MATCH(G511,'Overview - Section A'!$U$37:$U$44,0)),""),"d-mmm-yy") &amp;" to " &amp; TEXT(IFERROR(INDEX('Overview - Section A'!$E$37:$E$44,MATCH(G511,'Overview - Section A'!$U$37:$U$44,0)),""),"d-mmm-yy")</f>
        <v>1-Jan-21 to 31-Dec-21</v>
      </c>
      <c r="D511" s="458"/>
      <c r="E511" s="458"/>
      <c r="F511" s="459" t="str">
        <f t="shared" si="35"/>
        <v/>
      </c>
      <c r="G511" s="460" t="s">
        <v>475</v>
      </c>
      <c r="H511" s="460"/>
      <c r="I511" s="461" t="b">
        <f t="shared" si="36"/>
        <v>1</v>
      </c>
      <c r="J511" s="461" t="b">
        <f t="shared" si="37"/>
        <v>0</v>
      </c>
      <c r="K511" s="461" t="str">
        <f t="shared" si="38"/>
        <v>a1N36000004SdtaEAC</v>
      </c>
      <c r="L511" s="462" t="s">
        <v>1468</v>
      </c>
      <c r="M511" s="132"/>
      <c r="N511" s="69"/>
      <c r="AM511" s="5"/>
      <c r="AN511" s="5"/>
    </row>
    <row r="512" spans="1:40" ht="94.5" x14ac:dyDescent="0.25">
      <c r="A512" s="345">
        <v>70</v>
      </c>
      <c r="B512" s="364" t="str">
        <f t="shared" si="34"/>
        <v/>
      </c>
      <c r="C512" s="365" t="str">
        <f ca="1">TEXT(IFERROR(INDEX('Overview - Section A'!$A$37:$A$44,MATCH(G512,'Overview - Section A'!$U$37:$U$44,0)),""),"d-mmm-yy") &amp;" to " &amp; TEXT(IFERROR(INDEX('Overview - Section A'!$E$37:$E$44,MATCH(G512,'Overview - Section A'!$U$37:$U$44,0)),""),"d-mmm-yy")</f>
        <v>1-Jan-22 to 31-Dec-22</v>
      </c>
      <c r="D512" s="458"/>
      <c r="E512" s="458"/>
      <c r="F512" s="459" t="str">
        <f t="shared" si="35"/>
        <v/>
      </c>
      <c r="G512" s="460" t="s">
        <v>477</v>
      </c>
      <c r="H512" s="460"/>
      <c r="I512" s="461" t="b">
        <f t="shared" si="36"/>
        <v>1</v>
      </c>
      <c r="J512" s="461" t="b">
        <f t="shared" si="37"/>
        <v>0</v>
      </c>
      <c r="K512" s="461" t="str">
        <f t="shared" si="38"/>
        <v>a1N36000004SdtaEAC</v>
      </c>
      <c r="L512" s="462" t="s">
        <v>1469</v>
      </c>
      <c r="M512" s="132"/>
      <c r="N512" s="69"/>
      <c r="AM512" s="5"/>
      <c r="AN512" s="5"/>
    </row>
    <row r="513" spans="1:40" ht="94.5" x14ac:dyDescent="0.25">
      <c r="A513" s="345">
        <v>70</v>
      </c>
      <c r="B513" s="364" t="str">
        <f t="shared" si="34"/>
        <v/>
      </c>
      <c r="C513" s="365" t="str">
        <f ca="1">TEXT(IFERROR(INDEX('Overview - Section A'!$A$37:$A$44,MATCH(G513,'Overview - Section A'!$U$37:$U$44,0)),""),"d-mmm-yy") &amp;" to " &amp; TEXT(IFERROR(INDEX('Overview - Section A'!$E$37:$E$44,MATCH(G513,'Overview - Section A'!$U$37:$U$44,0)),""),"d-mmm-yy")</f>
        <v>1-Jan-23 to 31-Dec-23</v>
      </c>
      <c r="D513" s="458"/>
      <c r="E513" s="458"/>
      <c r="F513" s="459" t="str">
        <f t="shared" si="35"/>
        <v/>
      </c>
      <c r="G513" s="460" t="s">
        <v>479</v>
      </c>
      <c r="H513" s="460"/>
      <c r="I513" s="461" t="b">
        <f t="shared" si="36"/>
        <v>1</v>
      </c>
      <c r="J513" s="461" t="b">
        <f t="shared" si="37"/>
        <v>0</v>
      </c>
      <c r="K513" s="461" t="str">
        <f t="shared" si="38"/>
        <v>a1N36000004SdtaEAC</v>
      </c>
      <c r="L513" s="462" t="s">
        <v>1470</v>
      </c>
      <c r="M513" s="132"/>
      <c r="N513" s="69"/>
      <c r="AM513" s="5"/>
      <c r="AN513" s="5"/>
    </row>
    <row r="514" spans="1:40" ht="94.5" x14ac:dyDescent="0.25">
      <c r="A514" s="345">
        <v>71</v>
      </c>
      <c r="B514" s="364" t="str">
        <f t="shared" si="34"/>
        <v/>
      </c>
      <c r="C514" s="365" t="str">
        <f ca="1">TEXT(IFERROR(INDEX('Overview - Section A'!$A$37:$A$44,MATCH(G514,'Overview - Section A'!$U$37:$U$44,0)),""),"d-mmm-yy") &amp;" to " &amp; TEXT(IFERROR(INDEX('Overview - Section A'!$E$37:$E$44,MATCH(G514,'Overview - Section A'!$U$37:$U$44,0)),""),"d-mmm-yy")</f>
        <v>1-Jan-18 to 31-Dec-18</v>
      </c>
      <c r="D514" s="458"/>
      <c r="E514" s="458"/>
      <c r="F514" s="459" t="str">
        <f t="shared" si="35"/>
        <v/>
      </c>
      <c r="G514" s="460" t="s">
        <v>469</v>
      </c>
      <c r="H514" s="460"/>
      <c r="I514" s="461" t="b">
        <f t="shared" si="36"/>
        <v>1</v>
      </c>
      <c r="J514" s="461" t="b">
        <f t="shared" si="37"/>
        <v>0</v>
      </c>
      <c r="K514" s="461" t="str">
        <f t="shared" si="38"/>
        <v>a1N36000004SdtbEAC</v>
      </c>
      <c r="L514" s="462" t="s">
        <v>1471</v>
      </c>
      <c r="M514" s="132"/>
      <c r="N514" s="69"/>
      <c r="AM514" s="5"/>
      <c r="AN514" s="5"/>
    </row>
    <row r="515" spans="1:40" ht="94.5" x14ac:dyDescent="0.25">
      <c r="A515" s="345">
        <v>71</v>
      </c>
      <c r="B515" s="364" t="str">
        <f t="shared" si="34"/>
        <v/>
      </c>
      <c r="C515" s="365" t="str">
        <f ca="1">TEXT(IFERROR(INDEX('Overview - Section A'!$A$37:$A$44,MATCH(G515,'Overview - Section A'!$U$37:$U$44,0)),""),"d-mmm-yy") &amp;" to " &amp; TEXT(IFERROR(INDEX('Overview - Section A'!$E$37:$E$44,MATCH(G515,'Overview - Section A'!$U$37:$U$44,0)),""),"d-mmm-yy")</f>
        <v>1-Jan-19 to 31-Dec-19</v>
      </c>
      <c r="D515" s="458"/>
      <c r="E515" s="458"/>
      <c r="F515" s="459" t="str">
        <f t="shared" si="35"/>
        <v/>
      </c>
      <c r="G515" s="460" t="s">
        <v>471</v>
      </c>
      <c r="H515" s="460"/>
      <c r="I515" s="461" t="b">
        <f t="shared" si="36"/>
        <v>1</v>
      </c>
      <c r="J515" s="461" t="b">
        <f t="shared" si="37"/>
        <v>0</v>
      </c>
      <c r="K515" s="461" t="str">
        <f t="shared" si="38"/>
        <v>a1N36000004SdtbEAC</v>
      </c>
      <c r="L515" s="462" t="s">
        <v>1472</v>
      </c>
      <c r="M515" s="132"/>
      <c r="N515" s="69"/>
      <c r="AM515" s="5"/>
      <c r="AN515" s="5"/>
    </row>
    <row r="516" spans="1:40" ht="94.5" x14ac:dyDescent="0.25">
      <c r="A516" s="345">
        <v>71</v>
      </c>
      <c r="B516" s="364" t="str">
        <f t="shared" si="34"/>
        <v/>
      </c>
      <c r="C516" s="365" t="str">
        <f ca="1">TEXT(IFERROR(INDEX('Overview - Section A'!$A$37:$A$44,MATCH(G516,'Overview - Section A'!$U$37:$U$44,0)),""),"d-mmm-yy") &amp;" to " &amp; TEXT(IFERROR(INDEX('Overview - Section A'!$E$37:$E$44,MATCH(G516,'Overview - Section A'!$U$37:$U$44,0)),""),"d-mmm-yy")</f>
        <v>1-Jan-20 to 31-Dec-20</v>
      </c>
      <c r="D516" s="458"/>
      <c r="E516" s="458"/>
      <c r="F516" s="459" t="str">
        <f t="shared" si="35"/>
        <v/>
      </c>
      <c r="G516" s="460" t="s">
        <v>473</v>
      </c>
      <c r="H516" s="460"/>
      <c r="I516" s="461" t="b">
        <f t="shared" si="36"/>
        <v>1</v>
      </c>
      <c r="J516" s="461" t="b">
        <f t="shared" si="37"/>
        <v>0</v>
      </c>
      <c r="K516" s="461" t="str">
        <f t="shared" si="38"/>
        <v>a1N36000004SdtbEAC</v>
      </c>
      <c r="L516" s="462" t="s">
        <v>1473</v>
      </c>
      <c r="M516" s="132"/>
      <c r="N516" s="69"/>
      <c r="AM516" s="5"/>
      <c r="AN516" s="5"/>
    </row>
    <row r="517" spans="1:40" ht="94.5" x14ac:dyDescent="0.25">
      <c r="A517" s="345">
        <v>71</v>
      </c>
      <c r="B517" s="364" t="str">
        <f t="shared" si="34"/>
        <v/>
      </c>
      <c r="C517" s="365" t="str">
        <f ca="1">TEXT(IFERROR(INDEX('Overview - Section A'!$A$37:$A$44,MATCH(G517,'Overview - Section A'!$U$37:$U$44,0)),""),"d-mmm-yy") &amp;" to " &amp; TEXT(IFERROR(INDEX('Overview - Section A'!$E$37:$E$44,MATCH(G517,'Overview - Section A'!$U$37:$U$44,0)),""),"d-mmm-yy")</f>
        <v>1-Jan-21 to 31-Dec-21</v>
      </c>
      <c r="D517" s="458"/>
      <c r="E517" s="458"/>
      <c r="F517" s="459" t="str">
        <f t="shared" si="35"/>
        <v/>
      </c>
      <c r="G517" s="460" t="s">
        <v>475</v>
      </c>
      <c r="H517" s="460"/>
      <c r="I517" s="461" t="b">
        <f t="shared" si="36"/>
        <v>1</v>
      </c>
      <c r="J517" s="461" t="b">
        <f t="shared" si="37"/>
        <v>0</v>
      </c>
      <c r="K517" s="461" t="str">
        <f t="shared" si="38"/>
        <v>a1N36000004SdtbEAC</v>
      </c>
      <c r="L517" s="462" t="s">
        <v>1474</v>
      </c>
      <c r="M517" s="132"/>
      <c r="N517" s="69"/>
      <c r="AM517" s="5"/>
      <c r="AN517" s="5"/>
    </row>
    <row r="518" spans="1:40" ht="94.5" x14ac:dyDescent="0.25">
      <c r="A518" s="345">
        <v>71</v>
      </c>
      <c r="B518" s="364" t="str">
        <f t="shared" si="34"/>
        <v/>
      </c>
      <c r="C518" s="365" t="str">
        <f ca="1">TEXT(IFERROR(INDEX('Overview - Section A'!$A$37:$A$44,MATCH(G518,'Overview - Section A'!$U$37:$U$44,0)),""),"d-mmm-yy") &amp;" to " &amp; TEXT(IFERROR(INDEX('Overview - Section A'!$E$37:$E$44,MATCH(G518,'Overview - Section A'!$U$37:$U$44,0)),""),"d-mmm-yy")</f>
        <v>1-Jan-22 to 31-Dec-22</v>
      </c>
      <c r="D518" s="458"/>
      <c r="E518" s="458"/>
      <c r="F518" s="459" t="str">
        <f t="shared" si="35"/>
        <v/>
      </c>
      <c r="G518" s="460" t="s">
        <v>477</v>
      </c>
      <c r="H518" s="460"/>
      <c r="I518" s="461" t="b">
        <f t="shared" si="36"/>
        <v>1</v>
      </c>
      <c r="J518" s="461" t="b">
        <f t="shared" si="37"/>
        <v>0</v>
      </c>
      <c r="K518" s="461" t="str">
        <f t="shared" si="38"/>
        <v>a1N36000004SdtbEAC</v>
      </c>
      <c r="L518" s="462" t="s">
        <v>1475</v>
      </c>
      <c r="M518" s="132"/>
      <c r="N518" s="69"/>
      <c r="AM518" s="5"/>
      <c r="AN518" s="5"/>
    </row>
    <row r="519" spans="1:40" ht="94.5" x14ac:dyDescent="0.25">
      <c r="A519" s="345">
        <v>71</v>
      </c>
      <c r="B519" s="364" t="str">
        <f t="shared" si="34"/>
        <v/>
      </c>
      <c r="C519" s="365" t="str">
        <f ca="1">TEXT(IFERROR(INDEX('Overview - Section A'!$A$37:$A$44,MATCH(G519,'Overview - Section A'!$U$37:$U$44,0)),""),"d-mmm-yy") &amp;" to " &amp; TEXT(IFERROR(INDEX('Overview - Section A'!$E$37:$E$44,MATCH(G519,'Overview - Section A'!$U$37:$U$44,0)),""),"d-mmm-yy")</f>
        <v>1-Jan-23 to 31-Dec-23</v>
      </c>
      <c r="D519" s="458"/>
      <c r="E519" s="458"/>
      <c r="F519" s="459" t="str">
        <f t="shared" si="35"/>
        <v/>
      </c>
      <c r="G519" s="460" t="s">
        <v>479</v>
      </c>
      <c r="H519" s="460"/>
      <c r="I519" s="461" t="b">
        <f t="shared" si="36"/>
        <v>1</v>
      </c>
      <c r="J519" s="461" t="b">
        <f t="shared" si="37"/>
        <v>0</v>
      </c>
      <c r="K519" s="461" t="str">
        <f t="shared" si="38"/>
        <v>a1N36000004SdtbEAC</v>
      </c>
      <c r="L519" s="462" t="s">
        <v>1476</v>
      </c>
      <c r="M519" s="132"/>
      <c r="N519" s="69"/>
      <c r="AM519" s="5"/>
      <c r="AN519" s="5"/>
    </row>
    <row r="520" spans="1:40" ht="94.5" x14ac:dyDescent="0.25">
      <c r="A520" s="345">
        <v>72</v>
      </c>
      <c r="B520" s="364" t="str">
        <f t="shared" si="34"/>
        <v/>
      </c>
      <c r="C520" s="365" t="str">
        <f ca="1">TEXT(IFERROR(INDEX('Overview - Section A'!$A$37:$A$44,MATCH(G520,'Overview - Section A'!$U$37:$U$44,0)),""),"d-mmm-yy") &amp;" to " &amp; TEXT(IFERROR(INDEX('Overview - Section A'!$E$37:$E$44,MATCH(G520,'Overview - Section A'!$U$37:$U$44,0)),""),"d-mmm-yy")</f>
        <v>1-Jan-18 to 31-Dec-18</v>
      </c>
      <c r="D520" s="458"/>
      <c r="E520" s="458"/>
      <c r="F520" s="459" t="str">
        <f t="shared" si="35"/>
        <v/>
      </c>
      <c r="G520" s="460" t="s">
        <v>469</v>
      </c>
      <c r="H520" s="460"/>
      <c r="I520" s="461" t="b">
        <f t="shared" si="36"/>
        <v>1</v>
      </c>
      <c r="J520" s="461" t="b">
        <f t="shared" si="37"/>
        <v>0</v>
      </c>
      <c r="K520" s="461" t="str">
        <f t="shared" si="38"/>
        <v>a1N36000004SdtcEAC</v>
      </c>
      <c r="L520" s="462" t="s">
        <v>1477</v>
      </c>
      <c r="M520" s="132"/>
      <c r="N520" s="69"/>
      <c r="AM520" s="5"/>
      <c r="AN520" s="5"/>
    </row>
    <row r="521" spans="1:40" ht="94.5" x14ac:dyDescent="0.25">
      <c r="A521" s="345">
        <v>72</v>
      </c>
      <c r="B521" s="364" t="str">
        <f t="shared" si="34"/>
        <v/>
      </c>
      <c r="C521" s="365" t="str">
        <f ca="1">TEXT(IFERROR(INDEX('Overview - Section A'!$A$37:$A$44,MATCH(G521,'Overview - Section A'!$U$37:$U$44,0)),""),"d-mmm-yy") &amp;" to " &amp; TEXT(IFERROR(INDEX('Overview - Section A'!$E$37:$E$44,MATCH(G521,'Overview - Section A'!$U$37:$U$44,0)),""),"d-mmm-yy")</f>
        <v>1-Jan-19 to 31-Dec-19</v>
      </c>
      <c r="D521" s="458"/>
      <c r="E521" s="458"/>
      <c r="F521" s="459" t="str">
        <f t="shared" si="35"/>
        <v/>
      </c>
      <c r="G521" s="460" t="s">
        <v>471</v>
      </c>
      <c r="H521" s="460"/>
      <c r="I521" s="461" t="b">
        <f t="shared" si="36"/>
        <v>1</v>
      </c>
      <c r="J521" s="461" t="b">
        <f t="shared" si="37"/>
        <v>0</v>
      </c>
      <c r="K521" s="461" t="str">
        <f t="shared" si="38"/>
        <v>a1N36000004SdtcEAC</v>
      </c>
      <c r="L521" s="462" t="s">
        <v>1478</v>
      </c>
      <c r="M521" s="132"/>
      <c r="N521" s="69"/>
      <c r="AM521" s="5"/>
      <c r="AN521" s="5"/>
    </row>
    <row r="522" spans="1:40" ht="94.5" x14ac:dyDescent="0.25">
      <c r="A522" s="345">
        <v>72</v>
      </c>
      <c r="B522" s="364" t="str">
        <f t="shared" si="34"/>
        <v/>
      </c>
      <c r="C522" s="365" t="str">
        <f ca="1">TEXT(IFERROR(INDEX('Overview - Section A'!$A$37:$A$44,MATCH(G522,'Overview - Section A'!$U$37:$U$44,0)),""),"d-mmm-yy") &amp;" to " &amp; TEXT(IFERROR(INDEX('Overview - Section A'!$E$37:$E$44,MATCH(G522,'Overview - Section A'!$U$37:$U$44,0)),""),"d-mmm-yy")</f>
        <v>1-Jan-20 to 31-Dec-20</v>
      </c>
      <c r="D522" s="458"/>
      <c r="E522" s="458"/>
      <c r="F522" s="459" t="str">
        <f t="shared" si="35"/>
        <v/>
      </c>
      <c r="G522" s="460" t="s">
        <v>473</v>
      </c>
      <c r="H522" s="460"/>
      <c r="I522" s="461" t="b">
        <f t="shared" si="36"/>
        <v>1</v>
      </c>
      <c r="J522" s="461" t="b">
        <f t="shared" si="37"/>
        <v>0</v>
      </c>
      <c r="K522" s="461" t="str">
        <f t="shared" si="38"/>
        <v>a1N36000004SdtcEAC</v>
      </c>
      <c r="L522" s="462" t="s">
        <v>1479</v>
      </c>
      <c r="M522" s="132"/>
      <c r="N522" s="69"/>
      <c r="AM522" s="5"/>
      <c r="AN522" s="5"/>
    </row>
    <row r="523" spans="1:40" ht="94.5" x14ac:dyDescent="0.25">
      <c r="A523" s="345">
        <v>72</v>
      </c>
      <c r="B523" s="364" t="str">
        <f t="shared" si="34"/>
        <v/>
      </c>
      <c r="C523" s="365" t="str">
        <f ca="1">TEXT(IFERROR(INDEX('Overview - Section A'!$A$37:$A$44,MATCH(G523,'Overview - Section A'!$U$37:$U$44,0)),""),"d-mmm-yy") &amp;" to " &amp; TEXT(IFERROR(INDEX('Overview - Section A'!$E$37:$E$44,MATCH(G523,'Overview - Section A'!$U$37:$U$44,0)),""),"d-mmm-yy")</f>
        <v>1-Jan-21 to 31-Dec-21</v>
      </c>
      <c r="D523" s="458"/>
      <c r="E523" s="458"/>
      <c r="F523" s="459" t="str">
        <f t="shared" si="35"/>
        <v/>
      </c>
      <c r="G523" s="460" t="s">
        <v>475</v>
      </c>
      <c r="H523" s="460"/>
      <c r="I523" s="461" t="b">
        <f t="shared" si="36"/>
        <v>1</v>
      </c>
      <c r="J523" s="461" t="b">
        <f t="shared" si="37"/>
        <v>0</v>
      </c>
      <c r="K523" s="461" t="str">
        <f t="shared" si="38"/>
        <v>a1N36000004SdtcEAC</v>
      </c>
      <c r="L523" s="462" t="s">
        <v>1480</v>
      </c>
      <c r="M523" s="132"/>
      <c r="N523" s="69"/>
      <c r="AM523" s="5"/>
      <c r="AN523" s="5"/>
    </row>
    <row r="524" spans="1:40" ht="94.5" x14ac:dyDescent="0.25">
      <c r="A524" s="345">
        <v>72</v>
      </c>
      <c r="B524" s="364" t="str">
        <f t="shared" si="34"/>
        <v/>
      </c>
      <c r="C524" s="365" t="str">
        <f ca="1">TEXT(IFERROR(INDEX('Overview - Section A'!$A$37:$A$44,MATCH(G524,'Overview - Section A'!$U$37:$U$44,0)),""),"d-mmm-yy") &amp;" to " &amp; TEXT(IFERROR(INDEX('Overview - Section A'!$E$37:$E$44,MATCH(G524,'Overview - Section A'!$U$37:$U$44,0)),""),"d-mmm-yy")</f>
        <v>1-Jan-22 to 31-Dec-22</v>
      </c>
      <c r="D524" s="458"/>
      <c r="E524" s="458"/>
      <c r="F524" s="459" t="str">
        <f t="shared" si="35"/>
        <v/>
      </c>
      <c r="G524" s="460" t="s">
        <v>477</v>
      </c>
      <c r="H524" s="460"/>
      <c r="I524" s="461" t="b">
        <f t="shared" si="36"/>
        <v>1</v>
      </c>
      <c r="J524" s="461" t="b">
        <f t="shared" si="37"/>
        <v>0</v>
      </c>
      <c r="K524" s="461" t="str">
        <f t="shared" si="38"/>
        <v>a1N36000004SdtcEAC</v>
      </c>
      <c r="L524" s="462" t="s">
        <v>1481</v>
      </c>
      <c r="M524" s="132"/>
      <c r="N524" s="69"/>
      <c r="AM524" s="5"/>
      <c r="AN524" s="5"/>
    </row>
    <row r="525" spans="1:40" ht="94.5" x14ac:dyDescent="0.25">
      <c r="A525" s="345">
        <v>72</v>
      </c>
      <c r="B525" s="364" t="str">
        <f t="shared" si="34"/>
        <v/>
      </c>
      <c r="C525" s="365" t="str">
        <f ca="1">TEXT(IFERROR(INDEX('Overview - Section A'!$A$37:$A$44,MATCH(G525,'Overview - Section A'!$U$37:$U$44,0)),""),"d-mmm-yy") &amp;" to " &amp; TEXT(IFERROR(INDEX('Overview - Section A'!$E$37:$E$44,MATCH(G525,'Overview - Section A'!$U$37:$U$44,0)),""),"d-mmm-yy")</f>
        <v>1-Jan-23 to 31-Dec-23</v>
      </c>
      <c r="D525" s="458"/>
      <c r="E525" s="458"/>
      <c r="F525" s="459" t="str">
        <f t="shared" si="35"/>
        <v/>
      </c>
      <c r="G525" s="460" t="s">
        <v>479</v>
      </c>
      <c r="H525" s="460"/>
      <c r="I525" s="461" t="b">
        <f t="shared" si="36"/>
        <v>1</v>
      </c>
      <c r="J525" s="461" t="b">
        <f t="shared" si="37"/>
        <v>0</v>
      </c>
      <c r="K525" s="461" t="str">
        <f t="shared" si="38"/>
        <v>a1N36000004SdtcEAC</v>
      </c>
      <c r="L525" s="462" t="s">
        <v>1482</v>
      </c>
      <c r="M525" s="132"/>
      <c r="N525" s="69"/>
      <c r="AM525" s="5"/>
      <c r="AN525" s="5"/>
    </row>
    <row r="526" spans="1:40" ht="94.5" x14ac:dyDescent="0.25">
      <c r="A526" s="345">
        <v>73</v>
      </c>
      <c r="B526" s="364" t="str">
        <f t="shared" si="34"/>
        <v/>
      </c>
      <c r="C526" s="365" t="str">
        <f ca="1">TEXT(IFERROR(INDEX('Overview - Section A'!$A$37:$A$44,MATCH(G526,'Overview - Section A'!$U$37:$U$44,0)),""),"d-mmm-yy") &amp;" to " &amp; TEXT(IFERROR(INDEX('Overview - Section A'!$E$37:$E$44,MATCH(G526,'Overview - Section A'!$U$37:$U$44,0)),""),"d-mmm-yy")</f>
        <v>1-Jan-18 to 31-Dec-18</v>
      </c>
      <c r="D526" s="458"/>
      <c r="E526" s="458"/>
      <c r="F526" s="459" t="str">
        <f t="shared" si="35"/>
        <v/>
      </c>
      <c r="G526" s="460" t="s">
        <v>469</v>
      </c>
      <c r="H526" s="460"/>
      <c r="I526" s="461" t="b">
        <f t="shared" si="36"/>
        <v>1</v>
      </c>
      <c r="J526" s="461" t="b">
        <f t="shared" si="37"/>
        <v>0</v>
      </c>
      <c r="K526" s="461" t="str">
        <f t="shared" si="38"/>
        <v>a1N36000004SdtdEAC</v>
      </c>
      <c r="L526" s="462" t="s">
        <v>1483</v>
      </c>
      <c r="M526" s="132"/>
      <c r="N526" s="69"/>
      <c r="AM526" s="5"/>
      <c r="AN526" s="5"/>
    </row>
    <row r="527" spans="1:40" ht="94.5" x14ac:dyDescent="0.25">
      <c r="A527" s="345">
        <v>73</v>
      </c>
      <c r="B527" s="364" t="str">
        <f t="shared" si="34"/>
        <v/>
      </c>
      <c r="C527" s="365" t="str">
        <f ca="1">TEXT(IFERROR(INDEX('Overview - Section A'!$A$37:$A$44,MATCH(G527,'Overview - Section A'!$U$37:$U$44,0)),""),"d-mmm-yy") &amp;" to " &amp; TEXT(IFERROR(INDEX('Overview - Section A'!$E$37:$E$44,MATCH(G527,'Overview - Section A'!$U$37:$U$44,0)),""),"d-mmm-yy")</f>
        <v>1-Jan-19 to 31-Dec-19</v>
      </c>
      <c r="D527" s="458"/>
      <c r="E527" s="458"/>
      <c r="F527" s="459" t="str">
        <f t="shared" si="35"/>
        <v/>
      </c>
      <c r="G527" s="460" t="s">
        <v>471</v>
      </c>
      <c r="H527" s="460"/>
      <c r="I527" s="461" t="b">
        <f t="shared" si="36"/>
        <v>1</v>
      </c>
      <c r="J527" s="461" t="b">
        <f t="shared" si="37"/>
        <v>0</v>
      </c>
      <c r="K527" s="461" t="str">
        <f t="shared" si="38"/>
        <v>a1N36000004SdtdEAC</v>
      </c>
      <c r="L527" s="462" t="s">
        <v>1484</v>
      </c>
      <c r="M527" s="132"/>
      <c r="N527" s="69"/>
      <c r="AM527" s="5"/>
      <c r="AN527" s="5"/>
    </row>
    <row r="528" spans="1:40" ht="94.5" x14ac:dyDescent="0.25">
      <c r="A528" s="345">
        <v>73</v>
      </c>
      <c r="B528" s="364" t="str">
        <f t="shared" si="34"/>
        <v/>
      </c>
      <c r="C528" s="365" t="str">
        <f ca="1">TEXT(IFERROR(INDEX('Overview - Section A'!$A$37:$A$44,MATCH(G528,'Overview - Section A'!$U$37:$U$44,0)),""),"d-mmm-yy") &amp;" to " &amp; TEXT(IFERROR(INDEX('Overview - Section A'!$E$37:$E$44,MATCH(G528,'Overview - Section A'!$U$37:$U$44,0)),""),"d-mmm-yy")</f>
        <v>1-Jan-20 to 31-Dec-20</v>
      </c>
      <c r="D528" s="458"/>
      <c r="E528" s="458"/>
      <c r="F528" s="459" t="str">
        <f t="shared" si="35"/>
        <v/>
      </c>
      <c r="G528" s="460" t="s">
        <v>473</v>
      </c>
      <c r="H528" s="460"/>
      <c r="I528" s="461" t="b">
        <f t="shared" si="36"/>
        <v>1</v>
      </c>
      <c r="J528" s="461" t="b">
        <f t="shared" si="37"/>
        <v>0</v>
      </c>
      <c r="K528" s="461" t="str">
        <f t="shared" si="38"/>
        <v>a1N36000004SdtdEAC</v>
      </c>
      <c r="L528" s="462" t="s">
        <v>1485</v>
      </c>
      <c r="M528" s="132"/>
      <c r="N528" s="69"/>
      <c r="AM528" s="5"/>
      <c r="AN528" s="5"/>
    </row>
    <row r="529" spans="1:40" ht="94.5" x14ac:dyDescent="0.25">
      <c r="A529" s="345">
        <v>73</v>
      </c>
      <c r="B529" s="364" t="str">
        <f t="shared" si="34"/>
        <v/>
      </c>
      <c r="C529" s="365" t="str">
        <f ca="1">TEXT(IFERROR(INDEX('Overview - Section A'!$A$37:$A$44,MATCH(G529,'Overview - Section A'!$U$37:$U$44,0)),""),"d-mmm-yy") &amp;" to " &amp; TEXT(IFERROR(INDEX('Overview - Section A'!$E$37:$E$44,MATCH(G529,'Overview - Section A'!$U$37:$U$44,0)),""),"d-mmm-yy")</f>
        <v>1-Jan-21 to 31-Dec-21</v>
      </c>
      <c r="D529" s="458"/>
      <c r="E529" s="458"/>
      <c r="F529" s="459" t="str">
        <f t="shared" si="35"/>
        <v/>
      </c>
      <c r="G529" s="460" t="s">
        <v>475</v>
      </c>
      <c r="H529" s="460"/>
      <c r="I529" s="461" t="b">
        <f t="shared" si="36"/>
        <v>1</v>
      </c>
      <c r="J529" s="461" t="b">
        <f t="shared" si="37"/>
        <v>0</v>
      </c>
      <c r="K529" s="461" t="str">
        <f t="shared" si="38"/>
        <v>a1N36000004SdtdEAC</v>
      </c>
      <c r="L529" s="462" t="s">
        <v>1486</v>
      </c>
      <c r="M529" s="132"/>
      <c r="N529" s="69"/>
      <c r="AM529" s="5"/>
      <c r="AN529" s="5"/>
    </row>
    <row r="530" spans="1:40" ht="94.5" x14ac:dyDescent="0.25">
      <c r="A530" s="345">
        <v>73</v>
      </c>
      <c r="B530" s="364" t="str">
        <f t="shared" si="34"/>
        <v/>
      </c>
      <c r="C530" s="365" t="str">
        <f ca="1">TEXT(IFERROR(INDEX('Overview - Section A'!$A$37:$A$44,MATCH(G530,'Overview - Section A'!$U$37:$U$44,0)),""),"d-mmm-yy") &amp;" to " &amp; TEXT(IFERROR(INDEX('Overview - Section A'!$E$37:$E$44,MATCH(G530,'Overview - Section A'!$U$37:$U$44,0)),""),"d-mmm-yy")</f>
        <v>1-Jan-22 to 31-Dec-22</v>
      </c>
      <c r="D530" s="458"/>
      <c r="E530" s="458"/>
      <c r="F530" s="459" t="str">
        <f t="shared" si="35"/>
        <v/>
      </c>
      <c r="G530" s="460" t="s">
        <v>477</v>
      </c>
      <c r="H530" s="460"/>
      <c r="I530" s="461" t="b">
        <f t="shared" si="36"/>
        <v>1</v>
      </c>
      <c r="J530" s="461" t="b">
        <f t="shared" si="37"/>
        <v>0</v>
      </c>
      <c r="K530" s="461" t="str">
        <f t="shared" si="38"/>
        <v>a1N36000004SdtdEAC</v>
      </c>
      <c r="L530" s="462" t="s">
        <v>1487</v>
      </c>
      <c r="M530" s="132"/>
      <c r="N530" s="69"/>
      <c r="AM530" s="5"/>
      <c r="AN530" s="5"/>
    </row>
    <row r="531" spans="1:40" ht="94.5" x14ac:dyDescent="0.25">
      <c r="A531" s="345">
        <v>73</v>
      </c>
      <c r="B531" s="364" t="str">
        <f t="shared" si="34"/>
        <v/>
      </c>
      <c r="C531" s="365" t="str">
        <f ca="1">TEXT(IFERROR(INDEX('Overview - Section A'!$A$37:$A$44,MATCH(G531,'Overview - Section A'!$U$37:$U$44,0)),""),"d-mmm-yy") &amp;" to " &amp; TEXT(IFERROR(INDEX('Overview - Section A'!$E$37:$E$44,MATCH(G531,'Overview - Section A'!$U$37:$U$44,0)),""),"d-mmm-yy")</f>
        <v>1-Jan-23 to 31-Dec-23</v>
      </c>
      <c r="D531" s="458"/>
      <c r="E531" s="458"/>
      <c r="F531" s="459" t="str">
        <f t="shared" si="35"/>
        <v/>
      </c>
      <c r="G531" s="460" t="s">
        <v>479</v>
      </c>
      <c r="H531" s="460"/>
      <c r="I531" s="461" t="b">
        <f t="shared" si="36"/>
        <v>1</v>
      </c>
      <c r="J531" s="461" t="b">
        <f t="shared" si="37"/>
        <v>0</v>
      </c>
      <c r="K531" s="461" t="str">
        <f t="shared" si="38"/>
        <v>a1N36000004SdtdEAC</v>
      </c>
      <c r="L531" s="462" t="s">
        <v>1488</v>
      </c>
      <c r="M531" s="132"/>
      <c r="N531" s="69"/>
      <c r="AM531" s="5"/>
      <c r="AN531" s="5"/>
    </row>
    <row r="532" spans="1:40" ht="94.5" x14ac:dyDescent="0.25">
      <c r="A532" s="345">
        <v>74</v>
      </c>
      <c r="B532" s="364" t="str">
        <f t="shared" si="34"/>
        <v/>
      </c>
      <c r="C532" s="365" t="str">
        <f ca="1">TEXT(IFERROR(INDEX('Overview - Section A'!$A$37:$A$44,MATCH(G532,'Overview - Section A'!$U$37:$U$44,0)),""),"d-mmm-yy") &amp;" to " &amp; TEXT(IFERROR(INDEX('Overview - Section A'!$E$37:$E$44,MATCH(G532,'Overview - Section A'!$U$37:$U$44,0)),""),"d-mmm-yy")</f>
        <v>1-Jan-18 to 31-Dec-18</v>
      </c>
      <c r="D532" s="458"/>
      <c r="E532" s="458"/>
      <c r="F532" s="459" t="str">
        <f t="shared" si="35"/>
        <v/>
      </c>
      <c r="G532" s="460" t="s">
        <v>469</v>
      </c>
      <c r="H532" s="460"/>
      <c r="I532" s="461" t="b">
        <f t="shared" si="36"/>
        <v>1</v>
      </c>
      <c r="J532" s="461" t="b">
        <f t="shared" si="37"/>
        <v>0</v>
      </c>
      <c r="K532" s="461" t="str">
        <f t="shared" si="38"/>
        <v>a1N36000004SdteEAC</v>
      </c>
      <c r="L532" s="462" t="s">
        <v>1489</v>
      </c>
      <c r="M532" s="132"/>
      <c r="N532" s="69"/>
      <c r="AM532" s="5"/>
      <c r="AN532" s="5"/>
    </row>
    <row r="533" spans="1:40" ht="94.5" x14ac:dyDescent="0.25">
      <c r="A533" s="345">
        <v>74</v>
      </c>
      <c r="B533" s="364" t="str">
        <f t="shared" si="34"/>
        <v/>
      </c>
      <c r="C533" s="365" t="str">
        <f ca="1">TEXT(IFERROR(INDEX('Overview - Section A'!$A$37:$A$44,MATCH(G533,'Overview - Section A'!$U$37:$U$44,0)),""),"d-mmm-yy") &amp;" to " &amp; TEXT(IFERROR(INDEX('Overview - Section A'!$E$37:$E$44,MATCH(G533,'Overview - Section A'!$U$37:$U$44,0)),""),"d-mmm-yy")</f>
        <v>1-Jan-19 to 31-Dec-19</v>
      </c>
      <c r="D533" s="458"/>
      <c r="E533" s="458"/>
      <c r="F533" s="459" t="str">
        <f t="shared" si="35"/>
        <v/>
      </c>
      <c r="G533" s="460" t="s">
        <v>471</v>
      </c>
      <c r="H533" s="460"/>
      <c r="I533" s="461" t="b">
        <f t="shared" si="36"/>
        <v>1</v>
      </c>
      <c r="J533" s="461" t="b">
        <f t="shared" si="37"/>
        <v>0</v>
      </c>
      <c r="K533" s="461" t="str">
        <f t="shared" si="38"/>
        <v>a1N36000004SdteEAC</v>
      </c>
      <c r="L533" s="462" t="s">
        <v>1490</v>
      </c>
      <c r="M533" s="132"/>
      <c r="N533" s="69"/>
      <c r="AM533" s="5"/>
      <c r="AN533" s="5"/>
    </row>
    <row r="534" spans="1:40" ht="94.5" x14ac:dyDescent="0.25">
      <c r="A534" s="345">
        <v>74</v>
      </c>
      <c r="B534" s="364" t="str">
        <f t="shared" si="34"/>
        <v/>
      </c>
      <c r="C534" s="365" t="str">
        <f ca="1">TEXT(IFERROR(INDEX('Overview - Section A'!$A$37:$A$44,MATCH(G534,'Overview - Section A'!$U$37:$U$44,0)),""),"d-mmm-yy") &amp;" to " &amp; TEXT(IFERROR(INDEX('Overview - Section A'!$E$37:$E$44,MATCH(G534,'Overview - Section A'!$U$37:$U$44,0)),""),"d-mmm-yy")</f>
        <v>1-Jan-20 to 31-Dec-20</v>
      </c>
      <c r="D534" s="458"/>
      <c r="E534" s="458"/>
      <c r="F534" s="459" t="str">
        <f t="shared" si="35"/>
        <v/>
      </c>
      <c r="G534" s="460" t="s">
        <v>473</v>
      </c>
      <c r="H534" s="460"/>
      <c r="I534" s="461" t="b">
        <f t="shared" si="36"/>
        <v>1</v>
      </c>
      <c r="J534" s="461" t="b">
        <f t="shared" si="37"/>
        <v>0</v>
      </c>
      <c r="K534" s="461" t="str">
        <f t="shared" si="38"/>
        <v>a1N36000004SdteEAC</v>
      </c>
      <c r="L534" s="462" t="s">
        <v>1491</v>
      </c>
      <c r="M534" s="132"/>
      <c r="N534" s="69"/>
      <c r="AM534" s="5"/>
      <c r="AN534" s="5"/>
    </row>
    <row r="535" spans="1:40" ht="94.5" x14ac:dyDescent="0.25">
      <c r="A535" s="345">
        <v>74</v>
      </c>
      <c r="B535" s="364" t="str">
        <f t="shared" si="34"/>
        <v/>
      </c>
      <c r="C535" s="365" t="str">
        <f ca="1">TEXT(IFERROR(INDEX('Overview - Section A'!$A$37:$A$44,MATCH(G535,'Overview - Section A'!$U$37:$U$44,0)),""),"d-mmm-yy") &amp;" to " &amp; TEXT(IFERROR(INDEX('Overview - Section A'!$E$37:$E$44,MATCH(G535,'Overview - Section A'!$U$37:$U$44,0)),""),"d-mmm-yy")</f>
        <v>1-Jan-21 to 31-Dec-21</v>
      </c>
      <c r="D535" s="458"/>
      <c r="E535" s="458"/>
      <c r="F535" s="459" t="str">
        <f t="shared" si="35"/>
        <v/>
      </c>
      <c r="G535" s="460" t="s">
        <v>475</v>
      </c>
      <c r="H535" s="460"/>
      <c r="I535" s="461" t="b">
        <f t="shared" si="36"/>
        <v>1</v>
      </c>
      <c r="J535" s="461" t="b">
        <f t="shared" si="37"/>
        <v>0</v>
      </c>
      <c r="K535" s="461" t="str">
        <f t="shared" si="38"/>
        <v>a1N36000004SdteEAC</v>
      </c>
      <c r="L535" s="462" t="s">
        <v>1492</v>
      </c>
      <c r="M535" s="132"/>
      <c r="N535" s="69"/>
      <c r="AM535" s="5"/>
      <c r="AN535" s="5"/>
    </row>
    <row r="536" spans="1:40" ht="94.5" x14ac:dyDescent="0.25">
      <c r="A536" s="345">
        <v>74</v>
      </c>
      <c r="B536" s="364" t="str">
        <f t="shared" si="34"/>
        <v/>
      </c>
      <c r="C536" s="365" t="str">
        <f ca="1">TEXT(IFERROR(INDEX('Overview - Section A'!$A$37:$A$44,MATCH(G536,'Overview - Section A'!$U$37:$U$44,0)),""),"d-mmm-yy") &amp;" to " &amp; TEXT(IFERROR(INDEX('Overview - Section A'!$E$37:$E$44,MATCH(G536,'Overview - Section A'!$U$37:$U$44,0)),""),"d-mmm-yy")</f>
        <v>1-Jan-22 to 31-Dec-22</v>
      </c>
      <c r="D536" s="458"/>
      <c r="E536" s="458"/>
      <c r="F536" s="459" t="str">
        <f t="shared" si="35"/>
        <v/>
      </c>
      <c r="G536" s="460" t="s">
        <v>477</v>
      </c>
      <c r="H536" s="460"/>
      <c r="I536" s="461" t="b">
        <f t="shared" si="36"/>
        <v>1</v>
      </c>
      <c r="J536" s="461" t="b">
        <f t="shared" si="37"/>
        <v>0</v>
      </c>
      <c r="K536" s="461" t="str">
        <f t="shared" si="38"/>
        <v>a1N36000004SdteEAC</v>
      </c>
      <c r="L536" s="462" t="s">
        <v>1493</v>
      </c>
      <c r="M536" s="132"/>
      <c r="N536" s="69"/>
      <c r="AM536" s="5"/>
      <c r="AN536" s="5"/>
    </row>
    <row r="537" spans="1:40" ht="94.5" x14ac:dyDescent="0.25">
      <c r="A537" s="345">
        <v>74</v>
      </c>
      <c r="B537" s="364" t="str">
        <f t="shared" si="34"/>
        <v/>
      </c>
      <c r="C537" s="365" t="str">
        <f ca="1">TEXT(IFERROR(INDEX('Overview - Section A'!$A$37:$A$44,MATCH(G537,'Overview - Section A'!$U$37:$U$44,0)),""),"d-mmm-yy") &amp;" to " &amp; TEXT(IFERROR(INDEX('Overview - Section A'!$E$37:$E$44,MATCH(G537,'Overview - Section A'!$U$37:$U$44,0)),""),"d-mmm-yy")</f>
        <v>1-Jan-23 to 31-Dec-23</v>
      </c>
      <c r="D537" s="458"/>
      <c r="E537" s="458"/>
      <c r="F537" s="459" t="str">
        <f t="shared" si="35"/>
        <v/>
      </c>
      <c r="G537" s="460" t="s">
        <v>479</v>
      </c>
      <c r="H537" s="460"/>
      <c r="I537" s="461" t="b">
        <f t="shared" si="36"/>
        <v>1</v>
      </c>
      <c r="J537" s="461" t="b">
        <f t="shared" si="37"/>
        <v>0</v>
      </c>
      <c r="K537" s="461" t="str">
        <f t="shared" si="38"/>
        <v>a1N36000004SdteEAC</v>
      </c>
      <c r="L537" s="462" t="s">
        <v>1494</v>
      </c>
      <c r="M537" s="132"/>
      <c r="N537" s="69"/>
      <c r="AM537" s="5"/>
      <c r="AN537" s="5"/>
    </row>
    <row r="538" spans="1:40" ht="94.5" x14ac:dyDescent="0.25">
      <c r="A538" s="345">
        <v>75</v>
      </c>
      <c r="B538" s="364" t="str">
        <f t="shared" si="34"/>
        <v/>
      </c>
      <c r="C538" s="365" t="str">
        <f ca="1">TEXT(IFERROR(INDEX('Overview - Section A'!$A$37:$A$44,MATCH(G538,'Overview - Section A'!$U$37:$U$44,0)),""),"d-mmm-yy") &amp;" to " &amp; TEXT(IFERROR(INDEX('Overview - Section A'!$E$37:$E$44,MATCH(G538,'Overview - Section A'!$U$37:$U$44,0)),""),"d-mmm-yy")</f>
        <v>1-Jan-18 to 31-Dec-18</v>
      </c>
      <c r="D538" s="458"/>
      <c r="E538" s="458"/>
      <c r="F538" s="459" t="str">
        <f t="shared" si="35"/>
        <v/>
      </c>
      <c r="G538" s="460" t="s">
        <v>469</v>
      </c>
      <c r="H538" s="460"/>
      <c r="I538" s="461" t="b">
        <f t="shared" si="36"/>
        <v>1</v>
      </c>
      <c r="J538" s="461" t="b">
        <f t="shared" si="37"/>
        <v>0</v>
      </c>
      <c r="K538" s="461" t="str">
        <f t="shared" si="38"/>
        <v>a1N36000004SdtfEAC</v>
      </c>
      <c r="L538" s="462" t="s">
        <v>1495</v>
      </c>
      <c r="M538" s="132"/>
      <c r="N538" s="69"/>
      <c r="AM538" s="5"/>
      <c r="AN538" s="5"/>
    </row>
    <row r="539" spans="1:40" ht="94.5" x14ac:dyDescent="0.25">
      <c r="A539" s="345">
        <v>75</v>
      </c>
      <c r="B539" s="364" t="str">
        <f t="shared" si="34"/>
        <v/>
      </c>
      <c r="C539" s="365" t="str">
        <f ca="1">TEXT(IFERROR(INDEX('Overview - Section A'!$A$37:$A$44,MATCH(G539,'Overview - Section A'!$U$37:$U$44,0)),""),"d-mmm-yy") &amp;" to " &amp; TEXT(IFERROR(INDEX('Overview - Section A'!$E$37:$E$44,MATCH(G539,'Overview - Section A'!$U$37:$U$44,0)),""),"d-mmm-yy")</f>
        <v>1-Jan-19 to 31-Dec-19</v>
      </c>
      <c r="D539" s="458"/>
      <c r="E539" s="458"/>
      <c r="F539" s="459" t="str">
        <f t="shared" si="35"/>
        <v/>
      </c>
      <c r="G539" s="460" t="s">
        <v>471</v>
      </c>
      <c r="H539" s="460"/>
      <c r="I539" s="461" t="b">
        <f t="shared" si="36"/>
        <v>1</v>
      </c>
      <c r="J539" s="461" t="b">
        <f t="shared" si="37"/>
        <v>0</v>
      </c>
      <c r="K539" s="461" t="str">
        <f t="shared" si="38"/>
        <v>a1N36000004SdtfEAC</v>
      </c>
      <c r="L539" s="462" t="s">
        <v>1496</v>
      </c>
      <c r="M539" s="132"/>
      <c r="N539" s="69"/>
      <c r="AM539" s="5"/>
      <c r="AN539" s="5"/>
    </row>
    <row r="540" spans="1:40" ht="94.5" x14ac:dyDescent="0.25">
      <c r="A540" s="345">
        <v>75</v>
      </c>
      <c r="B540" s="364" t="str">
        <f t="shared" si="34"/>
        <v/>
      </c>
      <c r="C540" s="365" t="str">
        <f ca="1">TEXT(IFERROR(INDEX('Overview - Section A'!$A$37:$A$44,MATCH(G540,'Overview - Section A'!$U$37:$U$44,0)),""),"d-mmm-yy") &amp;" to " &amp; TEXT(IFERROR(INDEX('Overview - Section A'!$E$37:$E$44,MATCH(G540,'Overview - Section A'!$U$37:$U$44,0)),""),"d-mmm-yy")</f>
        <v>1-Jan-20 to 31-Dec-20</v>
      </c>
      <c r="D540" s="458"/>
      <c r="E540" s="458"/>
      <c r="F540" s="459" t="str">
        <f t="shared" si="35"/>
        <v/>
      </c>
      <c r="G540" s="460" t="s">
        <v>473</v>
      </c>
      <c r="H540" s="460"/>
      <c r="I540" s="461" t="b">
        <f t="shared" si="36"/>
        <v>1</v>
      </c>
      <c r="J540" s="461" t="b">
        <f t="shared" si="37"/>
        <v>0</v>
      </c>
      <c r="K540" s="461" t="str">
        <f t="shared" si="38"/>
        <v>a1N36000004SdtfEAC</v>
      </c>
      <c r="L540" s="462" t="s">
        <v>1497</v>
      </c>
      <c r="M540" s="132"/>
      <c r="N540" s="69"/>
      <c r="AM540" s="5"/>
      <c r="AN540" s="5"/>
    </row>
    <row r="541" spans="1:40" ht="94.5" x14ac:dyDescent="0.25">
      <c r="A541" s="345">
        <v>75</v>
      </c>
      <c r="B541" s="364" t="str">
        <f t="shared" si="34"/>
        <v/>
      </c>
      <c r="C541" s="365" t="str">
        <f ca="1">TEXT(IFERROR(INDEX('Overview - Section A'!$A$37:$A$44,MATCH(G541,'Overview - Section A'!$U$37:$U$44,0)),""),"d-mmm-yy") &amp;" to " &amp; TEXT(IFERROR(INDEX('Overview - Section A'!$E$37:$E$44,MATCH(G541,'Overview - Section A'!$U$37:$U$44,0)),""),"d-mmm-yy")</f>
        <v>1-Jan-21 to 31-Dec-21</v>
      </c>
      <c r="D541" s="458"/>
      <c r="E541" s="458"/>
      <c r="F541" s="459" t="str">
        <f t="shared" si="35"/>
        <v/>
      </c>
      <c r="G541" s="460" t="s">
        <v>475</v>
      </c>
      <c r="H541" s="460"/>
      <c r="I541" s="461" t="b">
        <f t="shared" si="36"/>
        <v>1</v>
      </c>
      <c r="J541" s="461" t="b">
        <f t="shared" si="37"/>
        <v>0</v>
      </c>
      <c r="K541" s="461" t="str">
        <f t="shared" si="38"/>
        <v>a1N36000004SdtfEAC</v>
      </c>
      <c r="L541" s="462" t="s">
        <v>1498</v>
      </c>
      <c r="M541" s="132"/>
      <c r="N541" s="69"/>
      <c r="AM541" s="5"/>
      <c r="AN541" s="5"/>
    </row>
    <row r="542" spans="1:40" ht="94.5" x14ac:dyDescent="0.25">
      <c r="A542" s="345">
        <v>75</v>
      </c>
      <c r="B542" s="364" t="str">
        <f t="shared" ref="B542:B573" si="39">IF(A542=A541,"",IF(VLOOKUP(A542,$A$8:$D$90,4,FALSE)=0,"",VLOOKUP(A542,$A$8:$D$90,4,FALSE)))</f>
        <v/>
      </c>
      <c r="C542" s="365" t="str">
        <f ca="1">TEXT(IFERROR(INDEX('Overview - Section A'!$A$37:$A$44,MATCH(G542,'Overview - Section A'!$U$37:$U$44,0)),""),"d-mmm-yy") &amp;" to " &amp; TEXT(IFERROR(INDEX('Overview - Section A'!$E$37:$E$44,MATCH(G542,'Overview - Section A'!$U$37:$U$44,0)),""),"d-mmm-yy")</f>
        <v>1-Jan-22 to 31-Dec-22</v>
      </c>
      <c r="D542" s="458"/>
      <c r="E542" s="458"/>
      <c r="F542" s="459" t="str">
        <f t="shared" ref="F542:F573" si="40">IF(VLOOKUP(A542,$A$8:$D$90,4,FALSE)=0,"",VLOOKUP(A542,$A$8:$D$90,4,FALSE))</f>
        <v/>
      </c>
      <c r="G542" s="460" t="s">
        <v>477</v>
      </c>
      <c r="H542" s="460"/>
      <c r="I542" s="461" t="b">
        <f t="shared" ref="I542:I573" si="41">IFERROR(TRUE,FALSE)</f>
        <v>1</v>
      </c>
      <c r="J542" s="461" t="b">
        <f t="shared" ref="J542:J573" si="42">IFERROR(IF(VLOOKUP(A542,$A$8:$D$90,4,FALSE)&lt;&gt;"",TRUE,FALSE),FALSE)</f>
        <v>0</v>
      </c>
      <c r="K542" s="461" t="str">
        <f t="shared" ref="K542:K573" si="43">IFERROR(VLOOKUP(A542,$A$8:$T$90,20,FALSE),"")</f>
        <v>a1N36000004SdtfEAC</v>
      </c>
      <c r="L542" s="462" t="s">
        <v>1499</v>
      </c>
      <c r="M542" s="132"/>
      <c r="N542" s="69"/>
      <c r="AM542" s="5"/>
      <c r="AN542" s="5"/>
    </row>
    <row r="543" spans="1:40" ht="94.5" x14ac:dyDescent="0.25">
      <c r="A543" s="345">
        <v>75</v>
      </c>
      <c r="B543" s="364" t="str">
        <f t="shared" si="39"/>
        <v/>
      </c>
      <c r="C543" s="365" t="str">
        <f ca="1">TEXT(IFERROR(INDEX('Overview - Section A'!$A$37:$A$44,MATCH(G543,'Overview - Section A'!$U$37:$U$44,0)),""),"d-mmm-yy") &amp;" to " &amp; TEXT(IFERROR(INDEX('Overview - Section A'!$E$37:$E$44,MATCH(G543,'Overview - Section A'!$U$37:$U$44,0)),""),"d-mmm-yy")</f>
        <v>1-Jan-23 to 31-Dec-23</v>
      </c>
      <c r="D543" s="458"/>
      <c r="E543" s="458"/>
      <c r="F543" s="459" t="str">
        <f t="shared" si="40"/>
        <v/>
      </c>
      <c r="G543" s="460" t="s">
        <v>479</v>
      </c>
      <c r="H543" s="460"/>
      <c r="I543" s="461" t="b">
        <f t="shared" si="41"/>
        <v>1</v>
      </c>
      <c r="J543" s="461" t="b">
        <f t="shared" si="42"/>
        <v>0</v>
      </c>
      <c r="K543" s="461" t="str">
        <f t="shared" si="43"/>
        <v>a1N36000004SdtfEAC</v>
      </c>
      <c r="L543" s="462" t="s">
        <v>1500</v>
      </c>
      <c r="M543" s="132"/>
      <c r="N543" s="69"/>
      <c r="AM543" s="5"/>
      <c r="AN543" s="5"/>
    </row>
    <row r="544" spans="1:40" ht="94.5" x14ac:dyDescent="0.25">
      <c r="A544" s="345">
        <v>76</v>
      </c>
      <c r="B544" s="364" t="str">
        <f t="shared" si="39"/>
        <v/>
      </c>
      <c r="C544" s="365" t="str">
        <f ca="1">TEXT(IFERROR(INDEX('Overview - Section A'!$A$37:$A$44,MATCH(G544,'Overview - Section A'!$U$37:$U$44,0)),""),"d-mmm-yy") &amp;" to " &amp; TEXT(IFERROR(INDEX('Overview - Section A'!$E$37:$E$44,MATCH(G544,'Overview - Section A'!$U$37:$U$44,0)),""),"d-mmm-yy")</f>
        <v>1-Jan-18 to 31-Dec-18</v>
      </c>
      <c r="D544" s="458"/>
      <c r="E544" s="458"/>
      <c r="F544" s="459" t="str">
        <f t="shared" si="40"/>
        <v/>
      </c>
      <c r="G544" s="460" t="s">
        <v>469</v>
      </c>
      <c r="H544" s="460"/>
      <c r="I544" s="461" t="b">
        <f t="shared" si="41"/>
        <v>1</v>
      </c>
      <c r="J544" s="461" t="b">
        <f t="shared" si="42"/>
        <v>0</v>
      </c>
      <c r="K544" s="461" t="str">
        <f t="shared" si="43"/>
        <v>a1N36000004SdtgEAC</v>
      </c>
      <c r="L544" s="462" t="s">
        <v>1501</v>
      </c>
      <c r="M544" s="132"/>
      <c r="N544" s="69"/>
      <c r="AM544" s="5"/>
      <c r="AN544" s="5"/>
    </row>
    <row r="545" spans="1:40" ht="94.5" x14ac:dyDescent="0.25">
      <c r="A545" s="345">
        <v>76</v>
      </c>
      <c r="B545" s="364" t="str">
        <f t="shared" si="39"/>
        <v/>
      </c>
      <c r="C545" s="365" t="str">
        <f ca="1">TEXT(IFERROR(INDEX('Overview - Section A'!$A$37:$A$44,MATCH(G545,'Overview - Section A'!$U$37:$U$44,0)),""),"d-mmm-yy") &amp;" to " &amp; TEXT(IFERROR(INDEX('Overview - Section A'!$E$37:$E$44,MATCH(G545,'Overview - Section A'!$U$37:$U$44,0)),""),"d-mmm-yy")</f>
        <v>1-Jan-19 to 31-Dec-19</v>
      </c>
      <c r="D545" s="458"/>
      <c r="E545" s="458"/>
      <c r="F545" s="459" t="str">
        <f t="shared" si="40"/>
        <v/>
      </c>
      <c r="G545" s="460" t="s">
        <v>471</v>
      </c>
      <c r="H545" s="460"/>
      <c r="I545" s="461" t="b">
        <f t="shared" si="41"/>
        <v>1</v>
      </c>
      <c r="J545" s="461" t="b">
        <f t="shared" si="42"/>
        <v>0</v>
      </c>
      <c r="K545" s="461" t="str">
        <f t="shared" si="43"/>
        <v>a1N36000004SdtgEAC</v>
      </c>
      <c r="L545" s="462" t="s">
        <v>1502</v>
      </c>
      <c r="M545" s="132"/>
      <c r="N545" s="69"/>
      <c r="AM545" s="5"/>
      <c r="AN545" s="5"/>
    </row>
    <row r="546" spans="1:40" ht="94.5" x14ac:dyDescent="0.25">
      <c r="A546" s="345">
        <v>76</v>
      </c>
      <c r="B546" s="364" t="str">
        <f t="shared" si="39"/>
        <v/>
      </c>
      <c r="C546" s="365" t="str">
        <f ca="1">TEXT(IFERROR(INDEX('Overview - Section A'!$A$37:$A$44,MATCH(G546,'Overview - Section A'!$U$37:$U$44,0)),""),"d-mmm-yy") &amp;" to " &amp; TEXT(IFERROR(INDEX('Overview - Section A'!$E$37:$E$44,MATCH(G546,'Overview - Section A'!$U$37:$U$44,0)),""),"d-mmm-yy")</f>
        <v>1-Jan-20 to 31-Dec-20</v>
      </c>
      <c r="D546" s="458"/>
      <c r="E546" s="458"/>
      <c r="F546" s="459" t="str">
        <f t="shared" si="40"/>
        <v/>
      </c>
      <c r="G546" s="460" t="s">
        <v>473</v>
      </c>
      <c r="H546" s="460"/>
      <c r="I546" s="461" t="b">
        <f t="shared" si="41"/>
        <v>1</v>
      </c>
      <c r="J546" s="461" t="b">
        <f t="shared" si="42"/>
        <v>0</v>
      </c>
      <c r="K546" s="461" t="str">
        <f t="shared" si="43"/>
        <v>a1N36000004SdtgEAC</v>
      </c>
      <c r="L546" s="462" t="s">
        <v>1503</v>
      </c>
      <c r="M546" s="132"/>
      <c r="N546" s="69"/>
      <c r="AM546" s="5"/>
      <c r="AN546" s="5"/>
    </row>
    <row r="547" spans="1:40" ht="94.5" x14ac:dyDescent="0.25">
      <c r="A547" s="345">
        <v>76</v>
      </c>
      <c r="B547" s="364" t="str">
        <f t="shared" si="39"/>
        <v/>
      </c>
      <c r="C547" s="365" t="str">
        <f ca="1">TEXT(IFERROR(INDEX('Overview - Section A'!$A$37:$A$44,MATCH(G547,'Overview - Section A'!$U$37:$U$44,0)),""),"d-mmm-yy") &amp;" to " &amp; TEXT(IFERROR(INDEX('Overview - Section A'!$E$37:$E$44,MATCH(G547,'Overview - Section A'!$U$37:$U$44,0)),""),"d-mmm-yy")</f>
        <v>1-Jan-21 to 31-Dec-21</v>
      </c>
      <c r="D547" s="458"/>
      <c r="E547" s="458"/>
      <c r="F547" s="459" t="str">
        <f t="shared" si="40"/>
        <v/>
      </c>
      <c r="G547" s="460" t="s">
        <v>475</v>
      </c>
      <c r="H547" s="460"/>
      <c r="I547" s="461" t="b">
        <f t="shared" si="41"/>
        <v>1</v>
      </c>
      <c r="J547" s="461" t="b">
        <f t="shared" si="42"/>
        <v>0</v>
      </c>
      <c r="K547" s="461" t="str">
        <f t="shared" si="43"/>
        <v>a1N36000004SdtgEAC</v>
      </c>
      <c r="L547" s="462" t="s">
        <v>1504</v>
      </c>
      <c r="M547" s="132"/>
      <c r="N547" s="69"/>
      <c r="AM547" s="5"/>
      <c r="AN547" s="5"/>
    </row>
    <row r="548" spans="1:40" ht="94.5" x14ac:dyDescent="0.25">
      <c r="A548" s="345">
        <v>76</v>
      </c>
      <c r="B548" s="364" t="str">
        <f t="shared" si="39"/>
        <v/>
      </c>
      <c r="C548" s="365" t="str">
        <f ca="1">TEXT(IFERROR(INDEX('Overview - Section A'!$A$37:$A$44,MATCH(G548,'Overview - Section A'!$U$37:$U$44,0)),""),"d-mmm-yy") &amp;" to " &amp; TEXT(IFERROR(INDEX('Overview - Section A'!$E$37:$E$44,MATCH(G548,'Overview - Section A'!$U$37:$U$44,0)),""),"d-mmm-yy")</f>
        <v>1-Jan-22 to 31-Dec-22</v>
      </c>
      <c r="D548" s="458"/>
      <c r="E548" s="458"/>
      <c r="F548" s="459" t="str">
        <f t="shared" si="40"/>
        <v/>
      </c>
      <c r="G548" s="460" t="s">
        <v>477</v>
      </c>
      <c r="H548" s="460"/>
      <c r="I548" s="461" t="b">
        <f t="shared" si="41"/>
        <v>1</v>
      </c>
      <c r="J548" s="461" t="b">
        <f t="shared" si="42"/>
        <v>0</v>
      </c>
      <c r="K548" s="461" t="str">
        <f t="shared" si="43"/>
        <v>a1N36000004SdtgEAC</v>
      </c>
      <c r="L548" s="462" t="s">
        <v>1505</v>
      </c>
      <c r="M548" s="132"/>
      <c r="N548" s="69"/>
      <c r="AM548" s="5"/>
      <c r="AN548" s="5"/>
    </row>
    <row r="549" spans="1:40" ht="94.5" x14ac:dyDescent="0.25">
      <c r="A549" s="345">
        <v>76</v>
      </c>
      <c r="B549" s="364" t="str">
        <f t="shared" si="39"/>
        <v/>
      </c>
      <c r="C549" s="365" t="str">
        <f ca="1">TEXT(IFERROR(INDEX('Overview - Section A'!$A$37:$A$44,MATCH(G549,'Overview - Section A'!$U$37:$U$44,0)),""),"d-mmm-yy") &amp;" to " &amp; TEXT(IFERROR(INDEX('Overview - Section A'!$E$37:$E$44,MATCH(G549,'Overview - Section A'!$U$37:$U$44,0)),""),"d-mmm-yy")</f>
        <v>1-Jan-23 to 31-Dec-23</v>
      </c>
      <c r="D549" s="458"/>
      <c r="E549" s="458"/>
      <c r="F549" s="459" t="str">
        <f t="shared" si="40"/>
        <v/>
      </c>
      <c r="G549" s="460" t="s">
        <v>479</v>
      </c>
      <c r="H549" s="460"/>
      <c r="I549" s="461" t="b">
        <f t="shared" si="41"/>
        <v>1</v>
      </c>
      <c r="J549" s="461" t="b">
        <f t="shared" si="42"/>
        <v>0</v>
      </c>
      <c r="K549" s="461" t="str">
        <f t="shared" si="43"/>
        <v>a1N36000004SdtgEAC</v>
      </c>
      <c r="L549" s="462" t="s">
        <v>1506</v>
      </c>
      <c r="M549" s="132"/>
      <c r="N549" s="69"/>
      <c r="AM549" s="5"/>
      <c r="AN549" s="5"/>
    </row>
    <row r="550" spans="1:40" ht="94.5" x14ac:dyDescent="0.25">
      <c r="A550" s="345">
        <v>77</v>
      </c>
      <c r="B550" s="364" t="str">
        <f t="shared" si="39"/>
        <v/>
      </c>
      <c r="C550" s="365" t="str">
        <f ca="1">TEXT(IFERROR(INDEX('Overview - Section A'!$A$37:$A$44,MATCH(G550,'Overview - Section A'!$U$37:$U$44,0)),""),"d-mmm-yy") &amp;" to " &amp; TEXT(IFERROR(INDEX('Overview - Section A'!$E$37:$E$44,MATCH(G550,'Overview - Section A'!$U$37:$U$44,0)),""),"d-mmm-yy")</f>
        <v>1-Jan-18 to 31-Dec-18</v>
      </c>
      <c r="D550" s="458"/>
      <c r="E550" s="458"/>
      <c r="F550" s="459" t="str">
        <f t="shared" si="40"/>
        <v/>
      </c>
      <c r="G550" s="460" t="s">
        <v>469</v>
      </c>
      <c r="H550" s="460"/>
      <c r="I550" s="461" t="b">
        <f t="shared" si="41"/>
        <v>1</v>
      </c>
      <c r="J550" s="461" t="b">
        <f t="shared" si="42"/>
        <v>0</v>
      </c>
      <c r="K550" s="461" t="str">
        <f t="shared" si="43"/>
        <v>a1N36000004SdthEAC</v>
      </c>
      <c r="L550" s="462" t="s">
        <v>1507</v>
      </c>
      <c r="M550" s="132"/>
      <c r="N550" s="69"/>
      <c r="AM550" s="5"/>
      <c r="AN550" s="5"/>
    </row>
    <row r="551" spans="1:40" ht="94.5" x14ac:dyDescent="0.25">
      <c r="A551" s="345">
        <v>77</v>
      </c>
      <c r="B551" s="364" t="str">
        <f t="shared" si="39"/>
        <v/>
      </c>
      <c r="C551" s="365" t="str">
        <f ca="1">TEXT(IFERROR(INDEX('Overview - Section A'!$A$37:$A$44,MATCH(G551,'Overview - Section A'!$U$37:$U$44,0)),""),"d-mmm-yy") &amp;" to " &amp; TEXT(IFERROR(INDEX('Overview - Section A'!$E$37:$E$44,MATCH(G551,'Overview - Section A'!$U$37:$U$44,0)),""),"d-mmm-yy")</f>
        <v>1-Jan-19 to 31-Dec-19</v>
      </c>
      <c r="D551" s="458"/>
      <c r="E551" s="458"/>
      <c r="F551" s="459" t="str">
        <f t="shared" si="40"/>
        <v/>
      </c>
      <c r="G551" s="460" t="s">
        <v>471</v>
      </c>
      <c r="H551" s="460"/>
      <c r="I551" s="461" t="b">
        <f t="shared" si="41"/>
        <v>1</v>
      </c>
      <c r="J551" s="461" t="b">
        <f t="shared" si="42"/>
        <v>0</v>
      </c>
      <c r="K551" s="461" t="str">
        <f t="shared" si="43"/>
        <v>a1N36000004SdthEAC</v>
      </c>
      <c r="L551" s="462" t="s">
        <v>1508</v>
      </c>
      <c r="M551" s="132"/>
      <c r="N551" s="69"/>
      <c r="AM551" s="5"/>
      <c r="AN551" s="5"/>
    </row>
    <row r="552" spans="1:40" ht="94.5" x14ac:dyDescent="0.25">
      <c r="A552" s="345">
        <v>77</v>
      </c>
      <c r="B552" s="364" t="str">
        <f t="shared" si="39"/>
        <v/>
      </c>
      <c r="C552" s="365" t="str">
        <f ca="1">TEXT(IFERROR(INDEX('Overview - Section A'!$A$37:$A$44,MATCH(G552,'Overview - Section A'!$U$37:$U$44,0)),""),"d-mmm-yy") &amp;" to " &amp; TEXT(IFERROR(INDEX('Overview - Section A'!$E$37:$E$44,MATCH(G552,'Overview - Section A'!$U$37:$U$44,0)),""),"d-mmm-yy")</f>
        <v>1-Jan-20 to 31-Dec-20</v>
      </c>
      <c r="D552" s="458"/>
      <c r="E552" s="458"/>
      <c r="F552" s="459" t="str">
        <f t="shared" si="40"/>
        <v/>
      </c>
      <c r="G552" s="460" t="s">
        <v>473</v>
      </c>
      <c r="H552" s="460"/>
      <c r="I552" s="461" t="b">
        <f t="shared" si="41"/>
        <v>1</v>
      </c>
      <c r="J552" s="461" t="b">
        <f t="shared" si="42"/>
        <v>0</v>
      </c>
      <c r="K552" s="461" t="str">
        <f t="shared" si="43"/>
        <v>a1N36000004SdthEAC</v>
      </c>
      <c r="L552" s="462" t="s">
        <v>1509</v>
      </c>
      <c r="M552" s="132"/>
      <c r="N552" s="69"/>
      <c r="AM552" s="5"/>
      <c r="AN552" s="5"/>
    </row>
    <row r="553" spans="1:40" ht="94.5" x14ac:dyDescent="0.25">
      <c r="A553" s="345">
        <v>77</v>
      </c>
      <c r="B553" s="364" t="str">
        <f t="shared" si="39"/>
        <v/>
      </c>
      <c r="C553" s="365" t="str">
        <f ca="1">TEXT(IFERROR(INDEX('Overview - Section A'!$A$37:$A$44,MATCH(G553,'Overview - Section A'!$U$37:$U$44,0)),""),"d-mmm-yy") &amp;" to " &amp; TEXT(IFERROR(INDEX('Overview - Section A'!$E$37:$E$44,MATCH(G553,'Overview - Section A'!$U$37:$U$44,0)),""),"d-mmm-yy")</f>
        <v>1-Jan-21 to 31-Dec-21</v>
      </c>
      <c r="D553" s="458"/>
      <c r="E553" s="458"/>
      <c r="F553" s="459" t="str">
        <f t="shared" si="40"/>
        <v/>
      </c>
      <c r="G553" s="460" t="s">
        <v>475</v>
      </c>
      <c r="H553" s="460"/>
      <c r="I553" s="461" t="b">
        <f t="shared" si="41"/>
        <v>1</v>
      </c>
      <c r="J553" s="461" t="b">
        <f t="shared" si="42"/>
        <v>0</v>
      </c>
      <c r="K553" s="461" t="str">
        <f t="shared" si="43"/>
        <v>a1N36000004SdthEAC</v>
      </c>
      <c r="L553" s="462" t="s">
        <v>1510</v>
      </c>
      <c r="M553" s="132"/>
      <c r="N553" s="69"/>
      <c r="AM553" s="5"/>
      <c r="AN553" s="5"/>
    </row>
    <row r="554" spans="1:40" ht="94.5" x14ac:dyDescent="0.25">
      <c r="A554" s="345">
        <v>77</v>
      </c>
      <c r="B554" s="364" t="str">
        <f t="shared" si="39"/>
        <v/>
      </c>
      <c r="C554" s="365" t="str">
        <f ca="1">TEXT(IFERROR(INDEX('Overview - Section A'!$A$37:$A$44,MATCH(G554,'Overview - Section A'!$U$37:$U$44,0)),""),"d-mmm-yy") &amp;" to " &amp; TEXT(IFERROR(INDEX('Overview - Section A'!$E$37:$E$44,MATCH(G554,'Overview - Section A'!$U$37:$U$44,0)),""),"d-mmm-yy")</f>
        <v>1-Jan-22 to 31-Dec-22</v>
      </c>
      <c r="D554" s="458"/>
      <c r="E554" s="458"/>
      <c r="F554" s="459" t="str">
        <f t="shared" si="40"/>
        <v/>
      </c>
      <c r="G554" s="460" t="s">
        <v>477</v>
      </c>
      <c r="H554" s="460"/>
      <c r="I554" s="461" t="b">
        <f t="shared" si="41"/>
        <v>1</v>
      </c>
      <c r="J554" s="461" t="b">
        <f t="shared" si="42"/>
        <v>0</v>
      </c>
      <c r="K554" s="461" t="str">
        <f t="shared" si="43"/>
        <v>a1N36000004SdthEAC</v>
      </c>
      <c r="L554" s="462" t="s">
        <v>1511</v>
      </c>
      <c r="M554" s="132"/>
      <c r="N554" s="69"/>
      <c r="AM554" s="5"/>
      <c r="AN554" s="5"/>
    </row>
    <row r="555" spans="1:40" ht="94.5" x14ac:dyDescent="0.25">
      <c r="A555" s="345">
        <v>77</v>
      </c>
      <c r="B555" s="364" t="str">
        <f t="shared" si="39"/>
        <v/>
      </c>
      <c r="C555" s="365" t="str">
        <f ca="1">TEXT(IFERROR(INDEX('Overview - Section A'!$A$37:$A$44,MATCH(G555,'Overview - Section A'!$U$37:$U$44,0)),""),"d-mmm-yy") &amp;" to " &amp; TEXT(IFERROR(INDEX('Overview - Section A'!$E$37:$E$44,MATCH(G555,'Overview - Section A'!$U$37:$U$44,0)),""),"d-mmm-yy")</f>
        <v>1-Jan-23 to 31-Dec-23</v>
      </c>
      <c r="D555" s="458"/>
      <c r="E555" s="458"/>
      <c r="F555" s="459" t="str">
        <f t="shared" si="40"/>
        <v/>
      </c>
      <c r="G555" s="460" t="s">
        <v>479</v>
      </c>
      <c r="H555" s="460"/>
      <c r="I555" s="461" t="b">
        <f t="shared" si="41"/>
        <v>1</v>
      </c>
      <c r="J555" s="461" t="b">
        <f t="shared" si="42"/>
        <v>0</v>
      </c>
      <c r="K555" s="461" t="str">
        <f t="shared" si="43"/>
        <v>a1N36000004SdthEAC</v>
      </c>
      <c r="L555" s="462" t="s">
        <v>1512</v>
      </c>
      <c r="M555" s="132"/>
      <c r="N555" s="69"/>
      <c r="AM555" s="5"/>
      <c r="AN555" s="5"/>
    </row>
    <row r="556" spans="1:40" ht="94.5" x14ac:dyDescent="0.25">
      <c r="A556" s="345">
        <v>78</v>
      </c>
      <c r="B556" s="364" t="str">
        <f t="shared" si="39"/>
        <v/>
      </c>
      <c r="C556" s="365" t="str">
        <f ca="1">TEXT(IFERROR(INDEX('Overview - Section A'!$A$37:$A$44,MATCH(G556,'Overview - Section A'!$U$37:$U$44,0)),""),"d-mmm-yy") &amp;" to " &amp; TEXT(IFERROR(INDEX('Overview - Section A'!$E$37:$E$44,MATCH(G556,'Overview - Section A'!$U$37:$U$44,0)),""),"d-mmm-yy")</f>
        <v>1-Jan-18 to 31-Dec-18</v>
      </c>
      <c r="D556" s="458"/>
      <c r="E556" s="458"/>
      <c r="F556" s="459" t="str">
        <f t="shared" si="40"/>
        <v/>
      </c>
      <c r="G556" s="460" t="s">
        <v>469</v>
      </c>
      <c r="H556" s="460"/>
      <c r="I556" s="461" t="b">
        <f t="shared" si="41"/>
        <v>1</v>
      </c>
      <c r="J556" s="461" t="b">
        <f t="shared" si="42"/>
        <v>0</v>
      </c>
      <c r="K556" s="461" t="str">
        <f t="shared" si="43"/>
        <v>a1N36000004SdtiEAC</v>
      </c>
      <c r="L556" s="462" t="s">
        <v>1513</v>
      </c>
      <c r="M556" s="132"/>
      <c r="N556" s="69"/>
      <c r="AM556" s="5"/>
      <c r="AN556" s="5"/>
    </row>
    <row r="557" spans="1:40" ht="94.5" x14ac:dyDescent="0.25">
      <c r="A557" s="345">
        <v>78</v>
      </c>
      <c r="B557" s="364" t="str">
        <f t="shared" si="39"/>
        <v/>
      </c>
      <c r="C557" s="365" t="str">
        <f ca="1">TEXT(IFERROR(INDEX('Overview - Section A'!$A$37:$A$44,MATCH(G557,'Overview - Section A'!$U$37:$U$44,0)),""),"d-mmm-yy") &amp;" to " &amp; TEXT(IFERROR(INDEX('Overview - Section A'!$E$37:$E$44,MATCH(G557,'Overview - Section A'!$U$37:$U$44,0)),""),"d-mmm-yy")</f>
        <v>1-Jan-19 to 31-Dec-19</v>
      </c>
      <c r="D557" s="458"/>
      <c r="E557" s="458"/>
      <c r="F557" s="459" t="str">
        <f t="shared" si="40"/>
        <v/>
      </c>
      <c r="G557" s="460" t="s">
        <v>471</v>
      </c>
      <c r="H557" s="460"/>
      <c r="I557" s="461" t="b">
        <f t="shared" si="41"/>
        <v>1</v>
      </c>
      <c r="J557" s="461" t="b">
        <f t="shared" si="42"/>
        <v>0</v>
      </c>
      <c r="K557" s="461" t="str">
        <f t="shared" si="43"/>
        <v>a1N36000004SdtiEAC</v>
      </c>
      <c r="L557" s="462" t="s">
        <v>1514</v>
      </c>
      <c r="M557" s="132"/>
      <c r="N557" s="69"/>
      <c r="AM557" s="5"/>
      <c r="AN557" s="5"/>
    </row>
    <row r="558" spans="1:40" ht="94.5" x14ac:dyDescent="0.25">
      <c r="A558" s="345">
        <v>78</v>
      </c>
      <c r="B558" s="364" t="str">
        <f t="shared" si="39"/>
        <v/>
      </c>
      <c r="C558" s="365" t="str">
        <f ca="1">TEXT(IFERROR(INDEX('Overview - Section A'!$A$37:$A$44,MATCH(G558,'Overview - Section A'!$U$37:$U$44,0)),""),"d-mmm-yy") &amp;" to " &amp; TEXT(IFERROR(INDEX('Overview - Section A'!$E$37:$E$44,MATCH(G558,'Overview - Section A'!$U$37:$U$44,0)),""),"d-mmm-yy")</f>
        <v>1-Jan-20 to 31-Dec-20</v>
      </c>
      <c r="D558" s="458"/>
      <c r="E558" s="458"/>
      <c r="F558" s="459" t="str">
        <f t="shared" si="40"/>
        <v/>
      </c>
      <c r="G558" s="460" t="s">
        <v>473</v>
      </c>
      <c r="H558" s="460"/>
      <c r="I558" s="461" t="b">
        <f t="shared" si="41"/>
        <v>1</v>
      </c>
      <c r="J558" s="461" t="b">
        <f t="shared" si="42"/>
        <v>0</v>
      </c>
      <c r="K558" s="461" t="str">
        <f t="shared" si="43"/>
        <v>a1N36000004SdtiEAC</v>
      </c>
      <c r="L558" s="462" t="s">
        <v>1515</v>
      </c>
      <c r="M558" s="132"/>
      <c r="N558" s="69"/>
      <c r="AM558" s="5"/>
      <c r="AN558" s="5"/>
    </row>
    <row r="559" spans="1:40" ht="94.5" x14ac:dyDescent="0.25">
      <c r="A559" s="345">
        <v>78</v>
      </c>
      <c r="B559" s="364" t="str">
        <f t="shared" si="39"/>
        <v/>
      </c>
      <c r="C559" s="365" t="str">
        <f ca="1">TEXT(IFERROR(INDEX('Overview - Section A'!$A$37:$A$44,MATCH(G559,'Overview - Section A'!$U$37:$U$44,0)),""),"d-mmm-yy") &amp;" to " &amp; TEXT(IFERROR(INDEX('Overview - Section A'!$E$37:$E$44,MATCH(G559,'Overview - Section A'!$U$37:$U$44,0)),""),"d-mmm-yy")</f>
        <v>1-Jan-21 to 31-Dec-21</v>
      </c>
      <c r="D559" s="458"/>
      <c r="E559" s="458"/>
      <c r="F559" s="459" t="str">
        <f t="shared" si="40"/>
        <v/>
      </c>
      <c r="G559" s="460" t="s">
        <v>475</v>
      </c>
      <c r="H559" s="460"/>
      <c r="I559" s="461" t="b">
        <f t="shared" si="41"/>
        <v>1</v>
      </c>
      <c r="J559" s="461" t="b">
        <f t="shared" si="42"/>
        <v>0</v>
      </c>
      <c r="K559" s="461" t="str">
        <f t="shared" si="43"/>
        <v>a1N36000004SdtiEAC</v>
      </c>
      <c r="L559" s="462" t="s">
        <v>1516</v>
      </c>
      <c r="M559" s="132"/>
      <c r="N559" s="69"/>
      <c r="AM559" s="5"/>
      <c r="AN559" s="5"/>
    </row>
    <row r="560" spans="1:40" ht="94.5" x14ac:dyDescent="0.25">
      <c r="A560" s="345">
        <v>78</v>
      </c>
      <c r="B560" s="364" t="str">
        <f t="shared" si="39"/>
        <v/>
      </c>
      <c r="C560" s="365" t="str">
        <f ca="1">TEXT(IFERROR(INDEX('Overview - Section A'!$A$37:$A$44,MATCH(G560,'Overview - Section A'!$U$37:$U$44,0)),""),"d-mmm-yy") &amp;" to " &amp; TEXT(IFERROR(INDEX('Overview - Section A'!$E$37:$E$44,MATCH(G560,'Overview - Section A'!$U$37:$U$44,0)),""),"d-mmm-yy")</f>
        <v>1-Jan-22 to 31-Dec-22</v>
      </c>
      <c r="D560" s="458"/>
      <c r="E560" s="458"/>
      <c r="F560" s="459" t="str">
        <f t="shared" si="40"/>
        <v/>
      </c>
      <c r="G560" s="460" t="s">
        <v>477</v>
      </c>
      <c r="H560" s="460"/>
      <c r="I560" s="461" t="b">
        <f t="shared" si="41"/>
        <v>1</v>
      </c>
      <c r="J560" s="461" t="b">
        <f t="shared" si="42"/>
        <v>0</v>
      </c>
      <c r="K560" s="461" t="str">
        <f t="shared" si="43"/>
        <v>a1N36000004SdtiEAC</v>
      </c>
      <c r="L560" s="462" t="s">
        <v>1517</v>
      </c>
      <c r="M560" s="132"/>
      <c r="N560" s="69"/>
      <c r="AM560" s="5"/>
      <c r="AN560" s="5"/>
    </row>
    <row r="561" spans="1:40" ht="94.5" x14ac:dyDescent="0.25">
      <c r="A561" s="345">
        <v>78</v>
      </c>
      <c r="B561" s="364" t="str">
        <f t="shared" si="39"/>
        <v/>
      </c>
      <c r="C561" s="365" t="str">
        <f ca="1">TEXT(IFERROR(INDEX('Overview - Section A'!$A$37:$A$44,MATCH(G561,'Overview - Section A'!$U$37:$U$44,0)),""),"d-mmm-yy") &amp;" to " &amp; TEXT(IFERROR(INDEX('Overview - Section A'!$E$37:$E$44,MATCH(G561,'Overview - Section A'!$U$37:$U$44,0)),""),"d-mmm-yy")</f>
        <v>1-Jan-23 to 31-Dec-23</v>
      </c>
      <c r="D561" s="458"/>
      <c r="E561" s="458"/>
      <c r="F561" s="459" t="str">
        <f t="shared" si="40"/>
        <v/>
      </c>
      <c r="G561" s="460" t="s">
        <v>479</v>
      </c>
      <c r="H561" s="460"/>
      <c r="I561" s="461" t="b">
        <f t="shared" si="41"/>
        <v>1</v>
      </c>
      <c r="J561" s="461" t="b">
        <f t="shared" si="42"/>
        <v>0</v>
      </c>
      <c r="K561" s="461" t="str">
        <f t="shared" si="43"/>
        <v>a1N36000004SdtiEAC</v>
      </c>
      <c r="L561" s="462" t="s">
        <v>1518</v>
      </c>
      <c r="M561" s="132"/>
      <c r="N561" s="69"/>
      <c r="AM561" s="5"/>
      <c r="AN561" s="5"/>
    </row>
    <row r="562" spans="1:40" ht="94.5" x14ac:dyDescent="0.25">
      <c r="A562" s="345">
        <v>79</v>
      </c>
      <c r="B562" s="364" t="str">
        <f t="shared" si="39"/>
        <v/>
      </c>
      <c r="C562" s="365" t="str">
        <f ca="1">TEXT(IFERROR(INDEX('Overview - Section A'!$A$37:$A$44,MATCH(G562,'Overview - Section A'!$U$37:$U$44,0)),""),"d-mmm-yy") &amp;" to " &amp; TEXT(IFERROR(INDEX('Overview - Section A'!$E$37:$E$44,MATCH(G562,'Overview - Section A'!$U$37:$U$44,0)),""),"d-mmm-yy")</f>
        <v>1-Jan-18 to 31-Dec-18</v>
      </c>
      <c r="D562" s="458"/>
      <c r="E562" s="458"/>
      <c r="F562" s="459" t="str">
        <f t="shared" si="40"/>
        <v/>
      </c>
      <c r="G562" s="460" t="s">
        <v>469</v>
      </c>
      <c r="H562" s="460"/>
      <c r="I562" s="461" t="b">
        <f t="shared" si="41"/>
        <v>1</v>
      </c>
      <c r="J562" s="461" t="b">
        <f t="shared" si="42"/>
        <v>0</v>
      </c>
      <c r="K562" s="461" t="str">
        <f t="shared" si="43"/>
        <v>a1N36000004SdtjEAC</v>
      </c>
      <c r="L562" s="462" t="s">
        <v>1519</v>
      </c>
      <c r="M562" s="132"/>
      <c r="N562" s="69"/>
      <c r="AM562" s="5"/>
      <c r="AN562" s="5"/>
    </row>
    <row r="563" spans="1:40" ht="94.5" x14ac:dyDescent="0.25">
      <c r="A563" s="345">
        <v>79</v>
      </c>
      <c r="B563" s="364" t="str">
        <f t="shared" si="39"/>
        <v/>
      </c>
      <c r="C563" s="365" t="str">
        <f ca="1">TEXT(IFERROR(INDEX('Overview - Section A'!$A$37:$A$44,MATCH(G563,'Overview - Section A'!$U$37:$U$44,0)),""),"d-mmm-yy") &amp;" to " &amp; TEXT(IFERROR(INDEX('Overview - Section A'!$E$37:$E$44,MATCH(G563,'Overview - Section A'!$U$37:$U$44,0)),""),"d-mmm-yy")</f>
        <v>1-Jan-19 to 31-Dec-19</v>
      </c>
      <c r="D563" s="458"/>
      <c r="E563" s="458"/>
      <c r="F563" s="459" t="str">
        <f t="shared" si="40"/>
        <v/>
      </c>
      <c r="G563" s="460" t="s">
        <v>471</v>
      </c>
      <c r="H563" s="460"/>
      <c r="I563" s="461" t="b">
        <f t="shared" si="41"/>
        <v>1</v>
      </c>
      <c r="J563" s="461" t="b">
        <f t="shared" si="42"/>
        <v>0</v>
      </c>
      <c r="K563" s="461" t="str">
        <f t="shared" si="43"/>
        <v>a1N36000004SdtjEAC</v>
      </c>
      <c r="L563" s="462" t="s">
        <v>1520</v>
      </c>
      <c r="M563" s="132"/>
      <c r="N563" s="69"/>
      <c r="AM563" s="5"/>
      <c r="AN563" s="5"/>
    </row>
    <row r="564" spans="1:40" ht="94.5" x14ac:dyDescent="0.25">
      <c r="A564" s="345">
        <v>79</v>
      </c>
      <c r="B564" s="364" t="str">
        <f t="shared" si="39"/>
        <v/>
      </c>
      <c r="C564" s="365" t="str">
        <f ca="1">TEXT(IFERROR(INDEX('Overview - Section A'!$A$37:$A$44,MATCH(G564,'Overview - Section A'!$U$37:$U$44,0)),""),"d-mmm-yy") &amp;" to " &amp; TEXT(IFERROR(INDEX('Overview - Section A'!$E$37:$E$44,MATCH(G564,'Overview - Section A'!$U$37:$U$44,0)),""),"d-mmm-yy")</f>
        <v>1-Jan-20 to 31-Dec-20</v>
      </c>
      <c r="D564" s="458"/>
      <c r="E564" s="458"/>
      <c r="F564" s="459" t="str">
        <f t="shared" si="40"/>
        <v/>
      </c>
      <c r="G564" s="460" t="s">
        <v>473</v>
      </c>
      <c r="H564" s="460"/>
      <c r="I564" s="461" t="b">
        <f t="shared" si="41"/>
        <v>1</v>
      </c>
      <c r="J564" s="461" t="b">
        <f t="shared" si="42"/>
        <v>0</v>
      </c>
      <c r="K564" s="461" t="str">
        <f t="shared" si="43"/>
        <v>a1N36000004SdtjEAC</v>
      </c>
      <c r="L564" s="462" t="s">
        <v>1521</v>
      </c>
      <c r="M564" s="132"/>
      <c r="N564" s="69"/>
      <c r="AM564" s="5"/>
      <c r="AN564" s="5"/>
    </row>
    <row r="565" spans="1:40" ht="94.5" x14ac:dyDescent="0.25">
      <c r="A565" s="345">
        <v>79</v>
      </c>
      <c r="B565" s="364" t="str">
        <f t="shared" si="39"/>
        <v/>
      </c>
      <c r="C565" s="365" t="str">
        <f ca="1">TEXT(IFERROR(INDEX('Overview - Section A'!$A$37:$A$44,MATCH(G565,'Overview - Section A'!$U$37:$U$44,0)),""),"d-mmm-yy") &amp;" to " &amp; TEXT(IFERROR(INDEX('Overview - Section A'!$E$37:$E$44,MATCH(G565,'Overview - Section A'!$U$37:$U$44,0)),""),"d-mmm-yy")</f>
        <v>1-Jan-21 to 31-Dec-21</v>
      </c>
      <c r="D565" s="458"/>
      <c r="E565" s="458"/>
      <c r="F565" s="459" t="str">
        <f t="shared" si="40"/>
        <v/>
      </c>
      <c r="G565" s="460" t="s">
        <v>475</v>
      </c>
      <c r="H565" s="460"/>
      <c r="I565" s="461" t="b">
        <f t="shared" si="41"/>
        <v>1</v>
      </c>
      <c r="J565" s="461" t="b">
        <f t="shared" si="42"/>
        <v>0</v>
      </c>
      <c r="K565" s="461" t="str">
        <f t="shared" si="43"/>
        <v>a1N36000004SdtjEAC</v>
      </c>
      <c r="L565" s="462" t="s">
        <v>1522</v>
      </c>
      <c r="M565" s="132"/>
      <c r="N565" s="69"/>
      <c r="AM565" s="5"/>
      <c r="AN565" s="5"/>
    </row>
    <row r="566" spans="1:40" ht="94.5" x14ac:dyDescent="0.25">
      <c r="A566" s="345">
        <v>79</v>
      </c>
      <c r="B566" s="364" t="str">
        <f t="shared" si="39"/>
        <v/>
      </c>
      <c r="C566" s="365" t="str">
        <f ca="1">TEXT(IFERROR(INDEX('Overview - Section A'!$A$37:$A$44,MATCH(G566,'Overview - Section A'!$U$37:$U$44,0)),""),"d-mmm-yy") &amp;" to " &amp; TEXT(IFERROR(INDEX('Overview - Section A'!$E$37:$E$44,MATCH(G566,'Overview - Section A'!$U$37:$U$44,0)),""),"d-mmm-yy")</f>
        <v>1-Jan-22 to 31-Dec-22</v>
      </c>
      <c r="D566" s="458"/>
      <c r="E566" s="458"/>
      <c r="F566" s="459" t="str">
        <f t="shared" si="40"/>
        <v/>
      </c>
      <c r="G566" s="460" t="s">
        <v>477</v>
      </c>
      <c r="H566" s="460"/>
      <c r="I566" s="461" t="b">
        <f t="shared" si="41"/>
        <v>1</v>
      </c>
      <c r="J566" s="461" t="b">
        <f t="shared" si="42"/>
        <v>0</v>
      </c>
      <c r="K566" s="461" t="str">
        <f t="shared" si="43"/>
        <v>a1N36000004SdtjEAC</v>
      </c>
      <c r="L566" s="462" t="s">
        <v>1523</v>
      </c>
      <c r="M566" s="132"/>
      <c r="N566" s="69"/>
      <c r="AM566" s="5"/>
      <c r="AN566" s="5"/>
    </row>
    <row r="567" spans="1:40" ht="94.5" x14ac:dyDescent="0.25">
      <c r="A567" s="345">
        <v>79</v>
      </c>
      <c r="B567" s="364" t="str">
        <f t="shared" si="39"/>
        <v/>
      </c>
      <c r="C567" s="365" t="str">
        <f ca="1">TEXT(IFERROR(INDEX('Overview - Section A'!$A$37:$A$44,MATCH(G567,'Overview - Section A'!$U$37:$U$44,0)),""),"d-mmm-yy") &amp;" to " &amp; TEXT(IFERROR(INDEX('Overview - Section A'!$E$37:$E$44,MATCH(G567,'Overview - Section A'!$U$37:$U$44,0)),""),"d-mmm-yy")</f>
        <v>1-Jan-23 to 31-Dec-23</v>
      </c>
      <c r="D567" s="458"/>
      <c r="E567" s="458"/>
      <c r="F567" s="459" t="str">
        <f t="shared" si="40"/>
        <v/>
      </c>
      <c r="G567" s="460" t="s">
        <v>479</v>
      </c>
      <c r="H567" s="460"/>
      <c r="I567" s="461" t="b">
        <f t="shared" si="41"/>
        <v>1</v>
      </c>
      <c r="J567" s="461" t="b">
        <f t="shared" si="42"/>
        <v>0</v>
      </c>
      <c r="K567" s="461" t="str">
        <f t="shared" si="43"/>
        <v>a1N36000004SdtjEAC</v>
      </c>
      <c r="L567" s="462" t="s">
        <v>1524</v>
      </c>
      <c r="M567" s="132"/>
      <c r="N567" s="69"/>
      <c r="AM567" s="5"/>
      <c r="AN567" s="5"/>
    </row>
    <row r="568" spans="1:40" ht="94.5" x14ac:dyDescent="0.25">
      <c r="A568" s="345">
        <v>80</v>
      </c>
      <c r="B568" s="364" t="str">
        <f t="shared" si="39"/>
        <v/>
      </c>
      <c r="C568" s="365" t="str">
        <f ca="1">TEXT(IFERROR(INDEX('Overview - Section A'!$A$37:$A$44,MATCH(G568,'Overview - Section A'!$U$37:$U$44,0)),""),"d-mmm-yy") &amp;" to " &amp; TEXT(IFERROR(INDEX('Overview - Section A'!$E$37:$E$44,MATCH(G568,'Overview - Section A'!$U$37:$U$44,0)),""),"d-mmm-yy")</f>
        <v>1-Jan-18 to 31-Dec-18</v>
      </c>
      <c r="D568" s="458"/>
      <c r="E568" s="458"/>
      <c r="F568" s="459" t="str">
        <f t="shared" si="40"/>
        <v/>
      </c>
      <c r="G568" s="460" t="s">
        <v>469</v>
      </c>
      <c r="H568" s="460"/>
      <c r="I568" s="461" t="b">
        <f t="shared" si="41"/>
        <v>1</v>
      </c>
      <c r="J568" s="461" t="b">
        <f t="shared" si="42"/>
        <v>0</v>
      </c>
      <c r="K568" s="461" t="str">
        <f t="shared" si="43"/>
        <v>a1N36000004SdtkEAC</v>
      </c>
      <c r="L568" s="462" t="s">
        <v>1525</v>
      </c>
      <c r="M568" s="132"/>
      <c r="N568" s="69"/>
      <c r="AM568" s="5"/>
      <c r="AN568" s="5"/>
    </row>
    <row r="569" spans="1:40" ht="94.5" x14ac:dyDescent="0.25">
      <c r="A569" s="345">
        <v>80</v>
      </c>
      <c r="B569" s="364" t="str">
        <f t="shared" si="39"/>
        <v/>
      </c>
      <c r="C569" s="365" t="str">
        <f ca="1">TEXT(IFERROR(INDEX('Overview - Section A'!$A$37:$A$44,MATCH(G569,'Overview - Section A'!$U$37:$U$44,0)),""),"d-mmm-yy") &amp;" to " &amp; TEXT(IFERROR(INDEX('Overview - Section A'!$E$37:$E$44,MATCH(G569,'Overview - Section A'!$U$37:$U$44,0)),""),"d-mmm-yy")</f>
        <v>1-Jan-19 to 31-Dec-19</v>
      </c>
      <c r="D569" s="458"/>
      <c r="E569" s="458"/>
      <c r="F569" s="459" t="str">
        <f t="shared" si="40"/>
        <v/>
      </c>
      <c r="G569" s="460" t="s">
        <v>471</v>
      </c>
      <c r="H569" s="460"/>
      <c r="I569" s="461" t="b">
        <f t="shared" si="41"/>
        <v>1</v>
      </c>
      <c r="J569" s="461" t="b">
        <f t="shared" si="42"/>
        <v>0</v>
      </c>
      <c r="K569" s="461" t="str">
        <f t="shared" si="43"/>
        <v>a1N36000004SdtkEAC</v>
      </c>
      <c r="L569" s="462" t="s">
        <v>1526</v>
      </c>
      <c r="M569" s="132"/>
      <c r="N569" s="69"/>
      <c r="AM569" s="5"/>
      <c r="AN569" s="5"/>
    </row>
    <row r="570" spans="1:40" ht="94.5" x14ac:dyDescent="0.25">
      <c r="A570" s="345">
        <v>80</v>
      </c>
      <c r="B570" s="364" t="str">
        <f t="shared" si="39"/>
        <v/>
      </c>
      <c r="C570" s="365" t="str">
        <f ca="1">TEXT(IFERROR(INDEX('Overview - Section A'!$A$37:$A$44,MATCH(G570,'Overview - Section A'!$U$37:$U$44,0)),""),"d-mmm-yy") &amp;" to " &amp; TEXT(IFERROR(INDEX('Overview - Section A'!$E$37:$E$44,MATCH(G570,'Overview - Section A'!$U$37:$U$44,0)),""),"d-mmm-yy")</f>
        <v>1-Jan-20 to 31-Dec-20</v>
      </c>
      <c r="D570" s="458"/>
      <c r="E570" s="458"/>
      <c r="F570" s="459" t="str">
        <f t="shared" si="40"/>
        <v/>
      </c>
      <c r="G570" s="460" t="s">
        <v>473</v>
      </c>
      <c r="H570" s="460"/>
      <c r="I570" s="461" t="b">
        <f t="shared" si="41"/>
        <v>1</v>
      </c>
      <c r="J570" s="461" t="b">
        <f t="shared" si="42"/>
        <v>0</v>
      </c>
      <c r="K570" s="461" t="str">
        <f t="shared" si="43"/>
        <v>a1N36000004SdtkEAC</v>
      </c>
      <c r="L570" s="462" t="s">
        <v>1527</v>
      </c>
      <c r="M570" s="132"/>
      <c r="N570" s="69"/>
      <c r="AM570" s="5"/>
      <c r="AN570" s="5"/>
    </row>
    <row r="571" spans="1:40" ht="94.5" x14ac:dyDescent="0.25">
      <c r="A571" s="345">
        <v>80</v>
      </c>
      <c r="B571" s="364" t="str">
        <f t="shared" si="39"/>
        <v/>
      </c>
      <c r="C571" s="365" t="str">
        <f ca="1">TEXT(IFERROR(INDEX('Overview - Section A'!$A$37:$A$44,MATCH(G571,'Overview - Section A'!$U$37:$U$44,0)),""),"d-mmm-yy") &amp;" to " &amp; TEXT(IFERROR(INDEX('Overview - Section A'!$E$37:$E$44,MATCH(G571,'Overview - Section A'!$U$37:$U$44,0)),""),"d-mmm-yy")</f>
        <v>1-Jan-21 to 31-Dec-21</v>
      </c>
      <c r="D571" s="458"/>
      <c r="E571" s="458"/>
      <c r="F571" s="459" t="str">
        <f t="shared" si="40"/>
        <v/>
      </c>
      <c r="G571" s="460" t="s">
        <v>475</v>
      </c>
      <c r="H571" s="460"/>
      <c r="I571" s="461" t="b">
        <f t="shared" si="41"/>
        <v>1</v>
      </c>
      <c r="J571" s="461" t="b">
        <f t="shared" si="42"/>
        <v>0</v>
      </c>
      <c r="K571" s="461" t="str">
        <f t="shared" si="43"/>
        <v>a1N36000004SdtkEAC</v>
      </c>
      <c r="L571" s="462" t="s">
        <v>1528</v>
      </c>
      <c r="M571" s="132"/>
      <c r="N571" s="69"/>
      <c r="AM571" s="5"/>
      <c r="AN571" s="5"/>
    </row>
    <row r="572" spans="1:40" ht="94.5" x14ac:dyDescent="0.25">
      <c r="A572" s="345">
        <v>80</v>
      </c>
      <c r="B572" s="364" t="str">
        <f t="shared" si="39"/>
        <v/>
      </c>
      <c r="C572" s="365" t="str">
        <f ca="1">TEXT(IFERROR(INDEX('Overview - Section A'!$A$37:$A$44,MATCH(G572,'Overview - Section A'!$U$37:$U$44,0)),""),"d-mmm-yy") &amp;" to " &amp; TEXT(IFERROR(INDEX('Overview - Section A'!$E$37:$E$44,MATCH(G572,'Overview - Section A'!$U$37:$U$44,0)),""),"d-mmm-yy")</f>
        <v>1-Jan-22 to 31-Dec-22</v>
      </c>
      <c r="D572" s="458"/>
      <c r="E572" s="458"/>
      <c r="F572" s="459" t="str">
        <f t="shared" si="40"/>
        <v/>
      </c>
      <c r="G572" s="460" t="s">
        <v>477</v>
      </c>
      <c r="H572" s="460"/>
      <c r="I572" s="461" t="b">
        <f t="shared" si="41"/>
        <v>1</v>
      </c>
      <c r="J572" s="461" t="b">
        <f t="shared" si="42"/>
        <v>0</v>
      </c>
      <c r="K572" s="461" t="str">
        <f t="shared" si="43"/>
        <v>a1N36000004SdtkEAC</v>
      </c>
      <c r="L572" s="462" t="s">
        <v>1529</v>
      </c>
      <c r="M572" s="132"/>
      <c r="N572" s="69"/>
      <c r="AM572" s="5"/>
      <c r="AN572" s="5"/>
    </row>
    <row r="573" spans="1:40" ht="94.5" x14ac:dyDescent="0.25">
      <c r="A573" s="345">
        <v>80</v>
      </c>
      <c r="B573" s="364" t="str">
        <f t="shared" si="39"/>
        <v/>
      </c>
      <c r="C573" s="365" t="str">
        <f ca="1">TEXT(IFERROR(INDEX('Overview - Section A'!$A$37:$A$44,MATCH(G573,'Overview - Section A'!$U$37:$U$44,0)),""),"d-mmm-yy") &amp;" to " &amp; TEXT(IFERROR(INDEX('Overview - Section A'!$E$37:$E$44,MATCH(G573,'Overview - Section A'!$U$37:$U$44,0)),""),"d-mmm-yy")</f>
        <v>1-Jan-23 to 31-Dec-23</v>
      </c>
      <c r="D573" s="458"/>
      <c r="E573" s="458"/>
      <c r="F573" s="459" t="str">
        <f t="shared" si="40"/>
        <v/>
      </c>
      <c r="G573" s="460" t="s">
        <v>479</v>
      </c>
      <c r="H573" s="460"/>
      <c r="I573" s="461" t="b">
        <f t="shared" si="41"/>
        <v>1</v>
      </c>
      <c r="J573" s="461" t="b">
        <f t="shared" si="42"/>
        <v>0</v>
      </c>
      <c r="K573" s="461" t="str">
        <f t="shared" si="43"/>
        <v>a1N36000004SdtkEAC</v>
      </c>
      <c r="L573" s="462" t="s">
        <v>1530</v>
      </c>
      <c r="M573" s="132"/>
      <c r="N573" s="69"/>
      <c r="AM573" s="5"/>
      <c r="AN573" s="5"/>
    </row>
    <row r="574" spans="1:40" ht="2.25" customHeight="1" thickBot="1" x14ac:dyDescent="0.3">
      <c r="A574" s="66"/>
      <c r="B574" s="67"/>
      <c r="C574" s="67"/>
      <c r="D574" s="67"/>
      <c r="E574" s="67"/>
      <c r="F574" s="67"/>
      <c r="G574" s="67"/>
      <c r="H574" s="67"/>
      <c r="I574" s="67"/>
      <c r="J574" s="67"/>
      <c r="K574" s="67"/>
      <c r="L574" s="67"/>
      <c r="M574" s="61"/>
    </row>
    <row r="577" spans="1:5" x14ac:dyDescent="0.25">
      <c r="D577" s="105"/>
      <c r="E577" s="105"/>
    </row>
    <row r="578" spans="1:5" x14ac:dyDescent="0.25">
      <c r="D578" s="149"/>
      <c r="E578" s="149"/>
    </row>
    <row r="579" spans="1:5" x14ac:dyDescent="0.25">
      <c r="D579" s="105"/>
      <c r="E579" s="105"/>
    </row>
    <row r="580" spans="1:5" x14ac:dyDescent="0.25">
      <c r="A580" s="68" t="s">
        <v>131</v>
      </c>
    </row>
  </sheetData>
  <sheetProtection algorithmName="SHA-512" hashValue="vUZ/xb3SQentE9NSw9vpOf/bFlwvrhqbVoUrg4GLY2cWQHCuCXdtyyyw1zFumxxFqGgyI4ZrcRZ54Gd8HUAVBA==" saltValue="Cw51FAg/HOvkl9Mmn3VqSg==" spinCount="100000" sheet="1" objects="1" scenarios="1" formatCells="0" formatRows="0" sort="0" autoFilter="0"/>
  <dataConsolidate/>
  <mergeCells count="3">
    <mergeCell ref="A91:E91"/>
    <mergeCell ref="A6:O6"/>
    <mergeCell ref="A1:O2"/>
  </mergeCells>
  <conditionalFormatting sqref="A93:C573">
    <cfRule type="expression" dxfId="34" priority="12">
      <formula>MOD($A93,2)=0</formula>
    </cfRule>
    <cfRule type="expression" dxfId="33" priority="13">
      <formula>MOD($A93,2)=1</formula>
    </cfRule>
  </conditionalFormatting>
  <conditionalFormatting sqref="D93:E573">
    <cfRule type="expression" dxfId="32" priority="8">
      <formula>AND(INDEX($P$8:$P$8,MATCH($A93,$A$8:$A$8,0))="Deactivate")</formula>
    </cfRule>
  </conditionalFormatting>
  <conditionalFormatting sqref="E8:O88">
    <cfRule type="expression" dxfId="31" priority="7">
      <formula>$P$8="Deactivate"</formula>
    </cfRule>
  </conditionalFormatting>
  <conditionalFormatting sqref="A8:P12">
    <cfRule type="expression" dxfId="30" priority="6">
      <formula>$T8:$T89="[Record ID]"</formula>
    </cfRule>
  </conditionalFormatting>
  <conditionalFormatting sqref="A93:E573">
    <cfRule type="expression" dxfId="29" priority="5">
      <formula>$G93:$G574="[Record ID]"</formula>
    </cfRule>
  </conditionalFormatting>
  <conditionalFormatting sqref="A13:P88">
    <cfRule type="expression" dxfId="28" priority="48">
      <formula>$T13:$T574="[Record ID]"</formula>
    </cfRule>
  </conditionalFormatting>
  <dataValidations count="11">
    <dataValidation type="list" allowBlank="1" showInputMessage="1" showErrorMessage="1" sqref="B8:B88">
      <formula1>Coverage_Module</formula1>
    </dataValidation>
    <dataValidation type="list" allowBlank="1" showInputMessage="1" showErrorMessage="1" sqref="C8:C88">
      <formula1>OFFSET(KeyActivityStart,MATCH(B8,KeyActivityColumn,0)-1,18,COUNTIF(KeyActivityColumn,B8),1)</formula1>
    </dataValidation>
    <dataValidation type="list" allowBlank="1" showInputMessage="1" showErrorMessage="1" sqref="E8:E88">
      <formula1>ResponsiblePR</formula1>
    </dataValidation>
    <dataValidation type="list" allowBlank="1" showInputMessage="1" showErrorMessage="1" sqref="N8:N88">
      <formula1>Country</formula1>
    </dataValidation>
    <dataValidation type="textLength" allowBlank="1" showInputMessage="1" showErrorMessage="1" errorTitle="Entered information is too long" error="Information entered here is limited to 4000 characters. Please capture further details in Comments." sqref="D8:D88 D93:E573">
      <formula1>0</formula1>
      <formula2>4000</formula2>
    </dataValidation>
    <dataValidation type="textLength" allowBlank="1" showInputMessage="1" showErrorMessage="1" errorTitle="Entered information is too long" error="Information entered here is limited to 32768 characters. Please capture further details in Comments." sqref="O8:O88">
      <formula1>0</formula1>
      <formula2>32768</formula2>
    </dataValidation>
    <dataValidation type="decimal" allowBlank="1" showInputMessage="1" showErrorMessage="1" errorTitle="X-Author for Excel" error="Please enter a valid numeric value. Valid range for Key Activity Milestone Number is -1E+18 to 1E+18." promptTitle="X-Author for Excel" sqref="A8:A88 A93:A573">
      <formula1>-1000000000000000000</formula1>
      <formula2>1000000000000000000</formula2>
    </dataValidation>
    <dataValidation type="list" allowBlank="1" showInputMessage="1" showErrorMessage="1" errorTitle="X-Author for Excel" error="Please select a value from the drop-down." promptTitle="X-Author for Excel" sqref="P8:P88">
      <formula1>IF(IFERROR(ROWS(INDIRECT(SUBSTITUTE("AIM_Key_Activity_Milestone__c.AIM_De_activate_Key_Activity__c"," ","_"))),-1) &lt; 0, XAuthorInvalidPicklistData,INDIRECT(SUBSTITUTE("AIM_Key_Activity_Milestone__c.AIM_De_activate_Key_Activity__c"," ","_")))</formula1>
    </dataValidation>
    <dataValidation type="list" allowBlank="1" showInputMessage="1" showErrorMessage="1" errorTitle="X-Author for Excel" error="Please select either TRUE or FALSE from the dropdown." promptTitle="X-Author for Excel" sqref="S8:S88 I93:J573">
      <formula1>"TRUE,FALSE"</formula1>
    </dataValidation>
    <dataValidation type="custom" allowBlank="1" showInputMessage="1" showErrorMessage="1" errorTitle="X-Author for Excel" error="Id and Lookup fields are not editable." promptTitle="X-Author for Excel" sqref="Z8:Z88 T8:V88 G93:G573 K93:L573">
      <formula1>""</formula1>
    </dataValidation>
    <dataValidation type="date" allowBlank="1" showInputMessage="1" showErrorMessage="1" errorTitle="X-Author for Excel" error="Please enter a valid date." promptTitle="X-Author for Excel" sqref="H93:H573">
      <formula1>1</formula1>
      <formula2>767376</formula2>
    </dataValidation>
  </dataValidations>
  <hyperlinks>
    <hyperlink ref="B4" location="'WPTM - Section F'!A6" display="Work Plan tracking Measures"/>
    <hyperlink ref="C4" location="_d8b44ed0_a865_499e_aa2c_09925ed64c24" display="Milestone targets"/>
    <hyperlink ref="A580" location="'WPTM - Section F'!A4" display="'WPTM - Section F'!A4"/>
  </hyperlinks>
  <pageMargins left="0.7" right="0.7" top="0.75" bottom="0.75" header="0.3" footer="0.3"/>
  <pageSetup paperSize="8" scale="41" orientation="landscape" r:id="rId1"/>
  <extLst>
    <ext xmlns:x14="http://schemas.microsoft.com/office/spreadsheetml/2009/9/main" uri="{78C0D931-6437-407d-A8EE-F0AAD7539E65}">
      <x14:conditionalFormattings>
        <x14:conditionalFormatting xmlns:xm="http://schemas.microsoft.com/office/excel/2006/main">
          <x14:cfRule type="expression" priority="11" id="{606BD51C-FAB7-456B-922B-5FAE5AC357B5}">
            <xm:f>INDEX('Overview - Section A'!$E$37:$E$45,MATCH($G93,'Overview - Section A'!$U$37:$U$45,0))&gt;'Overview - Section A'!$E$8</xm:f>
            <x14:dxf>
              <font>
                <color theme="4" tint="0.79998168889431442"/>
              </font>
              <fill>
                <patternFill patternType="solid">
                  <fgColor theme="1" tint="0.499984740745262"/>
                  <bgColor theme="4" tint="0.79998168889431442"/>
                </patternFill>
              </fill>
            </x14:dxf>
          </x14:cfRule>
          <xm:sqref>A93:E574</xm:sqref>
        </x14:conditionalFormatting>
        <x14:conditionalFormatting xmlns:xm="http://schemas.microsoft.com/office/excel/2006/main">
          <x14:cfRule type="expression" priority="10" id="{BA358AE9-FD49-48F9-860F-392AF5E900A6}">
            <xm:f>OR('Overview - Section A'!$AN$5="Grant Making", 'Overview - Section A'!$AN$5="Grant Revision")</xm:f>
            <x14:dxf>
              <font>
                <color theme="4" tint="0.79998168889431442"/>
              </font>
              <fill>
                <patternFill patternType="solid">
                  <fgColor theme="1" tint="0.499984740745262"/>
                  <bgColor theme="4" tint="0.79998168889431442"/>
                </patternFill>
              </fill>
              <border>
                <left/>
                <right/>
                <top/>
                <bottom/>
              </border>
            </x14:dxf>
          </x14:cfRule>
          <xm:sqref>E8:E88</xm:sqref>
        </x14:conditionalFormatting>
        <x14:conditionalFormatting xmlns:xm="http://schemas.microsoft.com/office/excel/2006/main">
          <x14:cfRule type="expression" priority="9" id="{CB64D8FC-03E6-4B32-9B67-3C92012C57AD}">
            <xm:f>OR('Overview - Section A'!$AN$5="Grant Making", 'Overview - Section A'!$AN$5="Funding Request")</xm:f>
            <x14:dxf>
              <font>
                <color theme="4" tint="0.79998168889431442"/>
              </font>
              <fill>
                <patternFill patternType="solid">
                  <fgColor theme="1" tint="0.499984740745262"/>
                  <bgColor theme="4" tint="0.79998168889431442"/>
                </patternFill>
              </fill>
            </x14:dxf>
          </x14:cfRule>
          <xm:sqref>P8:P88</xm:sqref>
        </x14:conditionalFormatting>
        <x14:conditionalFormatting xmlns:xm="http://schemas.microsoft.com/office/excel/2006/main">
          <x14:cfRule type="expression" priority="4" id="{76898748-98B1-4536-A253-AD9B5E91CFB7}">
            <xm:f>OR('Overview - Section A'!$AN$5="Grant Making", 'Overview - Section A'!$AN$5="Grant Revision")</xm:f>
            <x14:dxf>
              <font>
                <color rgb="FF8DB4E2"/>
              </font>
              <fill>
                <patternFill>
                  <bgColor rgb="FF8DB4E2"/>
                </patternFill>
              </fill>
            </x14:dxf>
          </x14:cfRule>
          <xm:sqref>E7</xm:sqref>
        </x14:conditionalFormatting>
        <x14:conditionalFormatting xmlns:xm="http://schemas.microsoft.com/office/excel/2006/main">
          <x14:cfRule type="expression" priority="1" id="{59D5F7D3-8226-424F-846A-2B464F902243}">
            <xm:f>OR('Overview - Section A'!$AN$5="Grant Making", 'Overview - Section A'!$AN$5="Funding Request")</xm:f>
            <x14:dxf>
              <font>
                <color rgb="FF8DB4E2"/>
              </font>
              <fill>
                <patternFill>
                  <bgColor rgb="FF8DB4E2"/>
                </patternFill>
              </fill>
            </x14:dxf>
          </x14:cfRule>
          <xm:sqref>P7</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'Overview - Section A'!$AO$25:$AO$32</xm:f>
          </x14:formula1>
          <xm:sqref>G8:M88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337"/>
  <sheetViews>
    <sheetView topLeftCell="H39" zoomScale="50" zoomScaleNormal="50" workbookViewId="0">
      <selection activeCell="R47" sqref="R47"/>
    </sheetView>
  </sheetViews>
  <sheetFormatPr defaultColWidth="9" defaultRowHeight="15.75" x14ac:dyDescent="0.25"/>
  <cols>
    <col min="1" max="1" width="9.125" style="230" customWidth="1"/>
    <col min="2" max="2" width="40.75" style="230" customWidth="1"/>
    <col min="3" max="3" width="47.75" style="230" customWidth="1"/>
    <col min="4" max="4" width="39.25" style="230" customWidth="1"/>
    <col min="5" max="5" width="22" style="230" customWidth="1"/>
    <col min="6" max="6" width="19.75" style="230" customWidth="1"/>
    <col min="7" max="7" width="26" style="230" customWidth="1"/>
    <col min="8" max="8" width="27" style="230" customWidth="1"/>
    <col min="9" max="9" width="19.75" style="230" customWidth="1"/>
    <col min="10" max="10" width="28.25" style="230" customWidth="1"/>
    <col min="11" max="11" width="21.75" style="230" customWidth="1"/>
    <col min="12" max="12" width="21" style="230" customWidth="1"/>
    <col min="13" max="13" width="21.625" style="230" customWidth="1"/>
    <col min="14" max="14" width="26" style="230" customWidth="1"/>
    <col min="15" max="15" width="17.25" style="230" customWidth="1"/>
    <col min="16" max="16" width="26" style="230" customWidth="1"/>
    <col min="17" max="17" width="22.5" style="230" customWidth="1"/>
    <col min="18" max="18" width="27.5" style="230" customWidth="1"/>
    <col min="19" max="19" width="15.25" style="230" customWidth="1"/>
    <col min="20" max="20" width="20.75" style="230" customWidth="1"/>
    <col min="21" max="21" width="22.5" style="230" customWidth="1"/>
    <col min="22" max="22" width="22.875" style="230" customWidth="1"/>
    <col min="23" max="23" width="15.25" style="230" customWidth="1"/>
    <col min="24" max="24" width="18.125" style="230" customWidth="1"/>
    <col min="25" max="25" width="23.5" style="230" customWidth="1"/>
    <col min="26" max="26" width="22.875" style="230" customWidth="1"/>
    <col min="27" max="27" width="14.125" style="230" customWidth="1"/>
    <col min="28" max="28" width="18.125" style="230" customWidth="1"/>
    <col min="29" max="29" width="23.5" style="230" customWidth="1"/>
    <col min="30" max="30" width="16.75" style="224" customWidth="1"/>
    <col min="31" max="31" width="19.625" style="224" customWidth="1"/>
    <col min="32" max="32" width="9" style="224"/>
    <col min="33" max="33" width="130" style="224" customWidth="1"/>
    <col min="34" max="37" width="9" style="224"/>
    <col min="38" max="42" width="9" style="224" hidden="1" customWidth="1"/>
    <col min="43" max="43" width="9.375" style="224" hidden="1" customWidth="1"/>
    <col min="44" max="16384" width="9" style="224"/>
  </cols>
  <sheetData>
    <row r="1" spans="1:29" ht="36.75" thickBot="1" x14ac:dyDescent="0.3">
      <c r="A1" s="540" t="s">
        <v>183</v>
      </c>
      <c r="B1" s="541"/>
      <c r="C1" s="541"/>
      <c r="D1" s="541"/>
      <c r="E1" s="541"/>
      <c r="F1" s="541"/>
      <c r="G1" s="541"/>
      <c r="H1" s="541"/>
      <c r="I1" s="541"/>
      <c r="J1" s="541"/>
      <c r="K1" s="541"/>
      <c r="L1" s="541"/>
      <c r="M1" s="541"/>
      <c r="N1" s="541"/>
      <c r="O1" s="541"/>
      <c r="P1" s="541"/>
      <c r="Q1" s="541"/>
      <c r="R1" s="541"/>
      <c r="S1" s="541"/>
      <c r="T1" s="541"/>
      <c r="U1" s="541"/>
      <c r="V1" s="541"/>
      <c r="W1" s="541"/>
      <c r="X1" s="541"/>
      <c r="Y1" s="541"/>
      <c r="Z1" s="541"/>
      <c r="AA1" s="541"/>
      <c r="AB1" s="541"/>
      <c r="AC1" s="541"/>
    </row>
    <row r="2" spans="1:29" ht="27" x14ac:dyDescent="0.25">
      <c r="A2" s="542"/>
      <c r="B2" s="543"/>
      <c r="C2" s="543"/>
      <c r="D2" s="543"/>
      <c r="E2" s="542"/>
      <c r="F2" s="543"/>
      <c r="G2" s="543"/>
      <c r="H2" s="543"/>
      <c r="I2" s="542"/>
      <c r="J2" s="543"/>
      <c r="K2" s="543"/>
      <c r="L2" s="543"/>
      <c r="M2" s="542"/>
      <c r="N2" s="543"/>
      <c r="O2" s="543"/>
      <c r="P2" s="543"/>
      <c r="Q2" s="542"/>
      <c r="R2" s="543"/>
      <c r="S2" s="543"/>
      <c r="T2" s="543"/>
      <c r="U2" s="542"/>
      <c r="V2" s="543"/>
      <c r="W2" s="543"/>
      <c r="X2" s="543"/>
      <c r="Y2" s="542"/>
      <c r="Z2" s="543"/>
      <c r="AA2" s="543"/>
      <c r="AB2" s="543"/>
      <c r="AC2" s="252"/>
    </row>
    <row r="3" spans="1:29" ht="16.5" thickBot="1" x14ac:dyDescent="0.3">
      <c r="A3" s="225"/>
      <c r="B3" s="225"/>
      <c r="C3" s="225"/>
      <c r="D3" s="225"/>
      <c r="E3" s="225"/>
      <c r="F3" s="225"/>
      <c r="G3" s="225"/>
      <c r="H3" s="225"/>
      <c r="I3" s="225"/>
      <c r="J3" s="225"/>
      <c r="K3" s="225"/>
      <c r="L3" s="225"/>
      <c r="M3" s="225"/>
      <c r="N3" s="225"/>
      <c r="O3" s="225"/>
      <c r="P3" s="225"/>
      <c r="Q3" s="225"/>
      <c r="R3" s="225"/>
      <c r="S3" s="225"/>
      <c r="T3" s="225"/>
      <c r="U3" s="225"/>
      <c r="V3" s="225"/>
      <c r="W3" s="225"/>
      <c r="X3" s="225"/>
      <c r="Y3" s="225"/>
      <c r="Z3" s="225"/>
      <c r="AA3" s="225"/>
      <c r="AB3" s="225"/>
      <c r="AC3" s="225"/>
    </row>
    <row r="4" spans="1:29" ht="99.75" customHeight="1" x14ac:dyDescent="0.25">
      <c r="A4" s="225"/>
      <c r="B4" s="544" t="s">
        <v>186</v>
      </c>
      <c r="C4" s="545"/>
      <c r="D4" s="292" t="str">
        <f>'Overview - Section A'!E5</f>
        <v>Lao (Peoples Democratic Republic)</v>
      </c>
      <c r="E4" s="224"/>
      <c r="F4" s="224"/>
      <c r="G4" s="224"/>
      <c r="H4" s="249"/>
      <c r="I4" s="546" t="s">
        <v>304</v>
      </c>
      <c r="J4" s="547"/>
      <c r="K4" s="547"/>
      <c r="L4" s="547"/>
      <c r="M4" s="548" t="s">
        <v>303</v>
      </c>
      <c r="N4" s="547"/>
      <c r="O4" s="547"/>
      <c r="P4" s="549"/>
      <c r="Q4" s="224"/>
      <c r="R4" s="224"/>
      <c r="S4" s="224"/>
      <c r="T4" s="224"/>
      <c r="U4" s="224"/>
      <c r="V4" s="225"/>
      <c r="W4" s="225"/>
      <c r="X4" s="225"/>
      <c r="Y4" s="225"/>
      <c r="Z4" s="225"/>
      <c r="AA4" s="225"/>
      <c r="AB4" s="225"/>
      <c r="AC4" s="225"/>
    </row>
    <row r="5" spans="1:29" ht="24" customHeight="1" x14ac:dyDescent="0.25">
      <c r="A5" s="225"/>
      <c r="B5" s="550" t="s">
        <v>257</v>
      </c>
      <c r="C5" s="551"/>
      <c r="D5" s="293" t="str">
        <f>'Overview - Section A'!E6</f>
        <v>LAO-H-GFMOH</v>
      </c>
      <c r="E5" s="224"/>
      <c r="F5" s="224"/>
      <c r="G5" s="224"/>
      <c r="H5" s="249">
        <v>1</v>
      </c>
      <c r="I5" s="552" t="str">
        <f ca="1">IFERROR(IF('Overview - Section A'!$AN$5&lt;&gt;"Funding Request",OFFSET('Overview - Section A'!E25,1,0),IF(INDEX('Overview - Section A'!E$25:E$31,MATCH($H5,'Overview - Section A'!$A$25:$A$31,0))&lt;&gt;0,(INDEX('Overview - Section A'!$E$25:$E$31,MATCH($H5,'Overview - Section A'!$A$25:$A$31,0))),"")),"")</f>
        <v>Ministry of Health of the Lao People's Democratic Republic</v>
      </c>
      <c r="J5" s="553"/>
      <c r="K5" s="553"/>
      <c r="L5" s="553"/>
      <c r="M5" s="553" t="str">
        <f>IFERROR(IF(INDEX('Overview - Section A'!I$25:I$31,MATCH($H5,'Overview - Section A'!$A$25:$A$31,0))&lt;&gt;0,(INDEX('Overview - Section A'!$E$25:$E$31,MATCH($H5,'Overview - Section A'!$A$25:$A$31,0))),""),"")</f>
        <v/>
      </c>
      <c r="N5" s="553"/>
      <c r="O5" s="553"/>
      <c r="P5" s="554"/>
      <c r="Q5" s="224"/>
      <c r="R5" s="224"/>
      <c r="S5" s="224"/>
      <c r="T5" s="224"/>
      <c r="U5" s="224"/>
      <c r="V5" s="225"/>
      <c r="W5" s="225"/>
      <c r="X5" s="225"/>
      <c r="Y5" s="225"/>
      <c r="Z5" s="225"/>
      <c r="AA5" s="225"/>
      <c r="AB5" s="225"/>
      <c r="AC5" s="225"/>
    </row>
    <row r="6" spans="1:29" ht="24" customHeight="1" x14ac:dyDescent="0.25">
      <c r="A6" s="225"/>
      <c r="B6" s="550" t="s">
        <v>187</v>
      </c>
      <c r="C6" s="551"/>
      <c r="D6" s="294">
        <f>'Overview - Section A'!E7</f>
        <v>43101</v>
      </c>
      <c r="E6" s="224"/>
      <c r="F6" s="224"/>
      <c r="G6" s="224"/>
      <c r="H6" s="249">
        <v>2</v>
      </c>
      <c r="I6" s="552" t="str">
        <f>IFERROR(IF(INDEX('Overview - Section A'!E$25:E$31,MATCH($H6,'Overview - Section A'!$A$25:$A$31,0))&lt;&gt;0,(INDEX('Overview - Section A'!$E$25:$E$31,MATCH($H6,'Overview - Section A'!$A$25:$A$31,0))),""),"")</f>
        <v/>
      </c>
      <c r="J6" s="553"/>
      <c r="K6" s="553"/>
      <c r="L6" s="553"/>
      <c r="M6" s="553" t="str">
        <f>IFERROR(IF(INDEX('Overview - Section A'!I$25:I$31,MATCH($H6,'Overview - Section A'!$A$25:$A$31,0))&lt;&gt;0,(INDEX('Overview - Section A'!$E$25:$E$31,MATCH($H6,'Overview - Section A'!$A$25:$A$31,0))),""),"")</f>
        <v/>
      </c>
      <c r="N6" s="553"/>
      <c r="O6" s="553"/>
      <c r="P6" s="554"/>
      <c r="Q6" s="224"/>
      <c r="R6" s="224"/>
      <c r="S6" s="224"/>
      <c r="T6" s="224"/>
      <c r="U6" s="224"/>
      <c r="V6" s="225"/>
      <c r="W6" s="225"/>
      <c r="X6" s="225"/>
      <c r="Y6" s="225"/>
      <c r="Z6" s="225"/>
      <c r="AA6" s="225"/>
      <c r="AB6" s="225"/>
      <c r="AC6" s="225"/>
    </row>
    <row r="7" spans="1:29" ht="24" customHeight="1" x14ac:dyDescent="0.25">
      <c r="A7" s="225"/>
      <c r="B7" s="550" t="s">
        <v>188</v>
      </c>
      <c r="C7" s="551"/>
      <c r="D7" s="294">
        <f>'Overview - Section A'!E8</f>
        <v>44196</v>
      </c>
      <c r="E7" s="224"/>
      <c r="F7" s="224"/>
      <c r="G7" s="224"/>
      <c r="H7" s="249">
        <v>3</v>
      </c>
      <c r="I7" s="552" t="str">
        <f>IFERROR(IF(INDEX('Overview - Section A'!E$25:E$31,MATCH($H7,'Overview - Section A'!$A$25:$A$31,0))&lt;&gt;0,(INDEX('Overview - Section A'!$E$25:$E$31,MATCH($H7,'Overview - Section A'!$A$25:$A$31,0))),""),"")</f>
        <v/>
      </c>
      <c r="J7" s="553"/>
      <c r="K7" s="553"/>
      <c r="L7" s="553"/>
      <c r="M7" s="553" t="str">
        <f>IFERROR(IF(INDEX('Overview - Section A'!I$25:I$31,MATCH($H7,'Overview - Section A'!$A$25:$A$31,0))&lt;&gt;0,(INDEX('Overview - Section A'!$E$25:$E$31,MATCH($H7,'Overview - Section A'!$A$25:$A$31,0))),""),"")</f>
        <v/>
      </c>
      <c r="N7" s="553"/>
      <c r="O7" s="553"/>
      <c r="P7" s="554"/>
      <c r="Q7" s="224"/>
      <c r="R7" s="224"/>
      <c r="S7" s="224"/>
      <c r="T7" s="224"/>
      <c r="U7" s="224"/>
      <c r="V7" s="225"/>
      <c r="W7" s="225"/>
      <c r="X7" s="225"/>
      <c r="Y7" s="225"/>
      <c r="Z7" s="225"/>
      <c r="AA7" s="225"/>
      <c r="AB7" s="225"/>
      <c r="AC7" s="225"/>
    </row>
    <row r="8" spans="1:29" ht="135.75" customHeight="1" x14ac:dyDescent="0.25">
      <c r="A8" s="225"/>
      <c r="B8" s="550" t="s">
        <v>168</v>
      </c>
      <c r="C8" s="551"/>
      <c r="D8" s="295">
        <f>'Overview - Section A'!E9</f>
        <v>12</v>
      </c>
      <c r="E8" s="224"/>
      <c r="F8" s="224"/>
      <c r="G8" s="224"/>
      <c r="H8" s="249">
        <v>4</v>
      </c>
      <c r="I8" s="552" t="str">
        <f>IFERROR(IF(INDEX('Overview - Section A'!E$25:E$31,MATCH($H8,'Overview - Section A'!$A$25:$A$31,0))&lt;&gt;0,(INDEX('Overview - Section A'!$E$25:$E$31,MATCH($H8,'Overview - Section A'!$A$25:$A$31,0))),""),"")</f>
        <v/>
      </c>
      <c r="J8" s="553"/>
      <c r="K8" s="553"/>
      <c r="L8" s="553"/>
      <c r="M8" s="553" t="str">
        <f>IFERROR(IF(INDEX('Overview - Section A'!I$25:I$31,MATCH($H8,'Overview - Section A'!$A$25:$A$31,0))&lt;&gt;0,(INDEX('Overview - Section A'!$E$25:$E$31,MATCH($H8,'Overview - Section A'!$A$25:$A$31,0))),""),"")</f>
        <v/>
      </c>
      <c r="N8" s="553"/>
      <c r="O8" s="553"/>
      <c r="P8" s="554"/>
      <c r="Q8" s="224"/>
      <c r="R8" s="224"/>
      <c r="S8" s="224"/>
      <c r="T8" s="224"/>
      <c r="U8" s="224"/>
      <c r="V8" s="225"/>
      <c r="W8" s="225"/>
      <c r="X8" s="225"/>
      <c r="Y8" s="225"/>
      <c r="Z8" s="225"/>
      <c r="AA8" s="225"/>
      <c r="AB8" s="225"/>
      <c r="AC8" s="225"/>
    </row>
    <row r="9" spans="1:29" ht="135.75" customHeight="1" x14ac:dyDescent="0.25">
      <c r="A9" s="225"/>
      <c r="B9" s="550" t="s">
        <v>291</v>
      </c>
      <c r="C9" s="551"/>
      <c r="D9" s="294">
        <f>'Overview - Section A'!E10</f>
        <v>43101</v>
      </c>
      <c r="E9" s="224"/>
      <c r="F9" s="224"/>
      <c r="G9" s="224"/>
      <c r="H9" s="249">
        <v>5</v>
      </c>
      <c r="I9" s="552" t="str">
        <f>IFERROR(IF(INDEX('Overview - Section A'!E$25:E$31,MATCH($H9,'Overview - Section A'!$A$25:$A$31,0))&lt;&gt;0,(INDEX('Overview - Section A'!$E$25:$E$31,MATCH($H9,'Overview - Section A'!$A$25:$A$31,0))),""),"")</f>
        <v/>
      </c>
      <c r="J9" s="553"/>
      <c r="K9" s="553"/>
      <c r="L9" s="553"/>
      <c r="M9" s="553" t="str">
        <f>IFERROR(IF(INDEX('Overview - Section A'!I$25:I$31,MATCH($H9,'Overview - Section A'!$A$25:$A$31,0))&lt;&gt;0,(INDEX('Overview - Section A'!$E$25:$E$31,MATCH($H9,'Overview - Section A'!$A$25:$A$31,0))),""),"")</f>
        <v/>
      </c>
      <c r="N9" s="553"/>
      <c r="O9" s="553"/>
      <c r="P9" s="554"/>
      <c r="Q9" s="224"/>
      <c r="R9" s="224"/>
      <c r="S9" s="224"/>
      <c r="T9" s="224"/>
      <c r="U9" s="224"/>
      <c r="V9" s="225"/>
      <c r="W9" s="225"/>
      <c r="X9" s="225"/>
      <c r="Y9" s="225"/>
      <c r="Z9" s="225"/>
      <c r="AA9" s="225"/>
      <c r="AB9" s="225"/>
      <c r="AC9" s="225"/>
    </row>
    <row r="10" spans="1:29" ht="135.75" customHeight="1" thickBot="1" x14ac:dyDescent="0.3">
      <c r="A10" s="225"/>
      <c r="B10" s="555" t="s">
        <v>292</v>
      </c>
      <c r="C10" s="556"/>
      <c r="D10" s="296">
        <f>'Overview - Section A'!E11</f>
        <v>44196</v>
      </c>
      <c r="E10" s="224"/>
      <c r="F10" s="224"/>
      <c r="G10" s="224"/>
      <c r="H10" s="249">
        <v>6</v>
      </c>
      <c r="I10" s="552" t="str">
        <f>IFERROR(IF(INDEX('Overview - Section A'!E$25:E$31,MATCH($H10,'Overview - Section A'!$A$25:$A$31,0))&lt;&gt;0,(INDEX('Overview - Section A'!$E$25:$E$31,MATCH($H10,'Overview - Section A'!$A$25:$A$31,0))),""),"")</f>
        <v/>
      </c>
      <c r="J10" s="553"/>
      <c r="K10" s="553"/>
      <c r="L10" s="553"/>
      <c r="M10" s="553" t="str">
        <f>IFERROR(IF(INDEX('Overview - Section A'!I$25:I$31,MATCH($H10,'Overview - Section A'!$A$25:$A$31,0))&lt;&gt;0,(INDEX('Overview - Section A'!$E$25:$E$31,MATCH($H10,'Overview - Section A'!$A$25:$A$31,0))),""),"")</f>
        <v/>
      </c>
      <c r="N10" s="553"/>
      <c r="O10" s="553"/>
      <c r="P10" s="554"/>
      <c r="Q10" s="224"/>
      <c r="R10" s="224"/>
      <c r="S10" s="224"/>
      <c r="T10" s="224"/>
      <c r="U10" s="224"/>
      <c r="V10" s="225"/>
      <c r="W10" s="225"/>
      <c r="X10" s="225"/>
      <c r="Y10" s="225"/>
      <c r="Z10" s="225"/>
      <c r="AA10" s="225"/>
      <c r="AB10" s="225"/>
      <c r="AC10" s="225"/>
    </row>
    <row r="11" spans="1:29" ht="27" customHeight="1" x14ac:dyDescent="0.25">
      <c r="A11" s="225"/>
      <c r="D11" s="224"/>
      <c r="E11" s="224"/>
      <c r="F11" s="224"/>
      <c r="G11" s="224"/>
      <c r="H11" s="249">
        <v>7</v>
      </c>
      <c r="I11" s="552" t="str">
        <f>IFERROR(IF(INDEX('Overview - Section A'!E$25:E$31,MATCH($H11,'Overview - Section A'!$A$25:$A$31,0))&lt;&gt;0,(INDEX('Overview - Section A'!$E$25:$E$31,MATCH($H11,'Overview - Section A'!$A$25:$A$31,0))),""),"")</f>
        <v/>
      </c>
      <c r="J11" s="553"/>
      <c r="K11" s="553"/>
      <c r="L11" s="553"/>
      <c r="M11" s="553" t="str">
        <f>IFERROR(IF(INDEX('Overview - Section A'!I$25:I$31,MATCH($H11,'Overview - Section A'!$A$25:$A$31,0))&lt;&gt;0,(INDEX('Overview - Section A'!$E$25:$E$31,MATCH($H11,'Overview - Section A'!$A$25:$A$31,0))),""),"")</f>
        <v/>
      </c>
      <c r="N11" s="553"/>
      <c r="O11" s="553"/>
      <c r="P11" s="554"/>
      <c r="Q11" s="224"/>
      <c r="R11" s="224"/>
      <c r="S11" s="224"/>
      <c r="T11" s="224"/>
      <c r="U11" s="224"/>
      <c r="V11" s="225"/>
      <c r="W11" s="225"/>
      <c r="X11" s="225"/>
      <c r="Y11" s="225"/>
      <c r="Z11" s="225"/>
      <c r="AA11" s="225"/>
      <c r="AB11" s="225"/>
      <c r="AC11" s="225"/>
    </row>
    <row r="12" spans="1:29" ht="27" customHeight="1" x14ac:dyDescent="0.25">
      <c r="A12" s="225"/>
      <c r="B12" s="225"/>
      <c r="C12" s="225"/>
      <c r="D12" s="224"/>
      <c r="E12" s="224"/>
      <c r="F12" s="224"/>
      <c r="G12" s="224"/>
      <c r="H12" s="249">
        <v>8</v>
      </c>
      <c r="I12" s="552" t="str">
        <f>IFERROR(IF(INDEX('Overview - Section A'!E$25:E$31,MATCH($H12,'Overview - Section A'!$A$25:$A$31,0))&lt;&gt;0,(INDEX('Overview - Section A'!$E$25:$E$31,MATCH($H12,'Overview - Section A'!$A$25:$A$31,0))),""),"")</f>
        <v/>
      </c>
      <c r="J12" s="553"/>
      <c r="K12" s="553"/>
      <c r="L12" s="553"/>
      <c r="M12" s="553" t="str">
        <f>IFERROR(IF(INDEX('Overview - Section A'!I$25:I$31,MATCH($H12,'Overview - Section A'!$A$25:$A$31,0))&lt;&gt;0,(INDEX('Overview - Section A'!$E$25:$E$31,MATCH($H12,'Overview - Section A'!$A$25:$A$31,0))),""),"")</f>
        <v/>
      </c>
      <c r="N12" s="553"/>
      <c r="O12" s="553"/>
      <c r="P12" s="554"/>
      <c r="Q12" s="224"/>
      <c r="R12" s="224"/>
      <c r="S12" s="224"/>
      <c r="T12" s="224"/>
      <c r="U12" s="224"/>
      <c r="V12" s="225"/>
      <c r="W12" s="225"/>
      <c r="X12" s="225"/>
      <c r="Y12" s="225"/>
      <c r="Z12" s="225"/>
      <c r="AA12" s="225"/>
      <c r="AB12" s="225"/>
      <c r="AC12" s="225"/>
    </row>
    <row r="13" spans="1:29" ht="27" customHeight="1" x14ac:dyDescent="0.25">
      <c r="A13" s="225"/>
      <c r="B13" s="225"/>
      <c r="C13" s="225"/>
      <c r="D13" s="224"/>
      <c r="E13" s="224"/>
      <c r="F13" s="224"/>
      <c r="G13" s="224"/>
      <c r="H13" s="249">
        <v>9</v>
      </c>
      <c r="I13" s="552" t="str">
        <f>IFERROR(IF(INDEX('Overview - Section A'!E$25:E$31,MATCH($H13,'Overview - Section A'!$A$25:$A$31,0))&lt;&gt;0,(INDEX('Overview - Section A'!$E$25:$E$31,MATCH($H13,'Overview - Section A'!$A$25:$A$31,0))),""),"")</f>
        <v/>
      </c>
      <c r="J13" s="553"/>
      <c r="K13" s="553"/>
      <c r="L13" s="553"/>
      <c r="M13" s="553" t="str">
        <f>IFERROR(IF(INDEX('Overview - Section A'!I$25:I$31,MATCH($H13,'Overview - Section A'!$A$25:$A$31,0))&lt;&gt;0,(INDEX('Overview - Section A'!$E$25:$E$31,MATCH($H13,'Overview - Section A'!$A$25:$A$31,0))),""),"")</f>
        <v/>
      </c>
      <c r="N13" s="553"/>
      <c r="O13" s="553"/>
      <c r="P13" s="554"/>
      <c r="Q13" s="224"/>
      <c r="R13" s="224"/>
      <c r="S13" s="224"/>
      <c r="T13" s="224"/>
      <c r="U13" s="224"/>
      <c r="V13" s="225"/>
      <c r="W13" s="225"/>
      <c r="X13" s="225"/>
      <c r="Y13" s="225"/>
      <c r="Z13" s="225"/>
      <c r="AA13" s="225"/>
      <c r="AB13" s="225"/>
      <c r="AC13" s="225"/>
    </row>
    <row r="14" spans="1:29" ht="16.5" thickBot="1" x14ac:dyDescent="0.3">
      <c r="A14" s="225"/>
      <c r="B14" s="225"/>
      <c r="C14" s="225"/>
      <c r="D14" s="225"/>
      <c r="E14" s="225"/>
      <c r="F14" s="225"/>
      <c r="G14" s="225"/>
      <c r="H14" s="225"/>
      <c r="I14" s="225"/>
      <c r="J14" s="225"/>
      <c r="K14" s="224"/>
      <c r="L14" s="224"/>
      <c r="M14" s="224"/>
      <c r="N14" s="224"/>
      <c r="O14" s="224"/>
      <c r="P14" s="224"/>
      <c r="Q14" s="224"/>
      <c r="R14" s="224"/>
      <c r="S14" s="224"/>
      <c r="T14" s="225"/>
      <c r="U14" s="225"/>
      <c r="V14" s="225"/>
      <c r="W14" s="225"/>
      <c r="X14" s="225"/>
      <c r="Y14" s="225"/>
      <c r="Z14" s="225"/>
      <c r="AA14" s="225"/>
      <c r="AB14" s="225"/>
      <c r="AC14" s="225"/>
    </row>
    <row r="15" spans="1:29" ht="27" x14ac:dyDescent="0.25">
      <c r="A15" s="225"/>
      <c r="B15" s="557" t="s">
        <v>280</v>
      </c>
      <c r="C15" s="558"/>
      <c r="D15" s="558"/>
      <c r="E15" s="559"/>
      <c r="F15" s="224"/>
      <c r="G15" s="225"/>
      <c r="H15" s="224"/>
      <c r="I15" s="224"/>
      <c r="J15" s="224"/>
      <c r="K15" s="224"/>
      <c r="L15" s="224"/>
      <c r="M15" s="224"/>
      <c r="N15" s="224"/>
      <c r="O15" s="224"/>
      <c r="P15" s="224"/>
      <c r="Q15" s="224"/>
      <c r="R15" s="224"/>
      <c r="S15" s="224"/>
      <c r="T15" s="225"/>
      <c r="U15" s="225"/>
      <c r="V15" s="225"/>
      <c r="W15" s="225"/>
      <c r="X15" s="225"/>
      <c r="Y15" s="225"/>
      <c r="Z15" s="225"/>
      <c r="AA15" s="225"/>
      <c r="AB15" s="225"/>
      <c r="AC15" s="225"/>
    </row>
    <row r="16" spans="1:29" ht="27" x14ac:dyDescent="0.25">
      <c r="A16" s="249">
        <v>2</v>
      </c>
      <c r="B16" s="560">
        <f ca="1">IFERROR(IF(INDEX('Overview - Section A'!A$37:A$45,MATCH($A16,'Overview - Section A'!$B$37:$B$45,0))&lt;&gt;0,(INDEX('Overview - Section A'!A$37:A$45,MATCH($A16,'Overview - Section A'!$B$37:$B$45,0))),""),"")</f>
        <v>43101</v>
      </c>
      <c r="C16" s="561"/>
      <c r="D16" s="561">
        <f ca="1">IFERROR(IF(INDEX('Overview - Section A'!E$37:E$45,MATCH($A16,'Overview - Section A'!$B$37:$B$45,0))&lt;&gt;0,(INDEX('Overview - Section A'!E$37:E$45,MATCH($A16,'Overview - Section A'!$B$37:$B$45,0))),""),"")</f>
        <v>43465</v>
      </c>
      <c r="E16" s="562"/>
      <c r="F16" s="277" t="str">
        <f>IFERROR(IF(INDEX('Overview - Section A'!U$66:U$85,MATCH(#REF!,'Overview - Section A'!$B$66:$B$85,0))&lt;&gt;0,(INDEX('Overview - Section A'!U$66:U$85,MATCH(#REF!,'Overview - Section A'!$B$66:$B$85,0))),""),"")</f>
        <v/>
      </c>
      <c r="G16" s="225"/>
      <c r="H16" s="224"/>
      <c r="I16" s="224"/>
      <c r="J16" s="224"/>
      <c r="K16" s="224"/>
      <c r="L16" s="224"/>
      <c r="M16" s="224"/>
      <c r="N16" s="224"/>
      <c r="O16" s="224"/>
      <c r="P16" s="224"/>
      <c r="Q16" s="224"/>
      <c r="R16" s="224"/>
      <c r="S16" s="224"/>
      <c r="T16" s="225"/>
      <c r="U16" s="225"/>
      <c r="V16" s="225"/>
      <c r="W16" s="225"/>
      <c r="X16" s="225"/>
      <c r="Y16" s="225"/>
      <c r="Z16" s="225"/>
      <c r="AA16" s="225"/>
      <c r="AB16" s="225"/>
      <c r="AC16" s="225"/>
    </row>
    <row r="17" spans="1:29" ht="27" customHeight="1" x14ac:dyDescent="0.25">
      <c r="A17" s="249">
        <v>3</v>
      </c>
      <c r="B17" s="560">
        <f ca="1">IFERROR(IF(INDEX('Overview - Section A'!A$37:A$45,MATCH($A17,'Overview - Section A'!$B$37:$B$45,0))&lt;&gt;0,(INDEX('Overview - Section A'!A$37:A$45,MATCH($A17,'Overview - Section A'!$B$37:$B$45,0))),""),"")</f>
        <v>43466</v>
      </c>
      <c r="C17" s="561"/>
      <c r="D17" s="561">
        <f ca="1">IFERROR(IF(INDEX('Overview - Section A'!E$37:E$45,MATCH($A17,'Overview - Section A'!$B$37:$B$45,0))&lt;&gt;0,(INDEX('Overview - Section A'!E$37:E$45,MATCH($A17,'Overview - Section A'!$B$37:$B$45,0))),""),"")</f>
        <v>43830</v>
      </c>
      <c r="E17" s="562"/>
      <c r="F17" s="277" t="str">
        <f>IFERROR(IF(INDEX('Overview - Section A'!U$66:U$85,MATCH(#REF!,'Overview - Section A'!$B$66:$B$85,0))&lt;&gt;0,(INDEX('Overview - Section A'!U$66:U$85,MATCH(#REF!,'Overview - Section A'!$B$66:$B$85,0))),""),"")</f>
        <v/>
      </c>
      <c r="G17" s="225"/>
      <c r="H17" s="224"/>
      <c r="I17" s="224"/>
      <c r="J17" s="224"/>
      <c r="K17" s="224"/>
      <c r="L17" s="224"/>
      <c r="M17" s="224"/>
      <c r="N17" s="224"/>
      <c r="O17" s="224"/>
      <c r="P17" s="224"/>
      <c r="Q17" s="224"/>
      <c r="R17" s="224"/>
      <c r="S17" s="224"/>
      <c r="T17" s="225"/>
      <c r="U17" s="225"/>
      <c r="V17" s="225"/>
      <c r="W17" s="225"/>
      <c r="X17" s="225"/>
      <c r="Y17" s="225"/>
      <c r="Z17" s="225"/>
      <c r="AA17" s="225"/>
      <c r="AB17" s="225"/>
      <c r="AC17" s="225"/>
    </row>
    <row r="18" spans="1:29" ht="27" customHeight="1" x14ac:dyDescent="0.25">
      <c r="A18" s="249">
        <v>4</v>
      </c>
      <c r="B18" s="560">
        <f ca="1">IFERROR(IF(INDEX('Overview - Section A'!A$37:A$45,MATCH($A18,'Overview - Section A'!$B$37:$B$45,0))&lt;&gt;0,(INDEX('Overview - Section A'!A$37:A$45,MATCH($A18,'Overview - Section A'!$B$37:$B$45,0))),""),"")</f>
        <v>43831</v>
      </c>
      <c r="C18" s="561"/>
      <c r="D18" s="561">
        <f ca="1">IFERROR(IF(INDEX('Overview - Section A'!E$37:E$45,MATCH($A18,'Overview - Section A'!$B$37:$B$45,0))&lt;&gt;0,(INDEX('Overview - Section A'!E$37:E$45,MATCH($A18,'Overview - Section A'!$B$37:$B$45,0))),""),"")</f>
        <v>44196</v>
      </c>
      <c r="E18" s="562"/>
      <c r="F18" s="277" t="str">
        <f>IFERROR(IF(INDEX('Overview - Section A'!U$66:U$85,MATCH(#REF!,'Overview - Section A'!$B$66:$B$85,0))&lt;&gt;0,(INDEX('Overview - Section A'!U$66:U$85,MATCH(#REF!,'Overview - Section A'!$B$66:$B$85,0))),""),"")</f>
        <v/>
      </c>
      <c r="G18" s="225"/>
      <c r="H18" s="224"/>
      <c r="I18" s="224"/>
      <c r="J18" s="224"/>
      <c r="K18" s="224"/>
      <c r="L18" s="224"/>
      <c r="M18" s="224"/>
      <c r="N18" s="224"/>
      <c r="O18" s="224"/>
      <c r="P18" s="224"/>
      <c r="Q18" s="224"/>
      <c r="R18" s="224"/>
      <c r="S18" s="224"/>
      <c r="T18" s="225"/>
      <c r="U18" s="225"/>
      <c r="V18" s="225"/>
      <c r="W18" s="225"/>
      <c r="X18" s="225"/>
      <c r="Y18" s="225"/>
      <c r="Z18" s="225"/>
      <c r="AA18" s="225"/>
      <c r="AB18" s="225"/>
      <c r="AC18" s="225"/>
    </row>
    <row r="19" spans="1:29" ht="27" customHeight="1" x14ac:dyDescent="0.25">
      <c r="A19" s="249">
        <v>5</v>
      </c>
      <c r="B19" s="560">
        <f ca="1">IFERROR(IF(INDEX('Overview - Section A'!A$37:A$45,MATCH($A19,'Overview - Section A'!$B$37:$B$45,0))&lt;&gt;0,(INDEX('Overview - Section A'!A$37:A$45,MATCH($A19,'Overview - Section A'!$B$37:$B$45,0))),""),"")</f>
        <v>44197</v>
      </c>
      <c r="C19" s="561"/>
      <c r="D19" s="561">
        <f ca="1">IFERROR(IF(INDEX('Overview - Section A'!E$37:E$45,MATCH($A19,'Overview - Section A'!$B$37:$B$45,0))&lt;&gt;0,(INDEX('Overview - Section A'!E$37:E$45,MATCH($A19,'Overview - Section A'!$B$37:$B$45,0))),""),"")</f>
        <v>44561</v>
      </c>
      <c r="E19" s="562"/>
      <c r="F19" s="277" t="str">
        <f>IFERROR(IF(INDEX('Overview - Section A'!U$66:U$85,MATCH(#REF!,'Overview - Section A'!$B$66:$B$85,0))&lt;&gt;0,(INDEX('Overview - Section A'!U$66:U$85,MATCH(#REF!,'Overview - Section A'!$B$66:$B$85,0))),""),"")</f>
        <v/>
      </c>
      <c r="G19" s="225"/>
      <c r="H19" s="224"/>
      <c r="I19" s="224"/>
      <c r="J19" s="224"/>
      <c r="K19" s="224"/>
      <c r="L19" s="224"/>
      <c r="M19" s="224"/>
      <c r="N19" s="224"/>
      <c r="O19" s="224"/>
      <c r="P19" s="224"/>
      <c r="Q19" s="224"/>
      <c r="R19" s="224"/>
      <c r="S19" s="224"/>
      <c r="T19" s="225"/>
      <c r="U19" s="225"/>
      <c r="V19" s="225"/>
      <c r="W19" s="225"/>
      <c r="X19" s="225"/>
      <c r="Y19" s="225"/>
      <c r="Z19" s="225"/>
      <c r="AA19" s="225"/>
      <c r="AB19" s="225"/>
      <c r="AC19" s="225"/>
    </row>
    <row r="20" spans="1:29" ht="27" customHeight="1" x14ac:dyDescent="0.25">
      <c r="A20" s="249">
        <v>6</v>
      </c>
      <c r="B20" s="560">
        <f ca="1">IFERROR(IF(INDEX('Overview - Section A'!A$37:A$45,MATCH($A20,'Overview - Section A'!$B$37:$B$45,0))&lt;&gt;0,(INDEX('Overview - Section A'!A$37:A$45,MATCH($A20,'Overview - Section A'!$B$37:$B$45,0))),""),"")</f>
        <v>44562</v>
      </c>
      <c r="C20" s="561"/>
      <c r="D20" s="561">
        <f ca="1">IFERROR(IF(INDEX('Overview - Section A'!E$37:E$45,MATCH($A20,'Overview - Section A'!$B$37:$B$45,0))&lt;&gt;0,(INDEX('Overview - Section A'!E$37:E$45,MATCH($A20,'Overview - Section A'!$B$37:$B$45,0))),""),"")</f>
        <v>44926</v>
      </c>
      <c r="E20" s="562"/>
      <c r="F20" s="277" t="str">
        <f>IFERROR(IF(INDEX('Overview - Section A'!U$66:U$85,MATCH(#REF!,'Overview - Section A'!$B$66:$B$85,0))&lt;&gt;0,(INDEX('Overview - Section A'!U$66:U$85,MATCH(#REF!,'Overview - Section A'!$B$66:$B$85,0))),""),"")</f>
        <v/>
      </c>
      <c r="G20" s="225"/>
      <c r="H20" s="224"/>
      <c r="I20" s="224"/>
      <c r="J20" s="224"/>
      <c r="K20" s="224"/>
      <c r="L20" s="224"/>
      <c r="M20" s="224"/>
      <c r="N20" s="224"/>
      <c r="O20" s="224"/>
      <c r="P20" s="224"/>
      <c r="Q20" s="224"/>
      <c r="R20" s="224"/>
      <c r="S20" s="224"/>
      <c r="T20" s="225"/>
      <c r="U20" s="225"/>
      <c r="V20" s="225"/>
      <c r="W20" s="225"/>
      <c r="X20" s="225"/>
      <c r="Y20" s="225"/>
      <c r="Z20" s="225"/>
      <c r="AA20" s="225"/>
      <c r="AB20" s="225"/>
      <c r="AC20" s="225"/>
    </row>
    <row r="21" spans="1:29" ht="27" customHeight="1" x14ac:dyDescent="0.25">
      <c r="A21" s="249">
        <v>7</v>
      </c>
      <c r="B21" s="560">
        <f ca="1">IFERROR(IF(INDEX('Overview - Section A'!A$37:A$45,MATCH($A21,'Overview - Section A'!$B$37:$B$45,0))&lt;&gt;0,(INDEX('Overview - Section A'!A$37:A$45,MATCH($A21,'Overview - Section A'!$B$37:$B$45,0))),""),"")</f>
        <v>44927</v>
      </c>
      <c r="C21" s="561"/>
      <c r="D21" s="561">
        <f ca="1">IFERROR(IF(INDEX('Overview - Section A'!E$37:E$45,MATCH($A21,'Overview - Section A'!$B$37:$B$45,0))&lt;&gt;0,(INDEX('Overview - Section A'!E$37:E$45,MATCH($A21,'Overview - Section A'!$B$37:$B$45,0))),""),"")</f>
        <v>45291</v>
      </c>
      <c r="E21" s="562"/>
      <c r="F21" s="277" t="str">
        <f>IFERROR(IF(INDEX('Overview - Section A'!U$66:U$85,MATCH(#REF!,'Overview - Section A'!$B$66:$B$85,0))&lt;&gt;0,(INDEX('Overview - Section A'!U$66:U$85,MATCH(#REF!,'Overview - Section A'!$B$66:$B$85,0))),""),"")</f>
        <v/>
      </c>
      <c r="G21" s="225"/>
      <c r="H21" s="224"/>
      <c r="I21" s="224"/>
      <c r="J21" s="224"/>
      <c r="K21" s="224"/>
      <c r="L21" s="224"/>
      <c r="M21" s="224"/>
      <c r="N21" s="224"/>
      <c r="O21" s="224"/>
      <c r="P21" s="224"/>
      <c r="Q21" s="224"/>
      <c r="R21" s="224"/>
      <c r="S21" s="224"/>
      <c r="T21" s="225"/>
      <c r="U21" s="225"/>
      <c r="V21" s="225"/>
      <c r="W21" s="225"/>
      <c r="X21" s="225"/>
      <c r="Y21" s="225"/>
      <c r="Z21" s="225"/>
      <c r="AA21" s="225"/>
      <c r="AB21" s="225"/>
      <c r="AC21" s="225"/>
    </row>
    <row r="22" spans="1:29" ht="27" customHeight="1" x14ac:dyDescent="0.25">
      <c r="A22" s="249">
        <v>8</v>
      </c>
      <c r="B22" s="560" t="str">
        <f>IFERROR(IF(INDEX('Overview - Section A'!A$37:A$45,MATCH($A22,'Overview - Section A'!$B$37:$B$45,0))&lt;&gt;0,(INDEX('Overview - Section A'!A$37:A$45,MATCH($A22,'Overview - Section A'!$B$37:$B$45,0))),""),"")</f>
        <v/>
      </c>
      <c r="C22" s="561"/>
      <c r="D22" s="561" t="str">
        <f>IFERROR(IF(INDEX('Overview - Section A'!E$37:E$45,MATCH($A22,'Overview - Section A'!$B$37:$B$45,0))&lt;&gt;0,(INDEX('Overview - Section A'!E$37:E$45,MATCH($A22,'Overview - Section A'!$B$37:$B$45,0))),""),"")</f>
        <v/>
      </c>
      <c r="E22" s="562"/>
      <c r="F22" s="277" t="str">
        <f>IFERROR(IF(INDEX('Overview - Section A'!U$66:U$85,MATCH(#REF!,'Overview - Section A'!$B$66:$B$85,0))&lt;&gt;0,(INDEX('Overview - Section A'!U$66:U$85,MATCH(#REF!,'Overview - Section A'!$B$66:$B$85,0))),""),"")</f>
        <v/>
      </c>
      <c r="G22" s="225"/>
      <c r="H22" s="224"/>
      <c r="I22" s="224"/>
      <c r="J22" s="224"/>
      <c r="K22" s="224"/>
      <c r="L22" s="224"/>
      <c r="M22" s="224"/>
      <c r="N22" s="224"/>
      <c r="O22" s="224"/>
      <c r="P22" s="224"/>
      <c r="Q22" s="224"/>
      <c r="R22" s="224"/>
      <c r="S22" s="224"/>
      <c r="T22" s="225"/>
      <c r="U22" s="225"/>
      <c r="V22" s="225"/>
      <c r="W22" s="225"/>
      <c r="X22" s="225"/>
      <c r="Y22" s="225"/>
      <c r="Z22" s="225"/>
      <c r="AA22" s="225"/>
      <c r="AB22" s="225"/>
      <c r="AC22" s="225"/>
    </row>
    <row r="23" spans="1:29" ht="27" customHeight="1" thickBot="1" x14ac:dyDescent="0.3">
      <c r="A23" s="249">
        <v>9</v>
      </c>
      <c r="B23" s="563" t="str">
        <f>IFERROR(IF(INDEX('Overview - Section A'!A$37:A$45,MATCH($A23,'Overview - Section A'!$B$37:$B$45,0))&lt;&gt;0,(INDEX('Overview - Section A'!A$37:A$45,MATCH($A23,'Overview - Section A'!$B$37:$B$45,0))),""),"")</f>
        <v/>
      </c>
      <c r="C23" s="564"/>
      <c r="D23" s="564" t="str">
        <f>IFERROR(IF(INDEX('Overview - Section A'!E$37:E$45,MATCH($A23,'Overview - Section A'!$B$37:$B$45,0))&lt;&gt;0,(INDEX('Overview - Section A'!E$37:E$45,MATCH($A23,'Overview - Section A'!$B$37:$B$45,0))),""),"")</f>
        <v/>
      </c>
      <c r="E23" s="565"/>
      <c r="F23" s="277" t="str">
        <f>IFERROR(IF(INDEX('Overview - Section A'!U$66:U$85,MATCH(#REF!,'Overview - Section A'!$B$66:$B$85,0))&lt;&gt;0,(INDEX('Overview - Section A'!U$66:U$85,MATCH(#REF!,'Overview - Section A'!$B$66:$B$85,0))),""),"")</f>
        <v/>
      </c>
      <c r="G23" s="225"/>
      <c r="H23" s="224"/>
      <c r="I23" s="224"/>
      <c r="J23" s="224"/>
      <c r="K23" s="224"/>
      <c r="L23" s="224"/>
      <c r="M23" s="224"/>
      <c r="N23" s="224"/>
      <c r="O23" s="224"/>
      <c r="P23" s="224"/>
      <c r="Q23" s="224"/>
      <c r="R23" s="224"/>
      <c r="S23" s="224"/>
      <c r="T23" s="225"/>
      <c r="U23" s="225"/>
      <c r="V23" s="225"/>
      <c r="W23" s="225"/>
      <c r="X23" s="225"/>
      <c r="Y23" s="225"/>
      <c r="Z23" s="225"/>
      <c r="AA23" s="225"/>
      <c r="AB23" s="225"/>
      <c r="AC23" s="225"/>
    </row>
    <row r="24" spans="1:29" ht="23.25" x14ac:dyDescent="0.25">
      <c r="A24" s="225"/>
      <c r="B24" s="237"/>
      <c r="C24" s="237"/>
      <c r="D24" s="237"/>
      <c r="E24" s="237"/>
      <c r="F24" s="224"/>
      <c r="G24" s="225"/>
      <c r="H24" s="224"/>
      <c r="I24" s="224"/>
      <c r="J24" s="224"/>
      <c r="K24" s="224"/>
      <c r="L24" s="224"/>
      <c r="M24" s="224"/>
      <c r="N24" s="224"/>
      <c r="O24" s="224"/>
      <c r="P24" s="224"/>
      <c r="Q24" s="224"/>
      <c r="R24" s="224"/>
      <c r="S24" s="224"/>
      <c r="T24" s="225"/>
      <c r="U24" s="225"/>
      <c r="V24" s="225"/>
      <c r="W24" s="225"/>
      <c r="X24" s="225"/>
      <c r="Y24" s="225"/>
      <c r="Z24" s="225"/>
      <c r="AA24" s="225"/>
      <c r="AB24" s="225"/>
      <c r="AC24" s="225"/>
    </row>
    <row r="25" spans="1:29" ht="16.5" thickBot="1" x14ac:dyDescent="0.3">
      <c r="A25" s="225"/>
      <c r="B25" s="225"/>
      <c r="C25" s="225"/>
      <c r="D25" s="225"/>
      <c r="E25" s="225"/>
      <c r="F25" s="225"/>
      <c r="G25" s="225"/>
      <c r="H25" s="225"/>
      <c r="I25" s="225"/>
      <c r="J25" s="225"/>
      <c r="K25" s="225"/>
      <c r="L25" s="225"/>
      <c r="M25" s="225"/>
      <c r="N25" s="225"/>
      <c r="O25" s="225"/>
      <c r="P25" s="225"/>
      <c r="Q25" s="225"/>
      <c r="R25" s="225"/>
      <c r="S25" s="225"/>
      <c r="T25" s="225"/>
      <c r="U25" s="225"/>
      <c r="V25" s="225"/>
      <c r="W25" s="225"/>
      <c r="X25" s="225"/>
      <c r="Y25" s="225"/>
      <c r="Z25" s="225"/>
      <c r="AA25" s="225"/>
      <c r="AB25" s="225"/>
      <c r="AC25" s="225"/>
    </row>
    <row r="26" spans="1:29" ht="46.5" customHeight="1" x14ac:dyDescent="0.25">
      <c r="A26" s="225"/>
      <c r="B26" s="566" t="s">
        <v>13</v>
      </c>
      <c r="C26" s="543"/>
      <c r="D26" s="543"/>
      <c r="E26" s="543"/>
      <c r="F26" s="543"/>
      <c r="G26" s="543"/>
      <c r="H26" s="543"/>
      <c r="I26" s="543"/>
      <c r="J26" s="543"/>
      <c r="K26" s="543"/>
      <c r="L26" s="567"/>
      <c r="M26" s="225"/>
      <c r="N26" s="225"/>
      <c r="O26" s="566" t="s">
        <v>5</v>
      </c>
      <c r="P26" s="543"/>
      <c r="Q26" s="543"/>
      <c r="R26" s="543"/>
      <c r="S26" s="543"/>
      <c r="T26" s="543"/>
      <c r="U26" s="543"/>
      <c r="V26" s="543"/>
      <c r="W26" s="543"/>
      <c r="X26" s="543"/>
      <c r="Y26" s="543"/>
      <c r="Z26" s="543"/>
      <c r="AA26" s="567"/>
      <c r="AB26" s="225"/>
      <c r="AC26" s="225"/>
    </row>
    <row r="27" spans="1:29" ht="49.5" customHeight="1" x14ac:dyDescent="0.25">
      <c r="A27" s="249">
        <v>1</v>
      </c>
      <c r="B27" s="568" t="str">
        <f>IFERROR(IF(INDEX('Overview - Section A'!$E$49:$E$63,MATCH($A27,'Overview - Section A'!$A$49:$A$63,0))&lt;&gt;0,INDEX('Overview - Section A'!$E$49:$E$63,MATCH($A27,'Overview - Section A'!$A$49:$A$63,0)),""),"")</f>
        <v>To end the transmission of HIV and alleviate the impact of AIDS in LaoPDR</v>
      </c>
      <c r="C27" s="569"/>
      <c r="D27" s="569"/>
      <c r="E27" s="569"/>
      <c r="F27" s="569"/>
      <c r="G27" s="569"/>
      <c r="H27" s="569"/>
      <c r="I27" s="569"/>
      <c r="J27" s="569"/>
      <c r="K27" s="569"/>
      <c r="L27" s="570"/>
      <c r="M27" s="226"/>
      <c r="N27" s="226"/>
      <c r="O27" s="568" t="str">
        <f>IFERROR(IF(INDEX('Overview - Section A'!$E$49:$E$63,MATCH($A27,'Overview - Section A'!$A$49:$A$63,0))&lt;&gt;0,INDEX('Overview - Section A'!$E$49:$E$63,MATCH($A27,'Overview - Section A'!$A$49:$A$63,0)),""),"")</f>
        <v>To end the transmission of HIV and alleviate the impact of AIDS in LaoPDR</v>
      </c>
      <c r="P27" s="569"/>
      <c r="Q27" s="569"/>
      <c r="R27" s="569"/>
      <c r="S27" s="569"/>
      <c r="T27" s="569"/>
      <c r="U27" s="569"/>
      <c r="V27" s="569"/>
      <c r="W27" s="569"/>
      <c r="X27" s="569"/>
      <c r="Y27" s="569"/>
      <c r="Z27" s="569"/>
      <c r="AA27" s="570"/>
      <c r="AB27" s="225"/>
      <c r="AC27" s="225"/>
    </row>
    <row r="28" spans="1:29" ht="49.5" customHeight="1" x14ac:dyDescent="0.25">
      <c r="A28" s="249">
        <v>2</v>
      </c>
      <c r="B28" s="568" t="str">
        <f>IFERROR(IF(INDEX('Overview - Section A'!$E$49:$E$63,MATCH($A28,'Overview - Section A'!$A$49:$A$63,0))&lt;&gt;0,INDEX('Overview - Section A'!$E$49:$E$63,MATCH($A28,'Overview - Section A'!$A$49:$A$63,0)),""),"")</f>
        <v/>
      </c>
      <c r="C28" s="569"/>
      <c r="D28" s="569"/>
      <c r="E28" s="569"/>
      <c r="F28" s="569"/>
      <c r="G28" s="569"/>
      <c r="H28" s="569"/>
      <c r="I28" s="569"/>
      <c r="J28" s="569"/>
      <c r="K28" s="569"/>
      <c r="L28" s="570"/>
      <c r="M28" s="226"/>
      <c r="N28" s="226"/>
      <c r="O28" s="568" t="str">
        <f>IFERROR(IF(INDEX('Overview - Section A'!$E$49:$E$63,MATCH($A28,'Overview - Section A'!$A$49:$A$63,0))&lt;&gt;0,INDEX('Overview - Section A'!$E$49:$E$63,MATCH($A28,'Overview - Section A'!$A$49:$A$63,0)),""),"")</f>
        <v/>
      </c>
      <c r="P28" s="569"/>
      <c r="Q28" s="569"/>
      <c r="R28" s="569"/>
      <c r="S28" s="569"/>
      <c r="T28" s="569"/>
      <c r="U28" s="569"/>
      <c r="V28" s="569"/>
      <c r="W28" s="569"/>
      <c r="X28" s="569"/>
      <c r="Y28" s="569"/>
      <c r="Z28" s="569"/>
      <c r="AA28" s="570"/>
      <c r="AB28" s="225"/>
      <c r="AC28" s="225"/>
    </row>
    <row r="29" spans="1:29" ht="49.5" customHeight="1" x14ac:dyDescent="0.25">
      <c r="A29" s="249">
        <v>3</v>
      </c>
      <c r="B29" s="568" t="str">
        <f>IFERROR(IF(INDEX('Overview - Section A'!$E$49:$E$63,MATCH($A29,'Overview - Section A'!$A$49:$A$63,0))&lt;&gt;0,INDEX('Overview - Section A'!$E$49:$E$63,MATCH($A29,'Overview - Section A'!$A$49:$A$63,0)),""),"")</f>
        <v/>
      </c>
      <c r="C29" s="569"/>
      <c r="D29" s="569"/>
      <c r="E29" s="569"/>
      <c r="F29" s="569"/>
      <c r="G29" s="569"/>
      <c r="H29" s="569"/>
      <c r="I29" s="569"/>
      <c r="J29" s="569"/>
      <c r="K29" s="569"/>
      <c r="L29" s="570"/>
      <c r="M29" s="226"/>
      <c r="N29" s="226"/>
      <c r="O29" s="568" t="str">
        <f>IFERROR(IF(INDEX('Overview - Section A'!$E$49:$E$63,MATCH($A29,'Overview - Section A'!$A$49:$A$63,0))&lt;&gt;0,INDEX('Overview - Section A'!$E$49:$E$63,MATCH($A29,'Overview - Section A'!$A$49:$A$63,0)),""),"")</f>
        <v/>
      </c>
      <c r="P29" s="569"/>
      <c r="Q29" s="569"/>
      <c r="R29" s="569"/>
      <c r="S29" s="569"/>
      <c r="T29" s="569"/>
      <c r="U29" s="569"/>
      <c r="V29" s="569"/>
      <c r="W29" s="569"/>
      <c r="X29" s="569"/>
      <c r="Y29" s="569"/>
      <c r="Z29" s="569"/>
      <c r="AA29" s="570"/>
      <c r="AB29" s="225"/>
      <c r="AC29" s="225"/>
    </row>
    <row r="30" spans="1:29" ht="49.5" customHeight="1" x14ac:dyDescent="0.25">
      <c r="A30" s="249">
        <v>4</v>
      </c>
      <c r="B30" s="568" t="str">
        <f>IFERROR(IF(INDEX('Overview - Section A'!$E$49:$E$63,MATCH($A30,'Overview - Section A'!$A$49:$A$63,0))&lt;&gt;0,INDEX('Overview - Section A'!$E$49:$E$63,MATCH($A30,'Overview - Section A'!$A$49:$A$63,0)),""),"")</f>
        <v/>
      </c>
      <c r="C30" s="569"/>
      <c r="D30" s="569"/>
      <c r="E30" s="569"/>
      <c r="F30" s="569"/>
      <c r="G30" s="569"/>
      <c r="H30" s="569"/>
      <c r="I30" s="569"/>
      <c r="J30" s="569"/>
      <c r="K30" s="569"/>
      <c r="L30" s="570"/>
      <c r="M30" s="226"/>
      <c r="N30" s="226"/>
      <c r="O30" s="568" t="str">
        <f>IFERROR(IF(INDEX('Overview - Section A'!$E$49:$E$63,MATCH($A30,'Overview - Section A'!$A$49:$A$63,0))&lt;&gt;0,INDEX('Overview - Section A'!$E$49:$E$63,MATCH($A30,'Overview - Section A'!$A$49:$A$63,0)),""),"")</f>
        <v/>
      </c>
      <c r="P30" s="569"/>
      <c r="Q30" s="569"/>
      <c r="R30" s="569"/>
      <c r="S30" s="569"/>
      <c r="T30" s="569"/>
      <c r="U30" s="569"/>
      <c r="V30" s="569"/>
      <c r="W30" s="569"/>
      <c r="X30" s="569"/>
      <c r="Y30" s="569"/>
      <c r="Z30" s="569"/>
      <c r="AA30" s="570"/>
      <c r="AB30" s="225"/>
      <c r="AC30" s="225"/>
    </row>
    <row r="31" spans="1:29" ht="49.5" customHeight="1" x14ac:dyDescent="0.25">
      <c r="A31" s="249">
        <v>5</v>
      </c>
      <c r="B31" s="568" t="str">
        <f>IFERROR(IF(INDEX('Overview - Section A'!$E$49:$E$63,MATCH($A31,'Overview - Section A'!$A$49:$A$63,0))&lt;&gt;0,INDEX('Overview - Section A'!$E$49:$E$63,MATCH($A31,'Overview - Section A'!$A$49:$A$63,0)),""),"")</f>
        <v/>
      </c>
      <c r="C31" s="569"/>
      <c r="D31" s="569"/>
      <c r="E31" s="569"/>
      <c r="F31" s="569"/>
      <c r="G31" s="569"/>
      <c r="H31" s="569"/>
      <c r="I31" s="569"/>
      <c r="J31" s="569"/>
      <c r="K31" s="569"/>
      <c r="L31" s="570"/>
      <c r="M31" s="226"/>
      <c r="N31" s="226"/>
      <c r="O31" s="568" t="str">
        <f>IFERROR(IF(INDEX('Overview - Section A'!$E$49:$E$63,MATCH($A31,'Overview - Section A'!$A$49:$A$63,0))&lt;&gt;0,INDEX('Overview - Section A'!$E$49:$E$63,MATCH($A31,'Overview - Section A'!$A$49:$A$63,0)),""),"")</f>
        <v/>
      </c>
      <c r="P31" s="569"/>
      <c r="Q31" s="569"/>
      <c r="R31" s="569"/>
      <c r="S31" s="569"/>
      <c r="T31" s="569"/>
      <c r="U31" s="569"/>
      <c r="V31" s="569"/>
      <c r="W31" s="569"/>
      <c r="X31" s="569"/>
      <c r="Y31" s="569"/>
      <c r="Z31" s="569"/>
      <c r="AA31" s="570"/>
      <c r="AB31" s="225"/>
      <c r="AC31" s="225"/>
    </row>
    <row r="32" spans="1:29" ht="49.5" customHeight="1" x14ac:dyDescent="0.25">
      <c r="A32" s="249">
        <v>6</v>
      </c>
      <c r="B32" s="568" t="str">
        <f>IFERROR(IF(INDEX('Overview - Section A'!$E$49:$E$63,MATCH($A32,'Overview - Section A'!$A$49:$A$63,0))&lt;&gt;0,INDEX('Overview - Section A'!$E$49:$E$63,MATCH($A32,'Overview - Section A'!$A$49:$A$63,0)),""),"")</f>
        <v/>
      </c>
      <c r="C32" s="569"/>
      <c r="D32" s="569"/>
      <c r="E32" s="569"/>
      <c r="F32" s="569"/>
      <c r="G32" s="569"/>
      <c r="H32" s="569"/>
      <c r="I32" s="569"/>
      <c r="J32" s="569"/>
      <c r="K32" s="569"/>
      <c r="L32" s="570"/>
      <c r="M32" s="226"/>
      <c r="N32" s="226"/>
      <c r="O32" s="568" t="str">
        <f>IFERROR(IF(INDEX('Overview - Section A'!$E$49:$E$63,MATCH($A32,'Overview - Section A'!$A$49:$A$63,0))&lt;&gt;0,INDEX('Overview - Section A'!$E$49:$E$63,MATCH($A32,'Overview - Section A'!$A$49:$A$63,0)),""),"")</f>
        <v/>
      </c>
      <c r="P32" s="569"/>
      <c r="Q32" s="569"/>
      <c r="R32" s="569"/>
      <c r="S32" s="569"/>
      <c r="T32" s="569"/>
      <c r="U32" s="569"/>
      <c r="V32" s="569"/>
      <c r="W32" s="569"/>
      <c r="X32" s="569"/>
      <c r="Y32" s="569"/>
      <c r="Z32" s="569"/>
      <c r="AA32" s="570"/>
      <c r="AB32" s="225"/>
      <c r="AC32" s="225"/>
    </row>
    <row r="33" spans="1:43" ht="49.5" customHeight="1" x14ac:dyDescent="0.25">
      <c r="A33" s="249">
        <v>7</v>
      </c>
      <c r="B33" s="568" t="str">
        <f>IFERROR(IF(INDEX('Overview - Section A'!$E$49:$E$63,MATCH($A33,'Overview - Section A'!$A$49:$A$63,0))&lt;&gt;0,INDEX('Overview - Section A'!$E$49:$E$63,MATCH($A33,'Overview - Section A'!$A$49:$A$63,0)),""),"")</f>
        <v/>
      </c>
      <c r="C33" s="569"/>
      <c r="D33" s="569"/>
      <c r="E33" s="569"/>
      <c r="F33" s="569"/>
      <c r="G33" s="569"/>
      <c r="H33" s="569"/>
      <c r="I33" s="569"/>
      <c r="J33" s="569"/>
      <c r="K33" s="569"/>
      <c r="L33" s="570"/>
      <c r="M33" s="226"/>
      <c r="N33" s="226"/>
      <c r="O33" s="568" t="str">
        <f>IFERROR(IF(INDEX('Overview - Section A'!$E$49:$E$63,MATCH($A33,'Overview - Section A'!$A$49:$A$63,0))&lt;&gt;0,INDEX('Overview - Section A'!$E$49:$E$63,MATCH($A33,'Overview - Section A'!$A$49:$A$63,0)),""),"")</f>
        <v/>
      </c>
      <c r="P33" s="569"/>
      <c r="Q33" s="569"/>
      <c r="R33" s="569"/>
      <c r="S33" s="569"/>
      <c r="T33" s="569"/>
      <c r="U33" s="569"/>
      <c r="V33" s="569"/>
      <c r="W33" s="569"/>
      <c r="X33" s="569"/>
      <c r="Y33" s="569"/>
      <c r="Z33" s="569"/>
      <c r="AA33" s="570"/>
      <c r="AB33" s="225"/>
      <c r="AC33" s="225"/>
    </row>
    <row r="34" spans="1:43" ht="49.5" customHeight="1" x14ac:dyDescent="0.25">
      <c r="A34" s="249">
        <v>8</v>
      </c>
      <c r="B34" s="568" t="str">
        <f>IFERROR(IF(INDEX('Overview - Section A'!$E$49:$E$63,MATCH($A34,'Overview - Section A'!$A$49:$A$63,0))&lt;&gt;0,INDEX('Overview - Section A'!$E$49:$E$63,MATCH($A34,'Overview - Section A'!$A$49:$A$63,0)),""),"")</f>
        <v/>
      </c>
      <c r="C34" s="569"/>
      <c r="D34" s="569"/>
      <c r="E34" s="569"/>
      <c r="F34" s="569"/>
      <c r="G34" s="569"/>
      <c r="H34" s="569"/>
      <c r="I34" s="569"/>
      <c r="J34" s="569"/>
      <c r="K34" s="569"/>
      <c r="L34" s="570"/>
      <c r="M34" s="226"/>
      <c r="N34" s="226"/>
      <c r="O34" s="568" t="str">
        <f>IFERROR(IF(INDEX('Overview - Section A'!$E$49:$E$63,MATCH($A34,'Overview - Section A'!$A$49:$A$63,0))&lt;&gt;0,INDEX('Overview - Section A'!$E$49:$E$63,MATCH($A34,'Overview - Section A'!$A$49:$A$63,0)),""),"")</f>
        <v/>
      </c>
      <c r="P34" s="569"/>
      <c r="Q34" s="569"/>
      <c r="R34" s="569"/>
      <c r="S34" s="569"/>
      <c r="T34" s="569"/>
      <c r="U34" s="569"/>
      <c r="V34" s="569"/>
      <c r="W34" s="569"/>
      <c r="X34" s="569"/>
      <c r="Y34" s="569"/>
      <c r="Z34" s="569"/>
      <c r="AA34" s="570"/>
      <c r="AB34" s="225"/>
      <c r="AC34" s="225"/>
    </row>
    <row r="35" spans="1:43" ht="49.5" customHeight="1" x14ac:dyDescent="0.25">
      <c r="A35" s="249">
        <v>9</v>
      </c>
      <c r="B35" s="568" t="str">
        <f>IFERROR(IF(INDEX('Overview - Section A'!$E$49:$E$63,MATCH($A35,'Overview - Section A'!$A$49:$A$63,0))&lt;&gt;0,INDEX('Overview - Section A'!$E$49:$E$63,MATCH($A35,'Overview - Section A'!$A$49:$A$63,0)),""),"")</f>
        <v/>
      </c>
      <c r="C35" s="569"/>
      <c r="D35" s="569"/>
      <c r="E35" s="569"/>
      <c r="F35" s="569"/>
      <c r="G35" s="569"/>
      <c r="H35" s="569"/>
      <c r="I35" s="569"/>
      <c r="J35" s="569"/>
      <c r="K35" s="569"/>
      <c r="L35" s="570"/>
      <c r="M35" s="226"/>
      <c r="N35" s="226"/>
      <c r="O35" s="568" t="str">
        <f>IFERROR(IF(INDEX('Overview - Section A'!$E$49:$E$63,MATCH($A35,'Overview - Section A'!$A$49:$A$63,0))&lt;&gt;0,INDEX('Overview - Section A'!$E$49:$E$63,MATCH($A35,'Overview - Section A'!$A$49:$A$63,0)),""),"")</f>
        <v/>
      </c>
      <c r="P35" s="569"/>
      <c r="Q35" s="569"/>
      <c r="R35" s="569"/>
      <c r="S35" s="569"/>
      <c r="T35" s="569"/>
      <c r="U35" s="569"/>
      <c r="V35" s="569"/>
      <c r="W35" s="569"/>
      <c r="X35" s="569"/>
      <c r="Y35" s="569"/>
      <c r="Z35" s="569"/>
      <c r="AA35" s="570"/>
      <c r="AB35" s="225"/>
      <c r="AC35" s="225"/>
    </row>
    <row r="36" spans="1:43" ht="49.5" customHeight="1" x14ac:dyDescent="0.25">
      <c r="A36" s="249">
        <v>10</v>
      </c>
      <c r="B36" s="568" t="str">
        <f>IFERROR(IF(INDEX('Overview - Section A'!$E$49:$E$63,MATCH($A36,'Overview - Section A'!$A$49:$A$63,0))&lt;&gt;0,INDEX('Overview - Section A'!$E$49:$E$63,MATCH($A36,'Overview - Section A'!$A$49:$A$63,0)),""),"")</f>
        <v/>
      </c>
      <c r="C36" s="569"/>
      <c r="D36" s="569"/>
      <c r="E36" s="569"/>
      <c r="F36" s="569"/>
      <c r="G36" s="569"/>
      <c r="H36" s="569"/>
      <c r="I36" s="569"/>
      <c r="J36" s="569"/>
      <c r="K36" s="569"/>
      <c r="L36" s="570"/>
      <c r="M36" s="226"/>
      <c r="N36" s="226"/>
      <c r="O36" s="568" t="str">
        <f>IFERROR(IF(INDEX('Overview - Section A'!$E$49:$E$63,MATCH($A36,'Overview - Section A'!$A$49:$A$63,0))&lt;&gt;0,INDEX('Overview - Section A'!$E$49:$E$63,MATCH($A36,'Overview - Section A'!$A$49:$A$63,0)),""),"")</f>
        <v/>
      </c>
      <c r="P36" s="569"/>
      <c r="Q36" s="569"/>
      <c r="R36" s="569"/>
      <c r="S36" s="569"/>
      <c r="T36" s="569"/>
      <c r="U36" s="569"/>
      <c r="V36" s="569"/>
      <c r="W36" s="569"/>
      <c r="X36" s="569"/>
      <c r="Y36" s="569"/>
      <c r="Z36" s="569"/>
      <c r="AA36" s="570"/>
      <c r="AB36" s="225"/>
      <c r="AC36" s="225"/>
    </row>
    <row r="37" spans="1:43" ht="49.5" customHeight="1" x14ac:dyDescent="0.25">
      <c r="A37" s="249">
        <v>11</v>
      </c>
      <c r="B37" s="568" t="str">
        <f>IFERROR(IF(INDEX('Overview - Section A'!$E$49:$E$63,MATCH($A37,'Overview - Section A'!$A$49:$A$63,0))&lt;&gt;0,INDEX('Overview - Section A'!$E$49:$E$63,MATCH($A37,'Overview - Section A'!$A$49:$A$63,0)),""),"")</f>
        <v/>
      </c>
      <c r="C37" s="569"/>
      <c r="D37" s="569"/>
      <c r="E37" s="569"/>
      <c r="F37" s="569"/>
      <c r="G37" s="569"/>
      <c r="H37" s="569"/>
      <c r="I37" s="569"/>
      <c r="J37" s="569"/>
      <c r="K37" s="569"/>
      <c r="L37" s="570"/>
      <c r="M37" s="226"/>
      <c r="N37" s="226"/>
      <c r="O37" s="568" t="str">
        <f>IFERROR(IF(INDEX('Overview - Section A'!$E$49:$E$63,MATCH($A37,'Overview - Section A'!$A$49:$A$63,0))&lt;&gt;0,INDEX('Overview - Section A'!$E$49:$E$63,MATCH($A37,'Overview - Section A'!$A$49:$A$63,0)),""),"")</f>
        <v/>
      </c>
      <c r="P37" s="569"/>
      <c r="Q37" s="569"/>
      <c r="R37" s="569"/>
      <c r="S37" s="569"/>
      <c r="T37" s="569"/>
      <c r="U37" s="569"/>
      <c r="V37" s="569"/>
      <c r="W37" s="569"/>
      <c r="X37" s="569"/>
      <c r="Y37" s="569"/>
      <c r="Z37" s="569"/>
      <c r="AA37" s="570"/>
      <c r="AB37" s="225"/>
      <c r="AC37" s="225"/>
    </row>
    <row r="38" spans="1:43" ht="49.5" customHeight="1" thickBot="1" x14ac:dyDescent="0.3">
      <c r="A38" s="249">
        <v>12</v>
      </c>
      <c r="B38" s="571" t="str">
        <f>IFERROR(IF(INDEX('Overview - Section A'!$E$49:$E$63,MATCH($A38,'Overview - Section A'!$A$49:$A$63,0))&lt;&gt;0,INDEX('Overview - Section A'!$E$49:$E$63,MATCH($A38,'Overview - Section A'!$A$49:$A$63,0)),""),"")</f>
        <v/>
      </c>
      <c r="C38" s="572"/>
      <c r="D38" s="572"/>
      <c r="E38" s="572"/>
      <c r="F38" s="572"/>
      <c r="G38" s="572"/>
      <c r="H38" s="572"/>
      <c r="I38" s="572"/>
      <c r="J38" s="572"/>
      <c r="K38" s="572"/>
      <c r="L38" s="573"/>
      <c r="M38" s="226"/>
      <c r="N38" s="226"/>
      <c r="O38" s="571" t="str">
        <f>IFERROR(IF(INDEX('Overview - Section A'!$E$49:$E$63,MATCH($A38,'Overview - Section A'!$A$49:$A$63,0))&lt;&gt;0,INDEX('Overview - Section A'!$E$49:$E$63,MATCH($A38,'Overview - Section A'!$A$49:$A$63,0)),""),"")</f>
        <v/>
      </c>
      <c r="P38" s="572"/>
      <c r="Q38" s="572"/>
      <c r="R38" s="572"/>
      <c r="S38" s="572"/>
      <c r="T38" s="572"/>
      <c r="U38" s="572"/>
      <c r="V38" s="572"/>
      <c r="W38" s="572"/>
      <c r="X38" s="572"/>
      <c r="Y38" s="572"/>
      <c r="Z38" s="572"/>
      <c r="AA38" s="573"/>
      <c r="AB38" s="225"/>
      <c r="AC38" s="225"/>
    </row>
    <row r="39" spans="1:43" x14ac:dyDescent="0.25">
      <c r="A39" s="225"/>
      <c r="B39" s="225"/>
      <c r="C39" s="225"/>
      <c r="D39" s="225"/>
      <c r="E39" s="225"/>
      <c r="F39" s="225"/>
      <c r="G39" s="225"/>
      <c r="H39" s="225"/>
      <c r="I39" s="225"/>
      <c r="J39" s="225"/>
      <c r="K39" s="225"/>
      <c r="L39" s="225"/>
      <c r="M39" s="225"/>
      <c r="N39" s="225"/>
      <c r="O39" s="225"/>
      <c r="P39" s="225"/>
      <c r="Q39" s="225"/>
      <c r="R39" s="225"/>
      <c r="S39" s="225"/>
      <c r="T39" s="225"/>
      <c r="U39" s="225"/>
      <c r="V39" s="225"/>
      <c r="W39" s="225"/>
      <c r="X39" s="225"/>
      <c r="Y39" s="225"/>
      <c r="Z39" s="225"/>
      <c r="AA39" s="225"/>
      <c r="AB39" s="225"/>
      <c r="AC39" s="225"/>
    </row>
    <row r="40" spans="1:43" x14ac:dyDescent="0.25">
      <c r="A40" s="225"/>
      <c r="B40" s="225"/>
      <c r="C40" s="225"/>
      <c r="D40" s="225"/>
      <c r="E40" s="225"/>
      <c r="F40" s="225"/>
      <c r="G40" s="225"/>
      <c r="H40" s="225"/>
      <c r="I40" s="225"/>
      <c r="J40" s="225"/>
      <c r="K40" s="225"/>
      <c r="L40" s="225"/>
      <c r="M40" s="225"/>
      <c r="N40" s="225"/>
      <c r="O40" s="225"/>
      <c r="P40" s="225"/>
      <c r="Q40" s="225"/>
      <c r="R40" s="225"/>
      <c r="S40" s="225"/>
      <c r="T40" s="225"/>
      <c r="U40" s="225"/>
      <c r="V40" s="225"/>
      <c r="W40" s="225"/>
      <c r="X40" s="225"/>
      <c r="Y40" s="225"/>
      <c r="Z40" s="225"/>
      <c r="AA40" s="225"/>
      <c r="AB40" s="225"/>
      <c r="AC40" s="225"/>
    </row>
    <row r="41" spans="1:43" x14ac:dyDescent="0.25">
      <c r="A41" s="225"/>
      <c r="B41" s="225"/>
      <c r="C41" s="225"/>
      <c r="D41" s="225"/>
      <c r="E41" s="225"/>
      <c r="F41" s="225"/>
      <c r="G41" s="225"/>
      <c r="H41" s="225"/>
      <c r="I41" s="225"/>
      <c r="J41" s="225"/>
      <c r="K41" s="225"/>
      <c r="L41" s="225"/>
      <c r="M41" s="225"/>
      <c r="N41" s="225"/>
      <c r="O41" s="225"/>
      <c r="P41" s="225"/>
      <c r="Q41" s="225"/>
      <c r="R41" s="225"/>
      <c r="S41" s="225"/>
      <c r="T41" s="225"/>
      <c r="U41" s="225"/>
      <c r="V41" s="225"/>
      <c r="W41" s="225"/>
      <c r="X41" s="225"/>
      <c r="Y41" s="225"/>
      <c r="Z41" s="225"/>
      <c r="AA41" s="225"/>
      <c r="AB41" s="225"/>
      <c r="AC41" s="225"/>
    </row>
    <row r="42" spans="1:43" ht="16.5" thickBot="1" x14ac:dyDescent="0.3">
      <c r="A42" s="225"/>
      <c r="B42" s="225"/>
      <c r="C42" s="225"/>
      <c r="D42" s="225"/>
      <c r="E42" s="225"/>
      <c r="F42" s="225"/>
      <c r="G42" s="225"/>
      <c r="H42" s="225"/>
      <c r="I42" s="225"/>
      <c r="J42" s="225"/>
      <c r="K42" s="225"/>
      <c r="L42" s="225"/>
      <c r="M42" s="225"/>
      <c r="N42" s="225"/>
      <c r="O42" s="225"/>
      <c r="P42" s="225"/>
      <c r="Q42" s="225"/>
      <c r="R42" s="225"/>
      <c r="S42" s="225"/>
      <c r="T42" s="225"/>
      <c r="U42" s="225"/>
      <c r="V42" s="225"/>
      <c r="W42" s="225"/>
      <c r="X42" s="225"/>
      <c r="Y42" s="225"/>
      <c r="Z42" s="225"/>
      <c r="AA42" s="225"/>
      <c r="AB42" s="225"/>
      <c r="AC42" s="225"/>
    </row>
    <row r="43" spans="1:43" ht="47.25" customHeight="1" thickBot="1" x14ac:dyDescent="0.3">
      <c r="A43" s="574" t="s">
        <v>15</v>
      </c>
      <c r="B43" s="575"/>
      <c r="C43" s="575"/>
      <c r="D43" s="575"/>
      <c r="E43" s="575"/>
      <c r="F43" s="575"/>
      <c r="G43" s="575"/>
      <c r="H43" s="575"/>
      <c r="I43" s="576"/>
      <c r="J43" s="225"/>
      <c r="K43" s="225"/>
      <c r="L43" s="225"/>
      <c r="M43" s="225"/>
      <c r="N43" s="225"/>
      <c r="O43" s="225"/>
      <c r="P43" s="225"/>
      <c r="Q43" s="225"/>
      <c r="R43" s="225"/>
      <c r="S43" s="225"/>
      <c r="T43" s="225"/>
      <c r="U43" s="225"/>
      <c r="V43" s="225"/>
      <c r="W43" s="225"/>
      <c r="X43" s="225"/>
      <c r="Y43" s="225"/>
      <c r="Z43" s="225"/>
      <c r="AA43" s="225"/>
      <c r="AB43" s="225"/>
      <c r="AC43" s="225"/>
    </row>
    <row r="44" spans="1:43" ht="16.5" thickBot="1" x14ac:dyDescent="0.3">
      <c r="A44" s="225"/>
      <c r="B44" s="225"/>
      <c r="C44" s="225"/>
      <c r="D44" s="225"/>
      <c r="E44" s="225"/>
      <c r="F44" s="225"/>
      <c r="G44" s="225"/>
      <c r="H44" s="225"/>
      <c r="I44" s="225"/>
      <c r="J44" s="225"/>
      <c r="K44" s="225"/>
      <c r="L44" s="225"/>
      <c r="M44" s="225"/>
      <c r="N44" s="225"/>
      <c r="O44" s="225"/>
      <c r="P44" s="225"/>
      <c r="Q44" s="225"/>
      <c r="R44" s="225"/>
      <c r="S44" s="225"/>
      <c r="T44" s="225"/>
      <c r="U44" s="225"/>
      <c r="V44" s="225"/>
      <c r="W44" s="225"/>
      <c r="X44" s="225"/>
      <c r="Y44" s="225"/>
      <c r="Z44" s="225"/>
      <c r="AA44" s="225"/>
      <c r="AB44" s="225"/>
      <c r="AC44" s="225"/>
    </row>
    <row r="45" spans="1:43" ht="28.5" customHeight="1" thickBot="1" x14ac:dyDescent="0.3">
      <c r="A45" s="232"/>
      <c r="B45" s="233"/>
      <c r="C45" s="233"/>
      <c r="D45" s="233"/>
      <c r="E45" s="233"/>
      <c r="F45" s="233"/>
      <c r="G45" s="233"/>
      <c r="H45" s="233"/>
      <c r="I45" s="233"/>
      <c r="J45" s="577">
        <f>IFERROR(YEAR('Overview - Section A'!$E$7),"")</f>
        <v>2018</v>
      </c>
      <c r="K45" s="578"/>
      <c r="L45" s="578"/>
      <c r="M45" s="579"/>
      <c r="N45" s="577">
        <f>IFERROR(YEAR('Overview - Section A'!$E$7)+1,"")</f>
        <v>2019</v>
      </c>
      <c r="O45" s="578"/>
      <c r="P45" s="578"/>
      <c r="Q45" s="579"/>
      <c r="R45" s="577">
        <f>IFERROR(YEAR('Overview - Section A'!$E$7)+2,"")</f>
        <v>2020</v>
      </c>
      <c r="S45" s="578"/>
      <c r="T45" s="578"/>
      <c r="U45" s="579"/>
      <c r="V45" s="577">
        <f>IFERROR(YEAR('Overview - Section A'!$E$7)+3,"")</f>
        <v>2021</v>
      </c>
      <c r="W45" s="578"/>
      <c r="X45" s="578"/>
      <c r="Y45" s="579"/>
      <c r="Z45" s="580">
        <f>IFERROR(YEAR('Overview - Section A'!$E$7)+4,"")</f>
        <v>2022</v>
      </c>
      <c r="AA45" s="581"/>
      <c r="AB45" s="581"/>
      <c r="AC45" s="582"/>
      <c r="AD45" s="634"/>
      <c r="AE45" s="635"/>
      <c r="AF45" s="636"/>
      <c r="AG45" s="278"/>
    </row>
    <row r="46" spans="1:43" ht="139.5" customHeight="1" thickBot="1" x14ac:dyDescent="0.3">
      <c r="A46" s="234" t="s">
        <v>185</v>
      </c>
      <c r="B46" s="262" t="s">
        <v>77</v>
      </c>
      <c r="C46" s="258" t="s">
        <v>200</v>
      </c>
      <c r="D46" s="261" t="s">
        <v>32</v>
      </c>
      <c r="E46" s="258" t="s">
        <v>33</v>
      </c>
      <c r="F46" s="258" t="s">
        <v>18</v>
      </c>
      <c r="G46" s="258" t="s">
        <v>19</v>
      </c>
      <c r="H46" s="258" t="s">
        <v>259</v>
      </c>
      <c r="I46" s="260" t="s">
        <v>11</v>
      </c>
      <c r="J46" s="234" t="s">
        <v>283</v>
      </c>
      <c r="K46" s="235" t="s">
        <v>8</v>
      </c>
      <c r="L46" s="235" t="s">
        <v>27</v>
      </c>
      <c r="M46" s="236" t="s">
        <v>144</v>
      </c>
      <c r="N46" s="234" t="s">
        <v>282</v>
      </c>
      <c r="O46" s="235" t="s">
        <v>8</v>
      </c>
      <c r="P46" s="235" t="s">
        <v>27</v>
      </c>
      <c r="Q46" s="236" t="s">
        <v>144</v>
      </c>
      <c r="R46" s="234" t="s">
        <v>282</v>
      </c>
      <c r="S46" s="235" t="s">
        <v>8</v>
      </c>
      <c r="T46" s="235" t="s">
        <v>27</v>
      </c>
      <c r="U46" s="236" t="s">
        <v>144</v>
      </c>
      <c r="V46" s="234" t="s">
        <v>282</v>
      </c>
      <c r="W46" s="235" t="s">
        <v>8</v>
      </c>
      <c r="X46" s="235" t="s">
        <v>27</v>
      </c>
      <c r="Y46" s="236" t="s">
        <v>144</v>
      </c>
      <c r="Z46" s="234" t="s">
        <v>282</v>
      </c>
      <c r="AA46" s="235" t="s">
        <v>8</v>
      </c>
      <c r="AB46" s="235" t="s">
        <v>27</v>
      </c>
      <c r="AC46" s="236" t="s">
        <v>144</v>
      </c>
      <c r="AD46" s="279"/>
      <c r="AE46" s="279"/>
      <c r="AF46" s="279"/>
      <c r="AG46" s="276" t="s">
        <v>9</v>
      </c>
    </row>
    <row r="47" spans="1:43" s="227" customFormat="1" ht="28.5" x14ac:dyDescent="0.35">
      <c r="A47" s="583">
        <v>1</v>
      </c>
      <c r="B47" s="584" t="str">
        <f>IFERROR(IF(INDEX('Impact Indicators - Section B'!B$9:B$25,MATCH($A47,'Impact Indicators - Section B'!$A$9:$A$25,0))&lt;&gt;0,INDEX('Impact Indicators - Section B'!B$9:B$25,MATCH($A47,'Impact Indicators - Section B'!$A$9:$A$25,0)),""),"")</f>
        <v>HIV I-10(M): Percentage of sex workers who are living with HIV</v>
      </c>
      <c r="C47" s="585" t="str">
        <f>IFERROR(IF(INDEX('Impact Indicators - Section B'!C$9:C$25,MATCH($A47,'Impact Indicators - Section B'!$A$9:$A$25,0))&lt;&gt;0,INDEX('Impact Indicators - Section B'!C$9:C$25,MATCH($A47,'Impact Indicators - Section B'!$A$9:$A$25,0)),""),"")</f>
        <v/>
      </c>
      <c r="D47" s="585" t="str">
        <f>IFERROR(IF(INDEX('Impact Indicators - Section B'!D$9:D$25,MATCH($A47,'Impact Indicators - Section B'!$A$9:$A$25,0))&lt;&gt;0,INDEX('Impact Indicators - Section B'!D$9:D$25,MATCH($A47,'Impact Indicators - Section B'!$A$9:$A$25,0)),""),"")</f>
        <v>1.4%</v>
      </c>
      <c r="E47" s="585" t="str">
        <f>IFERROR(IF(INDEX('Impact Indicators - Section B'!E$9:E$25,MATCH($A47,'Impact Indicators - Section B'!$A$9:$A$25,0))&lt;&gt;0,INDEX('Impact Indicators - Section B'!E$9:E$25,MATCH($A47,'Impact Indicators - Section B'!$A$9:$A$25,0)),""),"")</f>
        <v>2014</v>
      </c>
      <c r="F47" s="585" t="str">
        <f>IFERROR(IF(INDEX('Impact Indicators - Section B'!F$9:F$25,MATCH($A47,'Impact Indicators - Section B'!$A$9:$A$25,0))&lt;&gt;0,INDEX('Impact Indicators - Section B'!F$9:F$25,MATCH($A47,'Impact Indicators - Section B'!$A$9:$A$25,0)),""),"")</f>
        <v>IBBS</v>
      </c>
      <c r="G47" s="585" t="str">
        <f>IFERROR(IF(INDEX('Impact Indicators - Section B'!G$9:G$25,MATCH($A47,'Impact Indicators - Section B'!$A$9:$A$25,0))&lt;&gt;0,INDEX('Impact Indicators - Section B'!G$9:G$25,MATCH($A47,'Impact Indicators - Section B'!$A$9:$A$25,0)),""),"")</f>
        <v>Age</v>
      </c>
      <c r="H47" s="585" t="str">
        <f>IFERROR(IF(INDEX('Impact Indicators - Section B'!H$9:H$25,MATCH($A47,'Impact Indicators - Section B'!$A$9:$A$25,0))&lt;&gt;0,INDEX('Impact Indicators - Section B'!H$9:H$25,MATCH($A47,'Impact Indicators - Section B'!$A$9:$A$25,0)),""),"")</f>
        <v>Ministry of Health of the Lao People's Democratic Republic</v>
      </c>
      <c r="I47" s="587" t="str">
        <f>IFERROR(IF(INDEX('Impact Indicators - Section B'!Q$9:Q$25,MATCH($A47,'Impact Indicators - Section B'!$A$9:$A$25,0))&lt;&gt;0,INDEX('Impact Indicators - Section B'!Q$9:Q$25,MATCH($A47,'Impact Indicators - Section B'!$A$9:$A$25,0)),""),"")</f>
        <v>Lao (Peoples Democratic Republic)</v>
      </c>
      <c r="J47" s="297" t="str">
        <f>IFERROR(IF(INDEX('Impact Indicators - Section B'!D$29:D$120,MATCH($AL47,'Impact Indicators - Section B'!$I$29:$I$120,0))&lt;&gt;0,INDEX('Impact Indicators - Section B'!D$29:D$120,MATCH($AL47,'Impact Indicators - Section B'!$I$29:$I$120,0)),""),"")</f>
        <v/>
      </c>
      <c r="K47" s="589" t="str">
        <f>IFERROR(IF(INDEX('Impact Indicators - Section B'!F$29:F$120,MATCH($AL47,'Impact Indicators - Section B'!$I$29:$I$120,0))&lt;&gt;0,INDEX('Impact Indicators - Section B'!F$29:F$120,MATCH($AL47,'Impact Indicators - Section B'!$I$29:$I$120,0)),""),"")</f>
        <v/>
      </c>
      <c r="L47" s="591" t="str">
        <f>IFERROR(IF(INDEX('Impact Indicators - Section B'!G$29:G$120,MATCH($AL47,'Impact Indicators - Section B'!$I$29:$I$120,0))&lt;&gt;0,INDEX('Impact Indicators - Section B'!G$29:G$120,MATCH($AL47,'Impact Indicators - Section B'!$I$29:$I$120,0)),""),"")</f>
        <v/>
      </c>
      <c r="M47" s="593" t="str">
        <f>IFERROR(IF(INDEX('Impact Indicators - Section B'!H$29:H$120,MATCH($AL47,'Impact Indicators - Section B'!$I$29:$I$120,0))&lt;&gt;0,INDEX('Impact Indicators - Section B'!H$29:H$120,MATCH($AL47,'Impact Indicators - Section B'!$I$29:$I$120,0)),""),"")</f>
        <v/>
      </c>
      <c r="N47" s="250" t="str">
        <f>IFERROR(IF(INDEX('Impact Indicators - Section B'!D$29:D$120,MATCH($AM47,'Impact Indicators - Section B'!$I$29:$I$120,0))&lt;&gt;0,INDEX('Impact Indicators - Section B'!D$29:D$120,MATCH($AM47,'Impact Indicators - Section B'!$I$29:$I$120,0)),""),"")</f>
        <v/>
      </c>
      <c r="O47" s="589" t="str">
        <f>IFERROR(IF(INDEX('Impact Indicators - Section B'!F$29:F$120,MATCH($AM47,'Impact Indicators - Section B'!$I$29:$I$120,0))&lt;&gt;0,INDEX('Impact Indicators - Section B'!F$29:F$120,MATCH($AM47,'Impact Indicators - Section B'!$I$29:$I$120,0)),""),"")</f>
        <v/>
      </c>
      <c r="P47" s="591" t="str">
        <f>IFERROR(IF(INDEX('Impact Indicators - Section B'!G$29:G$120,MATCH($AM47,'Impact Indicators - Section B'!$I$29:$I$120,0))&lt;&gt;0,INDEX('Impact Indicators - Section B'!G$29:G$120,MATCH($AM47,'Impact Indicators - Section B'!$I$29:$I$120,0)),""),"")</f>
        <v/>
      </c>
      <c r="Q47" s="593" t="str">
        <f>IFERROR(IF(INDEX('Impact Indicators - Section B'!H$29:H$120,MATCH($AM47,'Impact Indicators - Section B'!$I$29:$I$120,0))&lt;&gt;0,INDEX('Impact Indicators - Section B'!H$29:H$120,MATCH($AM47,'Impact Indicators - Section B'!$I$29:$I$120,0)),""),"")</f>
        <v/>
      </c>
      <c r="R47" s="250" t="str">
        <f>IFERROR(IF(INDEX('Impact Indicators - Section B'!D$29:D$120,MATCH($AN47,'Impact Indicators - Section B'!$I$29:$I$120,0))&lt;&gt;0,INDEX('Impact Indicators - Section B'!D$29:D$120,MATCH($AN47,'Impact Indicators - Section B'!$I$29:$I$120,0)),""),"")</f>
        <v/>
      </c>
      <c r="S47" s="589">
        <f>IFERROR(IF(INDEX('Impact Indicators - Section B'!F$29:F$120,MATCH($AN47,'Impact Indicators - Section B'!$I$29:$I$120,0))&lt;&gt;0,INDEX('Impact Indicators - Section B'!F$29:F$120,MATCH($AN47,'Impact Indicators - Section B'!$I$29:$I$120,0)),""),"")</f>
        <v>1.4E-2</v>
      </c>
      <c r="T47" s="591">
        <f>IFERROR(IF(INDEX('Impact Indicators - Section B'!G$29:G$120,MATCH($AN47,'Impact Indicators - Section B'!$I$29:$I$120,0))&lt;&gt;0,INDEX('Impact Indicators - Section B'!G$29:G$120,MATCH($AN47,'Impact Indicators - Section B'!$I$29:$I$120,0)),""),"")</f>
        <v>44256</v>
      </c>
      <c r="U47" s="593" t="str">
        <f>IFERROR(IF(INDEX('Impact Indicators - Section B'!H$29:H$120,MATCH($AN47,'Impact Indicators - Section B'!$I$29:$I$120,0))&lt;&gt;0,INDEX('Impact Indicators - Section B'!H$29:H$120,MATCH($AN47,'Impact Indicators - Section B'!$I$29:$I$120,0)),""),"")</f>
        <v/>
      </c>
      <c r="V47" s="250" t="str">
        <f>IFERROR(IF(INDEX('Impact Indicators - Section B'!D$29:D$120,MATCH($AO47,'Impact Indicators - Section B'!$I$29:$I$120,0))&lt;&gt;0,INDEX('Impact Indicators - Section B'!D$29:D$120,MATCH($AO47,'Impact Indicators - Section B'!$I$29:$I$120,0)),""),"")</f>
        <v/>
      </c>
      <c r="W47" s="589" t="str">
        <f>IFERROR(IF(INDEX('Impact Indicators - Section B'!F$29:F$120,MATCH($AO47,'Impact Indicators - Section B'!$I$29:$I$120,0))&lt;&gt;0,INDEX('Impact Indicators - Section B'!F$29:F$120,MATCH($AO47,'Impact Indicators - Section B'!$I$29:$I$120,0)),""),"")</f>
        <v/>
      </c>
      <c r="X47" s="591" t="str">
        <f>IFERROR(IF(INDEX('Impact Indicators - Section B'!G$29:G$120,MATCH($AO47,'Impact Indicators - Section B'!$I$29:$I$120,0))&lt;&gt;0,INDEX('Impact Indicators - Section B'!G$29:G$120,MATCH($AO47,'Impact Indicators - Section B'!$I$29:$I$120,0)),""),"")</f>
        <v/>
      </c>
      <c r="Y47" s="593" t="str">
        <f>IFERROR(IF(INDEX('Impact Indicators - Section B'!H$29:H$120,MATCH($AO47,'Impact Indicators - Section B'!$I$29:$I$120,0))&lt;&gt;0,INDEX('Impact Indicators - Section B'!H$29:H$120,MATCH($AO47,'Impact Indicators - Section B'!$I$29:$I$120,0)),""),"")</f>
        <v/>
      </c>
      <c r="Z47" s="250" t="str">
        <f>IFERROR(IF(INDEX('Impact Indicators - Section B'!D$29:D$120,MATCH($AP47,'Impact Indicators - Section B'!$I$29:$I$120,0))&lt;&gt;0,INDEX('Impact Indicators - Section B'!D$29:D$120,MATCH($AP47,'Impact Indicators - Section B'!$I$29:$I$120,0)),""),"")</f>
        <v/>
      </c>
      <c r="AA47" s="589" t="str">
        <f>IFERROR(IF(INDEX('Impact Indicators - Section B'!F$29:F$120,MATCH($AP47,'Impact Indicators - Section B'!$I$29:$I$120,0))&lt;&gt;0,INDEX('Impact Indicators - Section B'!F$29:F$120,MATCH($AP47,'Impact Indicators - Section B'!$I$29:$I$120,0)),""),"")</f>
        <v/>
      </c>
      <c r="AB47" s="591" t="str">
        <f>IFERROR(IF(INDEX('Impact Indicators - Section B'!G$29:G$120,MATCH($AP47,'Impact Indicators - Section B'!$I$29:$I$120,0))&lt;&gt;0,INDEX('Impact Indicators - Section B'!G$29:G$120,MATCH($AP47,'Impact Indicators - Section B'!$I$29:$I$120,0)),""),"")</f>
        <v/>
      </c>
      <c r="AC47" s="593" t="str">
        <f>IFERROR(IF(INDEX('Impact Indicators - Section B'!H$29:H$120,MATCH($AP47,'Impact Indicators - Section B'!$I$29:$I$120,0))&lt;&gt;0,INDEX('Impact Indicators - Section B'!H$29:H$120,MATCH($AP47,'Impact Indicators - Section B'!$I$29:$I$120,0)),""),"")</f>
        <v/>
      </c>
      <c r="AD47" s="280"/>
      <c r="AE47" s="280"/>
      <c r="AF47" s="280"/>
      <c r="AG47" s="595" t="str">
        <f>IFERROR(IF(INDEX('Impact Indicators - Section B'!R$9:R$25,MATCH($A47,'Impact Indicators - Section B'!$A$9:$A$25,0))&lt;&gt;0,INDEX('Impact Indicators - Section B'!R$9:R$25,MATCH($A47,'Impact Indicators - Section B'!$A$9:$A$25,0)),""),"")</f>
        <v>The last IBBS was conducted in 2014 and this indicator is from the 2014 IBBS. A new IBBS will be conducted in 2017. The 2014 IBBS says that the prevalence of sex workers living with HIV is 1.4%. The trends of HIV among sex workers have been inconsistent in the last 20 years. The target is to reduce the percentage of PLHIV among sex workers. The AEM (2017) projection predicts 182 new infections for the year 2018. The target is to maintain 1.4% by the year 2018. The next IBBS is planned in 2020 and this data will be updated once the information is finalised. IBBS for sex workers was done in 6 sites.</v>
      </c>
      <c r="AL47" s="633" t="str">
        <f>CONCATENATE($A47,J$45)</f>
        <v>12018</v>
      </c>
      <c r="AM47" s="633" t="str">
        <f>CONCATENATE($A47,N$45)</f>
        <v>12019</v>
      </c>
      <c r="AN47" s="633" t="str">
        <f>CONCATENATE($A47,R$45)</f>
        <v>12020</v>
      </c>
      <c r="AO47" s="633" t="str">
        <f>CONCATENATE($A47,V$45)</f>
        <v>12021</v>
      </c>
      <c r="AP47" s="633" t="str">
        <f>CONCATENATE($A47,Z$45)</f>
        <v>12022</v>
      </c>
      <c r="AQ47" s="288"/>
    </row>
    <row r="48" spans="1:43" s="227" customFormat="1" ht="28.5" x14ac:dyDescent="0.35">
      <c r="A48" s="583"/>
      <c r="B48" s="583"/>
      <c r="C48" s="586"/>
      <c r="D48" s="586"/>
      <c r="E48" s="586"/>
      <c r="F48" s="586"/>
      <c r="G48" s="586"/>
      <c r="H48" s="586"/>
      <c r="I48" s="588"/>
      <c r="J48" s="298" t="str">
        <f>IFERROR(IF(INDEX('Impact Indicators - Section B'!E$29:E$120,MATCH($AL47,'Impact Indicators - Section B'!$I$29:$I$120,0))&lt;&gt;0,INDEX('Impact Indicators - Section B'!E$29:E$120,MATCH($AL47,'Impact Indicators - Section B'!$I$29:$I$120,0)),""),"")</f>
        <v/>
      </c>
      <c r="K48" s="590"/>
      <c r="L48" s="592"/>
      <c r="M48" s="594"/>
      <c r="N48" s="275" t="str">
        <f>IFERROR(IF(INDEX('Impact Indicators - Section B'!E$29:E$120,MATCH($AM47,'Impact Indicators - Section B'!$I$29:$I$120,0))&lt;&gt;0,INDEX('Impact Indicators - Section B'!E$29:E$120,MATCH($AM47,'Impact Indicators - Section B'!$I$29:$I$120,0)),""),"")</f>
        <v/>
      </c>
      <c r="O48" s="590"/>
      <c r="P48" s="592"/>
      <c r="Q48" s="594"/>
      <c r="R48" s="275" t="str">
        <f>IFERROR(IF(INDEX('Impact Indicators - Section B'!E$29:E$120,MATCH($AN47,'Impact Indicators - Section B'!$I$29:$I$120,0))&lt;&gt;0,INDEX('Impact Indicators - Section B'!E$29:E$120,MATCH($AN47,'Impact Indicators - Section B'!$I$29:$I$120,0)),""),"")</f>
        <v/>
      </c>
      <c r="S48" s="590"/>
      <c r="T48" s="592"/>
      <c r="U48" s="594"/>
      <c r="V48" s="275" t="str">
        <f>IFERROR(IF(INDEX('Impact Indicators - Section B'!E$29:E$120,MATCH($AO47,'Impact Indicators - Section B'!$I$29:$I$120,0))&lt;&gt;0,INDEX('Impact Indicators - Section B'!E$29:E$120,MATCH($AO47,'Impact Indicators - Section B'!$I$29:$I$120,0)),""),"")</f>
        <v/>
      </c>
      <c r="W48" s="590"/>
      <c r="X48" s="592"/>
      <c r="Y48" s="594"/>
      <c r="Z48" s="275" t="str">
        <f>IFERROR(IF(INDEX('Impact Indicators - Section B'!E$29:E$120,MATCH($AP47,'Impact Indicators - Section B'!$I$29:$I$120,0))&lt;&gt;0,INDEX('Impact Indicators - Section B'!E$29:E$120,MATCH($AP47,'Impact Indicators - Section B'!$I$29:$I$120,0)),""),"")</f>
        <v/>
      </c>
      <c r="AA48" s="590"/>
      <c r="AB48" s="592"/>
      <c r="AC48" s="594"/>
      <c r="AD48" s="280"/>
      <c r="AE48" s="280"/>
      <c r="AF48" s="280"/>
      <c r="AG48" s="595"/>
      <c r="AL48" s="633"/>
      <c r="AM48" s="633"/>
      <c r="AN48" s="633"/>
      <c r="AO48" s="633"/>
      <c r="AP48" s="633"/>
      <c r="AQ48" s="288"/>
    </row>
    <row r="49" spans="1:43" s="227" customFormat="1" ht="28.5" x14ac:dyDescent="0.35">
      <c r="A49" s="583">
        <v>2</v>
      </c>
      <c r="B49" s="583" t="str">
        <f>IFERROR(IF(INDEX('Impact Indicators - Section B'!B$9:B$25,MATCH($A49,'Impact Indicators - Section B'!$A$9:$A$25,0))&lt;&gt;0,INDEX('Impact Indicators - Section B'!B$9:B$25,MATCH($A49,'Impact Indicators - Section B'!$A$9:$A$25,0)),""),"")</f>
        <v>HIV I-9a(M): Percentage of men who have sex with men who are living with HIV</v>
      </c>
      <c r="C49" s="586" t="str">
        <f>IFERROR(IF(INDEX('Impact Indicators - Section B'!C$9:C$25,MATCH($A49,'Impact Indicators - Section B'!$A$9:$A$25,0))&lt;&gt;0,INDEX('Impact Indicators - Section B'!C$9:C$25,MATCH($A49,'Impact Indicators - Section B'!$A$9:$A$25,0)),""),"")</f>
        <v/>
      </c>
      <c r="D49" s="586" t="str">
        <f>IFERROR(IF(INDEX('Impact Indicators - Section B'!D$9:D$25,MATCH($A49,'Impact Indicators - Section B'!$A$9:$A$25,0))&lt;&gt;0,INDEX('Impact Indicators - Section B'!D$9:D$25,MATCH($A49,'Impact Indicators - Section B'!$A$9:$A$25,0)),""),"")</f>
        <v>1.6%</v>
      </c>
      <c r="E49" s="586" t="str">
        <f>IFERROR(IF(INDEX('Impact Indicators - Section B'!E$9:E$25,MATCH($A49,'Impact Indicators - Section B'!$A$9:$A$25,0))&lt;&gt;0,INDEX('Impact Indicators - Section B'!E$9:E$25,MATCH($A49,'Impact Indicators - Section B'!$A$9:$A$25,0)),""),"")</f>
        <v>2014</v>
      </c>
      <c r="F49" s="586" t="str">
        <f>IFERROR(IF(INDEX('Impact Indicators - Section B'!F$9:F$25,MATCH($A49,'Impact Indicators - Section B'!$A$9:$A$25,0))&lt;&gt;0,INDEX('Impact Indicators - Section B'!F$9:F$25,MATCH($A49,'Impact Indicators - Section B'!$A$9:$A$25,0)),""),"")</f>
        <v>IBBS</v>
      </c>
      <c r="G49" s="586" t="str">
        <f>IFERROR(IF(INDEX('Impact Indicators - Section B'!G$9:G$25,MATCH($A49,'Impact Indicators - Section B'!$A$9:$A$25,0))&lt;&gt;0,INDEX('Impact Indicators - Section B'!G$9:G$25,MATCH($A49,'Impact Indicators - Section B'!$A$9:$A$25,0)),""),"")</f>
        <v>Age</v>
      </c>
      <c r="H49" s="586" t="str">
        <f>IFERROR(IF(INDEX('Impact Indicators - Section B'!H$9:H$25,MATCH($A49,'Impact Indicators - Section B'!$A$9:$A$25,0))&lt;&gt;0,INDEX('Impact Indicators - Section B'!H$9:H$25,MATCH($A49,'Impact Indicators - Section B'!$A$9:$A$25,0)),""),"")</f>
        <v/>
      </c>
      <c r="I49" s="588" t="str">
        <f>IFERROR(IF(INDEX('Impact Indicators - Section B'!Q$9:Q$25,MATCH($A49,'Impact Indicators - Section B'!$A$9:$A$25,0))&lt;&gt;0,INDEX('Impact Indicators - Section B'!Q$9:Q$25,MATCH($A49,'Impact Indicators - Section B'!$A$9:$A$25,0)),""),"")</f>
        <v>Lao (Peoples Democratic Republic)</v>
      </c>
      <c r="J49" s="297" t="str">
        <f>IFERROR(IF(INDEX('Impact Indicators - Section B'!D$29:D$120,MATCH($AL49,'Impact Indicators - Section B'!$I$29:$I$120,0))&lt;&gt;0,INDEX('Impact Indicators - Section B'!D$29:D$120,MATCH($AL49,'Impact Indicators - Section B'!$I$29:$I$120,0)),""),"")</f>
        <v/>
      </c>
      <c r="K49" s="589" t="str">
        <f>IFERROR(IF(INDEX('Impact Indicators - Section B'!F$29:F$120,MATCH($AL49,'Impact Indicators - Section B'!$I$29:$I$120,0))&lt;&gt;0,INDEX('Impact Indicators - Section B'!F$29:F$120,MATCH($AL49,'Impact Indicators - Section B'!$I$29:$I$120,0)),""),"")</f>
        <v/>
      </c>
      <c r="L49" s="591" t="str">
        <f>IFERROR(IF(INDEX('Impact Indicators - Section B'!G$29:G$120,MATCH($AL49,'Impact Indicators - Section B'!$I$29:$I$120,0))&lt;&gt;0,INDEX('Impact Indicators - Section B'!G$29:G$120,MATCH($AL49,'Impact Indicators - Section B'!$I$29:$I$120,0)),""),"")</f>
        <v/>
      </c>
      <c r="M49" s="593" t="str">
        <f>IFERROR(IF(INDEX('Impact Indicators - Section B'!H$29:H$120,MATCH($AL49,'Impact Indicators - Section B'!$I$29:$I$120,0))&lt;&gt;0,INDEX('Impact Indicators - Section B'!H$29:H$120,MATCH($AL49,'Impact Indicators - Section B'!$I$29:$I$120,0)),""),"")</f>
        <v/>
      </c>
      <c r="N49" s="250" t="str">
        <f>IFERROR(IF(INDEX('Impact Indicators - Section B'!D$29:D$120,MATCH($AM49,'Impact Indicators - Section B'!$I$29:$I$120,0))&lt;&gt;0,INDEX('Impact Indicators - Section B'!D$29:D$120,MATCH($AM49,'Impact Indicators - Section B'!$I$29:$I$120,0)),""),"")</f>
        <v/>
      </c>
      <c r="O49" s="589" t="str">
        <f>IFERROR(IF(INDEX('Impact Indicators - Section B'!F$29:F$120,MATCH($AM49,'Impact Indicators - Section B'!$I$29:$I$120,0))&lt;&gt;0,INDEX('Impact Indicators - Section B'!F$29:F$120,MATCH($AM49,'Impact Indicators - Section B'!$I$29:$I$120,0)),""),"")</f>
        <v/>
      </c>
      <c r="P49" s="591" t="str">
        <f>IFERROR(IF(INDEX('Impact Indicators - Section B'!G$29:G$120,MATCH($AM49,'Impact Indicators - Section B'!$I$29:$I$120,0))&lt;&gt;0,INDEX('Impact Indicators - Section B'!G$29:G$120,MATCH($AM49,'Impact Indicators - Section B'!$I$29:$I$120,0)),""),"")</f>
        <v/>
      </c>
      <c r="Q49" s="593" t="str">
        <f>IFERROR(IF(INDEX('Impact Indicators - Section B'!H$29:H$120,MATCH($AM49,'Impact Indicators - Section B'!$I$29:$I$120,0))&lt;&gt;0,INDEX('Impact Indicators - Section B'!H$29:H$120,MATCH($AM49,'Impact Indicators - Section B'!$I$29:$I$120,0)),""),"")</f>
        <v/>
      </c>
      <c r="R49" s="250" t="str">
        <f>IFERROR(IF(INDEX('Impact Indicators - Section B'!D$29:D$120,MATCH($AN49,'Impact Indicators - Section B'!$I$29:$I$120,0))&lt;&gt;0,INDEX('Impact Indicators - Section B'!D$29:D$120,MATCH($AN49,'Impact Indicators - Section B'!$I$29:$I$120,0)),""),"")</f>
        <v/>
      </c>
      <c r="S49" s="589">
        <f>IFERROR(IF(INDEX('Impact Indicators - Section B'!F$29:F$120,MATCH($AN49,'Impact Indicators - Section B'!$I$29:$I$120,0))&lt;&gt;0,INDEX('Impact Indicators - Section B'!F$29:F$120,MATCH($AN49,'Impact Indicators - Section B'!$I$29:$I$120,0)),""),"")</f>
        <v>1.6</v>
      </c>
      <c r="T49" s="591">
        <f>IFERROR(IF(INDEX('Impact Indicators - Section B'!G$29:G$120,MATCH($AN49,'Impact Indicators - Section B'!$I$29:$I$120,0))&lt;&gt;0,INDEX('Impact Indicators - Section B'!G$29:G$120,MATCH($AN49,'Impact Indicators - Section B'!$I$29:$I$120,0)),""),"")</f>
        <v>44256</v>
      </c>
      <c r="U49" s="593" t="str">
        <f>IFERROR(IF(INDEX('Impact Indicators - Section B'!H$29:H$120,MATCH($AN49,'Impact Indicators - Section B'!$I$29:$I$120,0))&lt;&gt;0,INDEX('Impact Indicators - Section B'!H$29:H$120,MATCH($AN49,'Impact Indicators - Section B'!$I$29:$I$120,0)),""),"")</f>
        <v/>
      </c>
      <c r="V49" s="250" t="str">
        <f>IFERROR(IF(INDEX('Impact Indicators - Section B'!D$29:D$120,MATCH($AO49,'Impact Indicators - Section B'!$I$29:$I$120,0))&lt;&gt;0,INDEX('Impact Indicators - Section B'!D$29:D$120,MATCH($AO49,'Impact Indicators - Section B'!$I$29:$I$120,0)),""),"")</f>
        <v/>
      </c>
      <c r="W49" s="589" t="str">
        <f>IFERROR(IF(INDEX('Impact Indicators - Section B'!F$29:F$120,MATCH($AO49,'Impact Indicators - Section B'!$I$29:$I$120,0))&lt;&gt;0,INDEX('Impact Indicators - Section B'!F$29:F$120,MATCH($AO49,'Impact Indicators - Section B'!$I$29:$I$120,0)),""),"")</f>
        <v/>
      </c>
      <c r="X49" s="591" t="str">
        <f>IFERROR(IF(INDEX('Impact Indicators - Section B'!G$29:G$120,MATCH($AO49,'Impact Indicators - Section B'!$I$29:$I$120,0))&lt;&gt;0,INDEX('Impact Indicators - Section B'!G$29:G$120,MATCH($AO49,'Impact Indicators - Section B'!$I$29:$I$120,0)),""),"")</f>
        <v/>
      </c>
      <c r="Y49" s="593" t="str">
        <f>IFERROR(IF(INDEX('Impact Indicators - Section B'!H$29:H$120,MATCH($AO49,'Impact Indicators - Section B'!$I$29:$I$120,0))&lt;&gt;0,INDEX('Impact Indicators - Section B'!H$29:H$120,MATCH($AO49,'Impact Indicators - Section B'!$I$29:$I$120,0)),""),"")</f>
        <v/>
      </c>
      <c r="Z49" s="250" t="str">
        <f>IFERROR(IF(INDEX('Impact Indicators - Section B'!D$29:D$120,MATCH($AP49,'Impact Indicators - Section B'!$I$29:$I$120,0))&lt;&gt;0,INDEX('Impact Indicators - Section B'!D$29:D$120,MATCH($AP49,'Impact Indicators - Section B'!$I$29:$I$120,0)),""),"")</f>
        <v/>
      </c>
      <c r="AA49" s="589" t="str">
        <f>IFERROR(IF(INDEX('Impact Indicators - Section B'!F$29:F$120,MATCH($AP49,'Impact Indicators - Section B'!$I$29:$I$120,0))&lt;&gt;0,INDEX('Impact Indicators - Section B'!F$29:F$120,MATCH($AP49,'Impact Indicators - Section B'!$I$29:$I$120,0)),""),"")</f>
        <v/>
      </c>
      <c r="AB49" s="591" t="str">
        <f>IFERROR(IF(INDEX('Impact Indicators - Section B'!G$29:G$120,MATCH($AP49,'Impact Indicators - Section B'!$I$29:$I$120,0))&lt;&gt;0,INDEX('Impact Indicators - Section B'!G$29:G$120,MATCH($AP49,'Impact Indicators - Section B'!$I$29:$I$120,0)),""),"")</f>
        <v/>
      </c>
      <c r="AC49" s="593" t="str">
        <f>IFERROR(IF(INDEX('Impact Indicators - Section B'!H$29:H$120,MATCH($AP49,'Impact Indicators - Section B'!$I$29:$I$120,0))&lt;&gt;0,INDEX('Impact Indicators - Section B'!H$29:H$120,MATCH($AP49,'Impact Indicators - Section B'!$I$29:$I$120,0)),""),"")</f>
        <v/>
      </c>
      <c r="AD49" s="280"/>
      <c r="AE49" s="280"/>
      <c r="AF49" s="280"/>
      <c r="AG49" s="595" t="str">
        <f>IFERROR(IF(INDEX('Impact Indicators - Section B'!R$9:R$25,MATCH($A49,'Impact Indicators - Section B'!$A$9:$A$25,0))&lt;&gt;0,INDEX('Impact Indicators - Section B'!R$9:R$25,MATCH($A49,'Impact Indicators - Section B'!$A$9:$A$25,0)),""),"")</f>
        <v xml:space="preserve">The last IBBS was conducted in 2014 and this indicator is taken from the 2014 IBBS. A new IBBS will be conducted in 2017. The 2014 IBBS shows the prevalence of MSM living with HIV to be 1.6% by the year 2018. The next IBBS is planned in 2020 and this data will be updated once the information is finalised. IBBS for MSM was done in 4 sites. </v>
      </c>
      <c r="AL49" s="633" t="str">
        <f t="shared" ref="AL49" si="0">CONCATENATE($A49,J$45)</f>
        <v>22018</v>
      </c>
      <c r="AM49" s="633" t="str">
        <f t="shared" ref="AM49" si="1">CONCATENATE($A49,N$45)</f>
        <v>22019</v>
      </c>
      <c r="AN49" s="633" t="str">
        <f t="shared" ref="AN49" si="2">CONCATENATE($A49,R$45)</f>
        <v>22020</v>
      </c>
      <c r="AO49" s="633" t="str">
        <f t="shared" ref="AO49" si="3">CONCATENATE($A49,V$45)</f>
        <v>22021</v>
      </c>
      <c r="AP49" s="633" t="str">
        <f t="shared" ref="AP49" si="4">CONCATENATE($A49,Z$45)</f>
        <v>22022</v>
      </c>
      <c r="AQ49" s="288"/>
    </row>
    <row r="50" spans="1:43" s="227" customFormat="1" ht="28.5" x14ac:dyDescent="0.35">
      <c r="A50" s="583"/>
      <c r="B50" s="583"/>
      <c r="C50" s="586"/>
      <c r="D50" s="586"/>
      <c r="E50" s="586"/>
      <c r="F50" s="586"/>
      <c r="G50" s="586"/>
      <c r="H50" s="586"/>
      <c r="I50" s="588"/>
      <c r="J50" s="299" t="str">
        <f>IFERROR(IF(INDEX('Impact Indicators - Section B'!E$29:E$120,MATCH($AL49,'Impact Indicators - Section B'!$I$29:$I$120,0))&lt;&gt;0,INDEX('Impact Indicators - Section B'!E$29:E$120,MATCH($AL49,'Impact Indicators - Section B'!$I$29:$I$120,0)),""),"")</f>
        <v/>
      </c>
      <c r="K50" s="590"/>
      <c r="L50" s="592"/>
      <c r="M50" s="594"/>
      <c r="N50" s="251" t="str">
        <f>IFERROR(IF(INDEX('Impact Indicators - Section B'!E$29:E$120,MATCH($AM49,'Impact Indicators - Section B'!$I$29:$I$120,0))&lt;&gt;0,INDEX('Impact Indicators - Section B'!E$29:E$120,MATCH($AM49,'Impact Indicators - Section B'!$I$29:$I$120,0)),""),"")</f>
        <v/>
      </c>
      <c r="O50" s="590"/>
      <c r="P50" s="592"/>
      <c r="Q50" s="594"/>
      <c r="R50" s="251" t="str">
        <f>IFERROR(IF(INDEX('Impact Indicators - Section B'!E$29:E$120,MATCH($AN49,'Impact Indicators - Section B'!$I$29:$I$120,0))&lt;&gt;0,INDEX('Impact Indicators - Section B'!E$29:E$120,MATCH($AN49,'Impact Indicators - Section B'!$I$29:$I$120,0)),""),"")</f>
        <v/>
      </c>
      <c r="S50" s="590"/>
      <c r="T50" s="592"/>
      <c r="U50" s="594"/>
      <c r="V50" s="251" t="str">
        <f>IFERROR(IF(INDEX('Impact Indicators - Section B'!E$29:E$120,MATCH($AO49,'Impact Indicators - Section B'!$I$29:$I$120,0))&lt;&gt;0,INDEX('Impact Indicators - Section B'!E$29:E$120,MATCH($AO49,'Impact Indicators - Section B'!$I$29:$I$120,0)),""),"")</f>
        <v/>
      </c>
      <c r="W50" s="590"/>
      <c r="X50" s="592"/>
      <c r="Y50" s="594"/>
      <c r="Z50" s="251" t="str">
        <f>IFERROR(IF(INDEX('Impact Indicators - Section B'!E$29:E$120,MATCH($AP49,'Impact Indicators - Section B'!$I$29:$I$120,0))&lt;&gt;0,INDEX('Impact Indicators - Section B'!E$29:E$120,MATCH($AP49,'Impact Indicators - Section B'!$I$29:$I$120,0)),""),"")</f>
        <v/>
      </c>
      <c r="AA50" s="590"/>
      <c r="AB50" s="592"/>
      <c r="AC50" s="594"/>
      <c r="AD50" s="280"/>
      <c r="AE50" s="280"/>
      <c r="AF50" s="280"/>
      <c r="AG50" s="595"/>
      <c r="AL50" s="633"/>
      <c r="AM50" s="633"/>
      <c r="AN50" s="633"/>
      <c r="AO50" s="633"/>
      <c r="AP50" s="633"/>
      <c r="AQ50" s="288"/>
    </row>
    <row r="51" spans="1:43" s="227" customFormat="1" ht="28.5" x14ac:dyDescent="0.35">
      <c r="A51" s="583">
        <v>3</v>
      </c>
      <c r="B51" s="583" t="str">
        <f>IFERROR(IF(INDEX('Impact Indicators - Section B'!B$9:B$25,MATCH($A51,'Impact Indicators - Section B'!$A$9:$A$25,0))&lt;&gt;0,INDEX('Impact Indicators - Section B'!B$9:B$25,MATCH($A51,'Impact Indicators - Section B'!$A$9:$A$25,0)),""),"")</f>
        <v/>
      </c>
      <c r="C51" s="586" t="str">
        <f>IFERROR(IF(INDEX('Impact Indicators - Section B'!C$9:C$25,MATCH($A51,'Impact Indicators - Section B'!$A$9:$A$25,0))&lt;&gt;0,INDEX('Impact Indicators - Section B'!C$9:C$25,MATCH($A51,'Impact Indicators - Section B'!$A$9:$A$25,0)),""),"")</f>
        <v/>
      </c>
      <c r="D51" s="586" t="str">
        <f>IFERROR(IF(INDEX('Impact Indicators - Section B'!D$9:D$25,MATCH($A51,'Impact Indicators - Section B'!$A$9:$A$25,0))&lt;&gt;0,INDEX('Impact Indicators - Section B'!D$9:D$25,MATCH($A51,'Impact Indicators - Section B'!$A$9:$A$25,0)),""),"")</f>
        <v/>
      </c>
      <c r="E51" s="586" t="str">
        <f>IFERROR(IF(INDEX('Impact Indicators - Section B'!E$9:E$25,MATCH($A51,'Impact Indicators - Section B'!$A$9:$A$25,0))&lt;&gt;0,INDEX('Impact Indicators - Section B'!E$9:E$25,MATCH($A51,'Impact Indicators - Section B'!$A$9:$A$25,0)),""),"")</f>
        <v/>
      </c>
      <c r="F51" s="586" t="str">
        <f>IFERROR(IF(INDEX('Impact Indicators - Section B'!F$9:F$25,MATCH($A51,'Impact Indicators - Section B'!$A$9:$A$25,0))&lt;&gt;0,INDEX('Impact Indicators - Section B'!F$9:F$25,MATCH($A51,'Impact Indicators - Section B'!$A$9:$A$25,0)),""),"")</f>
        <v/>
      </c>
      <c r="G51" s="586" t="str">
        <f>IFERROR(IF(INDEX('Impact Indicators - Section B'!G$9:G$25,MATCH($A51,'Impact Indicators - Section B'!$A$9:$A$25,0))&lt;&gt;0,INDEX('Impact Indicators - Section B'!G$9:G$25,MATCH($A51,'Impact Indicators - Section B'!$A$9:$A$25,0)),""),"")</f>
        <v/>
      </c>
      <c r="H51" s="586" t="str">
        <f>IFERROR(IF(INDEX('Impact Indicators - Section B'!H$9:H$25,MATCH($A51,'Impact Indicators - Section B'!$A$9:$A$25,0))&lt;&gt;0,INDEX('Impact Indicators - Section B'!H$9:H$25,MATCH($A51,'Impact Indicators - Section B'!$A$9:$A$25,0)),""),"")</f>
        <v/>
      </c>
      <c r="I51" s="588" t="str">
        <f>IFERROR(IF(INDEX('Impact Indicators - Section B'!Q$9:Q$25,MATCH($A51,'Impact Indicators - Section B'!$A$9:$A$25,0))&lt;&gt;0,INDEX('Impact Indicators - Section B'!Q$9:Q$25,MATCH($A51,'Impact Indicators - Section B'!$A$9:$A$25,0)),""),"")</f>
        <v/>
      </c>
      <c r="J51" s="297" t="str">
        <f>IFERROR(IF(INDEX('Impact Indicators - Section B'!D$29:D$120,MATCH($AL51,'Impact Indicators - Section B'!$I$29:$I$120,0))&lt;&gt;0,INDEX('Impact Indicators - Section B'!D$29:D$120,MATCH($AL51,'Impact Indicators - Section B'!$I$29:$I$120,0)),""),"")</f>
        <v/>
      </c>
      <c r="K51" s="589" t="str">
        <f>IFERROR(IF(INDEX('Impact Indicators - Section B'!F$29:F$120,MATCH($AL51,'Impact Indicators - Section B'!$I$29:$I$120,0))&lt;&gt;0,INDEX('Impact Indicators - Section B'!F$29:F$120,MATCH($AL51,'Impact Indicators - Section B'!$I$29:$I$120,0)),""),"")</f>
        <v/>
      </c>
      <c r="L51" s="591" t="str">
        <f>IFERROR(IF(INDEX('Impact Indicators - Section B'!G$29:G$120,MATCH($AL51,'Impact Indicators - Section B'!$I$29:$I$120,0))&lt;&gt;0,INDEX('Impact Indicators - Section B'!G$29:G$120,MATCH($AL51,'Impact Indicators - Section B'!$I$29:$I$120,0)),""),"")</f>
        <v/>
      </c>
      <c r="M51" s="593" t="str">
        <f>IFERROR(IF(INDEX('Impact Indicators - Section B'!H$29:H$120,MATCH($AL51,'Impact Indicators - Section B'!$I$29:$I$120,0))&lt;&gt;0,INDEX('Impact Indicators - Section B'!H$29:H$120,MATCH($AL51,'Impact Indicators - Section B'!$I$29:$I$120,0)),""),"")</f>
        <v/>
      </c>
      <c r="N51" s="250" t="str">
        <f>IFERROR(IF(INDEX('Impact Indicators - Section B'!D$29:D$120,MATCH($AM51,'Impact Indicators - Section B'!$I$29:$I$120,0))&lt;&gt;0,INDEX('Impact Indicators - Section B'!D$29:D$120,MATCH($AM51,'Impact Indicators - Section B'!$I$29:$I$120,0)),""),"")</f>
        <v/>
      </c>
      <c r="O51" s="589" t="str">
        <f>IFERROR(IF(INDEX('Impact Indicators - Section B'!F$29:F$120,MATCH($AM51,'Impact Indicators - Section B'!$I$29:$I$120,0))&lt;&gt;0,INDEX('Impact Indicators - Section B'!F$29:F$120,MATCH($AM51,'Impact Indicators - Section B'!$I$29:$I$120,0)),""),"")</f>
        <v/>
      </c>
      <c r="P51" s="591" t="str">
        <f>IFERROR(IF(INDEX('Impact Indicators - Section B'!G$29:G$120,MATCH($AM51,'Impact Indicators - Section B'!$I$29:$I$120,0))&lt;&gt;0,INDEX('Impact Indicators - Section B'!G$29:G$120,MATCH($AM51,'Impact Indicators - Section B'!$I$29:$I$120,0)),""),"")</f>
        <v/>
      </c>
      <c r="Q51" s="593" t="str">
        <f>IFERROR(IF(INDEX('Impact Indicators - Section B'!H$29:H$120,MATCH($AM51,'Impact Indicators - Section B'!$I$29:$I$120,0))&lt;&gt;0,INDEX('Impact Indicators - Section B'!H$29:H$120,MATCH($AM51,'Impact Indicators - Section B'!$I$29:$I$120,0)),""),"")</f>
        <v/>
      </c>
      <c r="R51" s="250" t="str">
        <f>IFERROR(IF(INDEX('Impact Indicators - Section B'!D$29:D$120,MATCH($AN51,'Impact Indicators - Section B'!$I$29:$I$120,0))&lt;&gt;0,INDEX('Impact Indicators - Section B'!D$29:D$120,MATCH($AN51,'Impact Indicators - Section B'!$I$29:$I$120,0)),""),"")</f>
        <v/>
      </c>
      <c r="S51" s="589" t="str">
        <f>IFERROR(IF(INDEX('Impact Indicators - Section B'!F$29:F$120,MATCH($AN51,'Impact Indicators - Section B'!$I$29:$I$120,0))&lt;&gt;0,INDEX('Impact Indicators - Section B'!F$29:F$120,MATCH($AN51,'Impact Indicators - Section B'!$I$29:$I$120,0)),""),"")</f>
        <v/>
      </c>
      <c r="T51" s="591" t="str">
        <f>IFERROR(IF(INDEX('Impact Indicators - Section B'!G$29:G$120,MATCH($AN51,'Impact Indicators - Section B'!$I$29:$I$120,0))&lt;&gt;0,INDEX('Impact Indicators - Section B'!G$29:G$120,MATCH($AN51,'Impact Indicators - Section B'!$I$29:$I$120,0)),""),"")</f>
        <v/>
      </c>
      <c r="U51" s="593" t="str">
        <f>IFERROR(IF(INDEX('Impact Indicators - Section B'!H$29:H$120,MATCH($AN51,'Impact Indicators - Section B'!$I$29:$I$120,0))&lt;&gt;0,INDEX('Impact Indicators - Section B'!H$29:H$120,MATCH($AN51,'Impact Indicators - Section B'!$I$29:$I$120,0)),""),"")</f>
        <v/>
      </c>
      <c r="V51" s="250" t="str">
        <f>IFERROR(IF(INDEX('Impact Indicators - Section B'!D$29:D$120,MATCH($AO51,'Impact Indicators - Section B'!$I$29:$I$120,0))&lt;&gt;0,INDEX('Impact Indicators - Section B'!D$29:D$120,MATCH($AO51,'Impact Indicators - Section B'!$I$29:$I$120,0)),""),"")</f>
        <v/>
      </c>
      <c r="W51" s="589" t="str">
        <f>IFERROR(IF(INDEX('Impact Indicators - Section B'!F$29:F$120,MATCH($AO51,'Impact Indicators - Section B'!$I$29:$I$120,0))&lt;&gt;0,INDEX('Impact Indicators - Section B'!F$29:F$120,MATCH($AO51,'Impact Indicators - Section B'!$I$29:$I$120,0)),""),"")</f>
        <v/>
      </c>
      <c r="X51" s="591" t="str">
        <f>IFERROR(IF(INDEX('Impact Indicators - Section B'!G$29:G$120,MATCH($AO51,'Impact Indicators - Section B'!$I$29:$I$120,0))&lt;&gt;0,INDEX('Impact Indicators - Section B'!G$29:G$120,MATCH($AO51,'Impact Indicators - Section B'!$I$29:$I$120,0)),""),"")</f>
        <v/>
      </c>
      <c r="Y51" s="593" t="str">
        <f>IFERROR(IF(INDEX('Impact Indicators - Section B'!H$29:H$120,MATCH($AO51,'Impact Indicators - Section B'!$I$29:$I$120,0))&lt;&gt;0,INDEX('Impact Indicators - Section B'!H$29:H$120,MATCH($AO51,'Impact Indicators - Section B'!$I$29:$I$120,0)),""),"")</f>
        <v/>
      </c>
      <c r="Z51" s="250" t="str">
        <f>IFERROR(IF(INDEX('Impact Indicators - Section B'!D$29:D$120,MATCH(#REF!,'Impact Indicators - Section B'!$I$29:$I$120,0))&lt;&gt;0,INDEX('Impact Indicators - Section B'!D$29:D$120,MATCH(#REF!,'Impact Indicators - Section B'!$I$29:$I$120,0)),""),"")</f>
        <v/>
      </c>
      <c r="AA51" s="589" t="str">
        <f>IFERROR(IF(INDEX('Impact Indicators - Section B'!F$29:F$120,MATCH($AP51,'Impact Indicators - Section B'!$I$29:$I$120,0))&lt;&gt;0,INDEX('Impact Indicators - Section B'!F$29:F$120,MATCH($AP51,'Impact Indicators - Section B'!$I$29:$I$120,0)),""),"")</f>
        <v/>
      </c>
      <c r="AB51" s="591" t="str">
        <f>IFERROR(IF(INDEX('Impact Indicators - Section B'!G$29:G$120,MATCH($AP51,'Impact Indicators - Section B'!$I$29:$I$120,0))&lt;&gt;0,INDEX('Impact Indicators - Section B'!G$29:G$120,MATCH($AP51,'Impact Indicators - Section B'!$I$29:$I$120,0)),""),"")</f>
        <v/>
      </c>
      <c r="AC51" s="593" t="str">
        <f>IFERROR(IF(INDEX('Impact Indicators - Section B'!H$29:H$120,MATCH($AP51,'Impact Indicators - Section B'!$I$29:$I$120,0))&lt;&gt;0,INDEX('Impact Indicators - Section B'!H$29:H$120,MATCH($AP51,'Impact Indicators - Section B'!$I$29:$I$120,0)),""),"")</f>
        <v/>
      </c>
      <c r="AD51" s="280"/>
      <c r="AE51" s="280"/>
      <c r="AF51" s="280"/>
      <c r="AG51" s="595" t="str">
        <f>IFERROR(IF(INDEX('Impact Indicators - Section B'!R$9:R$25,MATCH($A51,'Impact Indicators - Section B'!$A$9:$A$25,0))&lt;&gt;0,INDEX('Impact Indicators - Section B'!R$9:R$25,MATCH($A51,'Impact Indicators - Section B'!$A$9:$A$25,0)),""),"")</f>
        <v/>
      </c>
      <c r="AL51" s="633" t="str">
        <f t="shared" ref="AL51" si="5">CONCATENATE($A51,J$45)</f>
        <v>32018</v>
      </c>
      <c r="AM51" s="633" t="str">
        <f t="shared" ref="AM51" si="6">CONCATENATE($A51,N$45)</f>
        <v>32019</v>
      </c>
      <c r="AN51" s="633" t="str">
        <f t="shared" ref="AN51" si="7">CONCATENATE($A51,R$45)</f>
        <v>32020</v>
      </c>
      <c r="AO51" s="633" t="str">
        <f t="shared" ref="AO51" si="8">CONCATENATE($A51,V$45)</f>
        <v>32021</v>
      </c>
      <c r="AP51" s="633" t="str">
        <f t="shared" ref="AP51" si="9">CONCATENATE($A51,Z$45)</f>
        <v>32022</v>
      </c>
      <c r="AQ51" s="288"/>
    </row>
    <row r="52" spans="1:43" s="227" customFormat="1" ht="28.5" x14ac:dyDescent="0.35">
      <c r="A52" s="583"/>
      <c r="B52" s="583"/>
      <c r="C52" s="586"/>
      <c r="D52" s="586"/>
      <c r="E52" s="586"/>
      <c r="F52" s="586"/>
      <c r="G52" s="586"/>
      <c r="H52" s="586"/>
      <c r="I52" s="588"/>
      <c r="J52" s="298" t="str">
        <f>IFERROR(IF(INDEX('Impact Indicators - Section B'!E$29:E$120,MATCH($AL51,'Impact Indicators - Section B'!$I$29:$I$120,0))&lt;&gt;0,INDEX('Impact Indicators - Section B'!E$29:E$120,MATCH($AL51,'Impact Indicators - Section B'!$I$29:$I$120,0)),""),"")</f>
        <v/>
      </c>
      <c r="K52" s="590"/>
      <c r="L52" s="592"/>
      <c r="M52" s="594"/>
      <c r="N52" s="275" t="str">
        <f>IFERROR(IF(INDEX('Impact Indicators - Section B'!E$29:E$120,MATCH($AM51,'Impact Indicators - Section B'!$I$29:$I$120,0))&lt;&gt;0,INDEX('Impact Indicators - Section B'!E$29:E$120,MATCH($AM51,'Impact Indicators - Section B'!$I$29:$I$120,0)),""),"")</f>
        <v/>
      </c>
      <c r="O52" s="590"/>
      <c r="P52" s="592"/>
      <c r="Q52" s="594"/>
      <c r="R52" s="275" t="str">
        <f>IFERROR(IF(INDEX('Impact Indicators - Section B'!E$29:E$120,MATCH($AN51,'Impact Indicators - Section B'!$I$29:$I$120,0))&lt;&gt;0,INDEX('Impact Indicators - Section B'!E$29:E$120,MATCH($AN51,'Impact Indicators - Section B'!$I$29:$I$120,0)),""),"")</f>
        <v/>
      </c>
      <c r="S52" s="590"/>
      <c r="T52" s="592"/>
      <c r="U52" s="594"/>
      <c r="V52" s="275" t="str">
        <f>IFERROR(IF(INDEX('Impact Indicators - Section B'!E$29:E$120,MATCH($AO51,'Impact Indicators - Section B'!$I$29:$I$120,0))&lt;&gt;0,INDEX('Impact Indicators - Section B'!E$29:E$120,MATCH($AO51,'Impact Indicators - Section B'!$I$29:$I$120,0)),""),"")</f>
        <v/>
      </c>
      <c r="W52" s="590"/>
      <c r="X52" s="592"/>
      <c r="Y52" s="594"/>
      <c r="Z52" s="275" t="str">
        <f>IFERROR(IF(INDEX('Impact Indicators - Section B'!E$29:E$120,MATCH(#REF!,'Impact Indicators - Section B'!$I$29:$I$120,0))&lt;&gt;0,INDEX('Impact Indicators - Section B'!E$29:E$120,MATCH(#REF!,'Impact Indicators - Section B'!$I$29:$I$120,0)),""),"")</f>
        <v/>
      </c>
      <c r="AA52" s="590"/>
      <c r="AB52" s="592"/>
      <c r="AC52" s="594"/>
      <c r="AD52" s="280"/>
      <c r="AE52" s="280"/>
      <c r="AF52" s="280"/>
      <c r="AG52" s="595"/>
      <c r="AL52" s="633"/>
      <c r="AM52" s="633"/>
      <c r="AN52" s="633"/>
      <c r="AO52" s="633"/>
      <c r="AP52" s="633"/>
      <c r="AQ52" s="288"/>
    </row>
    <row r="53" spans="1:43" s="227" customFormat="1" ht="28.5" x14ac:dyDescent="0.35">
      <c r="A53" s="583">
        <v>4</v>
      </c>
      <c r="B53" s="583" t="str">
        <f>IFERROR(IF(INDEX('Impact Indicators - Section B'!B$9:B$25,MATCH($A53,'Impact Indicators - Section B'!$A$9:$A$25,0))&lt;&gt;0,INDEX('Impact Indicators - Section B'!B$9:B$25,MATCH($A53,'Impact Indicators - Section B'!$A$9:$A$25,0)),""),"")</f>
        <v/>
      </c>
      <c r="C53" s="586" t="str">
        <f>IFERROR(IF(INDEX('Impact Indicators - Section B'!C$9:C$25,MATCH($A53,'Impact Indicators - Section B'!$A$9:$A$25,0))&lt;&gt;0,INDEX('Impact Indicators - Section B'!C$9:C$25,MATCH($A53,'Impact Indicators - Section B'!$A$9:$A$25,0)),""),"")</f>
        <v/>
      </c>
      <c r="D53" s="586" t="str">
        <f>IFERROR(IF(INDEX('Impact Indicators - Section B'!D$9:D$25,MATCH($A53,'Impact Indicators - Section B'!$A$9:$A$25,0))&lt;&gt;0,INDEX('Impact Indicators - Section B'!D$9:D$25,MATCH($A53,'Impact Indicators - Section B'!$A$9:$A$25,0)),""),"")</f>
        <v/>
      </c>
      <c r="E53" s="586" t="str">
        <f>IFERROR(IF(INDEX('Impact Indicators - Section B'!E$9:E$25,MATCH($A53,'Impact Indicators - Section B'!$A$9:$A$25,0))&lt;&gt;0,INDEX('Impact Indicators - Section B'!E$9:E$25,MATCH($A53,'Impact Indicators - Section B'!$A$9:$A$25,0)),""),"")</f>
        <v/>
      </c>
      <c r="F53" s="586" t="str">
        <f>IFERROR(IF(INDEX('Impact Indicators - Section B'!F$9:F$25,MATCH($A53,'Impact Indicators - Section B'!$A$9:$A$25,0))&lt;&gt;0,INDEX('Impact Indicators - Section B'!F$9:F$25,MATCH($A53,'Impact Indicators - Section B'!$A$9:$A$25,0)),""),"")</f>
        <v/>
      </c>
      <c r="G53" s="586" t="str">
        <f>IFERROR(IF(INDEX('Impact Indicators - Section B'!G$9:G$25,MATCH($A53,'Impact Indicators - Section B'!$A$9:$A$25,0))&lt;&gt;0,INDEX('Impact Indicators - Section B'!G$9:G$25,MATCH($A53,'Impact Indicators - Section B'!$A$9:$A$25,0)),""),"")</f>
        <v/>
      </c>
      <c r="H53" s="586" t="str">
        <f>IFERROR(IF(INDEX('Impact Indicators - Section B'!H$9:H$25,MATCH($A53,'Impact Indicators - Section B'!$A$9:$A$25,0))&lt;&gt;0,INDEX('Impact Indicators - Section B'!H$9:H$25,MATCH($A53,'Impact Indicators - Section B'!$A$9:$A$25,0)),""),"")</f>
        <v/>
      </c>
      <c r="I53" s="588" t="str">
        <f>IFERROR(IF(INDEX('Impact Indicators - Section B'!Q$9:Q$25,MATCH($A53,'Impact Indicators - Section B'!$A$9:$A$25,0))&lt;&gt;0,INDEX('Impact Indicators - Section B'!Q$9:Q$25,MATCH($A53,'Impact Indicators - Section B'!$A$9:$A$25,0)),""),"")</f>
        <v/>
      </c>
      <c r="J53" s="297" t="str">
        <f>IFERROR(IF(INDEX('Impact Indicators - Section B'!D$29:D$120,MATCH($AL53,'Impact Indicators - Section B'!$I$29:$I$120,0))&lt;&gt;0,INDEX('Impact Indicators - Section B'!D$29:D$120,MATCH($AL53,'Impact Indicators - Section B'!$I$29:$I$120,0)),""),"")</f>
        <v/>
      </c>
      <c r="K53" s="589" t="str">
        <f>IFERROR(IF(INDEX('Impact Indicators - Section B'!F$29:F$120,MATCH($AL53,'Impact Indicators - Section B'!$I$29:$I$120,0))&lt;&gt;0,INDEX('Impact Indicators - Section B'!F$29:F$120,MATCH($AL53,'Impact Indicators - Section B'!$I$29:$I$120,0)),""),"")</f>
        <v/>
      </c>
      <c r="L53" s="591" t="str">
        <f>IFERROR(IF(INDEX('Impact Indicators - Section B'!G$29:G$120,MATCH($AL53,'Impact Indicators - Section B'!$I$29:$I$120,0))&lt;&gt;0,INDEX('Impact Indicators - Section B'!G$29:G$120,MATCH($AL53,'Impact Indicators - Section B'!$I$29:$I$120,0)),""),"")</f>
        <v/>
      </c>
      <c r="M53" s="593" t="str">
        <f>IFERROR(IF(INDEX('Impact Indicators - Section B'!H$29:H$120,MATCH($AL53,'Impact Indicators - Section B'!$I$29:$I$120,0))&lt;&gt;0,INDEX('Impact Indicators - Section B'!H$29:H$120,MATCH($AL53,'Impact Indicators - Section B'!$I$29:$I$120,0)),""),"")</f>
        <v/>
      </c>
      <c r="N53" s="250" t="str">
        <f>IFERROR(IF(INDEX('Impact Indicators - Section B'!D$29:D$120,MATCH($AM53,'Impact Indicators - Section B'!$I$29:$I$120,0))&lt;&gt;0,INDEX('Impact Indicators - Section B'!D$29:D$120,MATCH($AM53,'Impact Indicators - Section B'!$I$29:$I$120,0)),""),"")</f>
        <v/>
      </c>
      <c r="O53" s="589" t="str">
        <f>IFERROR(IF(INDEX('Impact Indicators - Section B'!F$29:F$120,MATCH($AM53,'Impact Indicators - Section B'!$I$29:$I$120,0))&lt;&gt;0,INDEX('Impact Indicators - Section B'!F$29:F$120,MATCH($AM53,'Impact Indicators - Section B'!$I$29:$I$120,0)),""),"")</f>
        <v/>
      </c>
      <c r="P53" s="591" t="str">
        <f>IFERROR(IF(INDEX('Impact Indicators - Section B'!G$29:G$120,MATCH($AM53,'Impact Indicators - Section B'!$I$29:$I$120,0))&lt;&gt;0,INDEX('Impact Indicators - Section B'!G$29:G$120,MATCH($AM53,'Impact Indicators - Section B'!$I$29:$I$120,0)),""),"")</f>
        <v/>
      </c>
      <c r="Q53" s="593" t="str">
        <f>IFERROR(IF(INDEX('Impact Indicators - Section B'!H$29:H$120,MATCH($AM53,'Impact Indicators - Section B'!$I$29:$I$120,0))&lt;&gt;0,INDEX('Impact Indicators - Section B'!H$29:H$120,MATCH($AM53,'Impact Indicators - Section B'!$I$29:$I$120,0)),""),"")</f>
        <v/>
      </c>
      <c r="R53" s="250" t="str">
        <f>IFERROR(IF(INDEX('Impact Indicators - Section B'!D$29:D$120,MATCH($AN53,'Impact Indicators - Section B'!$I$29:$I$120,0))&lt;&gt;0,INDEX('Impact Indicators - Section B'!D$29:D$120,MATCH($AN53,'Impact Indicators - Section B'!$I$29:$I$120,0)),""),"")</f>
        <v/>
      </c>
      <c r="S53" s="589" t="str">
        <f>IFERROR(IF(INDEX('Impact Indicators - Section B'!F$29:F$120,MATCH($AN53,'Impact Indicators - Section B'!$I$29:$I$120,0))&lt;&gt;0,INDEX('Impact Indicators - Section B'!F$29:F$120,MATCH($AN53,'Impact Indicators - Section B'!$I$29:$I$120,0)),""),"")</f>
        <v/>
      </c>
      <c r="T53" s="591" t="str">
        <f>IFERROR(IF(INDEX('Impact Indicators - Section B'!G$29:G$120,MATCH($AN53,'Impact Indicators - Section B'!$I$29:$I$120,0))&lt;&gt;0,INDEX('Impact Indicators - Section B'!G$29:G$120,MATCH($AN53,'Impact Indicators - Section B'!$I$29:$I$120,0)),""),"")</f>
        <v/>
      </c>
      <c r="U53" s="593" t="str">
        <f>IFERROR(IF(INDEX('Impact Indicators - Section B'!H$29:H$120,MATCH($AN53,'Impact Indicators - Section B'!$I$29:$I$120,0))&lt;&gt;0,INDEX('Impact Indicators - Section B'!H$29:H$120,MATCH($AN53,'Impact Indicators - Section B'!$I$29:$I$120,0)),""),"")</f>
        <v/>
      </c>
      <c r="V53" s="250" t="str">
        <f>IFERROR(IF(INDEX('Impact Indicators - Section B'!D$29:D$120,MATCH($AO53,'Impact Indicators - Section B'!$I$29:$I$120,0))&lt;&gt;0,INDEX('Impact Indicators - Section B'!D$29:D$120,MATCH($AO53,'Impact Indicators - Section B'!$I$29:$I$120,0)),""),"")</f>
        <v/>
      </c>
      <c r="W53" s="589" t="str">
        <f>IFERROR(IF(INDEX('Impact Indicators - Section B'!F$29:F$120,MATCH($AO53,'Impact Indicators - Section B'!$I$29:$I$120,0))&lt;&gt;0,INDEX('Impact Indicators - Section B'!F$29:F$120,MATCH($AO53,'Impact Indicators - Section B'!$I$29:$I$120,0)),""),"")</f>
        <v/>
      </c>
      <c r="X53" s="591" t="str">
        <f>IFERROR(IF(INDEX('Impact Indicators - Section B'!G$29:G$120,MATCH($AO53,'Impact Indicators - Section B'!$I$29:$I$120,0))&lt;&gt;0,INDEX('Impact Indicators - Section B'!G$29:G$120,MATCH($AO53,'Impact Indicators - Section B'!$I$29:$I$120,0)),""),"")</f>
        <v/>
      </c>
      <c r="Y53" s="593" t="str">
        <f>IFERROR(IF(INDEX('Impact Indicators - Section B'!H$29:H$120,MATCH($AO53,'Impact Indicators - Section B'!$I$29:$I$120,0))&lt;&gt;0,INDEX('Impact Indicators - Section B'!H$29:H$120,MATCH($AO53,'Impact Indicators - Section B'!$I$29:$I$120,0)),""),"")</f>
        <v/>
      </c>
      <c r="Z53" s="250" t="str">
        <f>IFERROR(IF(INDEX('Impact Indicators - Section B'!D$29:D$120,MATCH(#REF!,'Impact Indicators - Section B'!$I$29:$I$120,0))&lt;&gt;0,INDEX('Impact Indicators - Section B'!D$29:D$120,MATCH(#REF!,'Impact Indicators - Section B'!$I$29:$I$120,0)),""),"")</f>
        <v/>
      </c>
      <c r="AA53" s="589" t="str">
        <f>IFERROR(IF(INDEX('Impact Indicators - Section B'!F$29:F$120,MATCH($AP53,'Impact Indicators - Section B'!$I$29:$I$120,0))&lt;&gt;0,INDEX('Impact Indicators - Section B'!F$29:F$120,MATCH($AP53,'Impact Indicators - Section B'!$I$29:$I$120,0)),""),"")</f>
        <v/>
      </c>
      <c r="AB53" s="591" t="str">
        <f>IFERROR(IF(INDEX('Impact Indicators - Section B'!G$29:G$120,MATCH($AP53,'Impact Indicators - Section B'!$I$29:$I$120,0))&lt;&gt;0,INDEX('Impact Indicators - Section B'!G$29:G$120,MATCH($AP53,'Impact Indicators - Section B'!$I$29:$I$120,0)),""),"")</f>
        <v/>
      </c>
      <c r="AC53" s="593" t="str">
        <f>IFERROR(IF(INDEX('Impact Indicators - Section B'!H$29:H$120,MATCH($AP53,'Impact Indicators - Section B'!$I$29:$I$120,0))&lt;&gt;0,INDEX('Impact Indicators - Section B'!H$29:H$120,MATCH($AP53,'Impact Indicators - Section B'!$I$29:$I$120,0)),""),"")</f>
        <v/>
      </c>
      <c r="AD53" s="280"/>
      <c r="AE53" s="280"/>
      <c r="AF53" s="280"/>
      <c r="AG53" s="595" t="str">
        <f>IFERROR(IF(INDEX('Impact Indicators - Section B'!R$9:R$25,MATCH($A53,'Impact Indicators - Section B'!$A$9:$A$25,0))&lt;&gt;0,INDEX('Impact Indicators - Section B'!R$9:R$25,MATCH($A53,'Impact Indicators - Section B'!$A$9:$A$25,0)),""),"")</f>
        <v/>
      </c>
      <c r="AL53" s="633" t="str">
        <f t="shared" ref="AL53" si="10">CONCATENATE($A53,J$45)</f>
        <v>42018</v>
      </c>
      <c r="AM53" s="633" t="str">
        <f t="shared" ref="AM53" si="11">CONCATENATE($A53,N$45)</f>
        <v>42019</v>
      </c>
      <c r="AN53" s="633" t="str">
        <f t="shared" ref="AN53" si="12">CONCATENATE($A53,R$45)</f>
        <v>42020</v>
      </c>
      <c r="AO53" s="633" t="str">
        <f t="shared" ref="AO53" si="13">CONCATENATE($A53,V$45)</f>
        <v>42021</v>
      </c>
      <c r="AP53" s="633" t="str">
        <f t="shared" ref="AP53" si="14">CONCATENATE($A53,Z$45)</f>
        <v>42022</v>
      </c>
      <c r="AQ53" s="288"/>
    </row>
    <row r="54" spans="1:43" s="227" customFormat="1" ht="28.5" x14ac:dyDescent="0.35">
      <c r="A54" s="583"/>
      <c r="B54" s="583"/>
      <c r="C54" s="586"/>
      <c r="D54" s="586"/>
      <c r="E54" s="586"/>
      <c r="F54" s="586"/>
      <c r="G54" s="586"/>
      <c r="H54" s="586"/>
      <c r="I54" s="588"/>
      <c r="J54" s="299" t="str">
        <f>IFERROR(IF(INDEX('Impact Indicators - Section B'!E$29:E$120,MATCH($AL53,'Impact Indicators - Section B'!$I$29:$I$120,0))&lt;&gt;0,INDEX('Impact Indicators - Section B'!E$29:E$120,MATCH($AL53,'Impact Indicators - Section B'!$I$29:$I$120,0)),""),"")</f>
        <v/>
      </c>
      <c r="K54" s="590"/>
      <c r="L54" s="592"/>
      <c r="M54" s="594"/>
      <c r="N54" s="251" t="str">
        <f>IFERROR(IF(INDEX('Impact Indicators - Section B'!E$29:E$120,MATCH($AM53,'Impact Indicators - Section B'!$I$29:$I$120,0))&lt;&gt;0,INDEX('Impact Indicators - Section B'!E$29:E$120,MATCH($AM53,'Impact Indicators - Section B'!$I$29:$I$120,0)),""),"")</f>
        <v/>
      </c>
      <c r="O54" s="590"/>
      <c r="P54" s="592"/>
      <c r="Q54" s="594"/>
      <c r="R54" s="251" t="str">
        <f>IFERROR(IF(INDEX('Impact Indicators - Section B'!E$29:E$120,MATCH($AN53,'Impact Indicators - Section B'!$I$29:$I$120,0))&lt;&gt;0,INDEX('Impact Indicators - Section B'!E$29:E$120,MATCH($AN53,'Impact Indicators - Section B'!$I$29:$I$120,0)),""),"")</f>
        <v/>
      </c>
      <c r="S54" s="590"/>
      <c r="T54" s="592"/>
      <c r="U54" s="594"/>
      <c r="V54" s="251" t="str">
        <f>IFERROR(IF(INDEX('Impact Indicators - Section B'!E$29:E$120,MATCH($AO53,'Impact Indicators - Section B'!$I$29:$I$120,0))&lt;&gt;0,INDEX('Impact Indicators - Section B'!E$29:E$120,MATCH($AO53,'Impact Indicators - Section B'!$I$29:$I$120,0)),""),"")</f>
        <v/>
      </c>
      <c r="W54" s="590"/>
      <c r="X54" s="592"/>
      <c r="Y54" s="594"/>
      <c r="Z54" s="251" t="str">
        <f>IFERROR(IF(INDEX('Impact Indicators - Section B'!E$29:E$120,MATCH(#REF!,'Impact Indicators - Section B'!$I$29:$I$120,0))&lt;&gt;0,INDEX('Impact Indicators - Section B'!E$29:E$120,MATCH(#REF!,'Impact Indicators - Section B'!$I$29:$I$120,0)),""),"")</f>
        <v/>
      </c>
      <c r="AA54" s="590"/>
      <c r="AB54" s="592"/>
      <c r="AC54" s="594"/>
      <c r="AD54" s="280"/>
      <c r="AE54" s="280"/>
      <c r="AF54" s="280"/>
      <c r="AG54" s="595"/>
      <c r="AL54" s="633"/>
      <c r="AM54" s="633"/>
      <c r="AN54" s="633"/>
      <c r="AO54" s="633"/>
      <c r="AP54" s="633"/>
      <c r="AQ54" s="288"/>
    </row>
    <row r="55" spans="1:43" s="227" customFormat="1" ht="28.5" x14ac:dyDescent="0.35">
      <c r="A55" s="583">
        <v>5</v>
      </c>
      <c r="B55" s="583" t="str">
        <f>IFERROR(IF(INDEX('Impact Indicators - Section B'!B$9:B$25,MATCH($A55,'Impact Indicators - Section B'!$A$9:$A$25,0))&lt;&gt;0,INDEX('Impact Indicators - Section B'!B$9:B$25,MATCH($A55,'Impact Indicators - Section B'!$A$9:$A$25,0)),""),"")</f>
        <v/>
      </c>
      <c r="C55" s="586" t="str">
        <f>IFERROR(IF(INDEX('Impact Indicators - Section B'!C$9:C$25,MATCH($A55,'Impact Indicators - Section B'!$A$9:$A$25,0))&lt;&gt;0,INDEX('Impact Indicators - Section B'!C$9:C$25,MATCH($A55,'Impact Indicators - Section B'!$A$9:$A$25,0)),""),"")</f>
        <v/>
      </c>
      <c r="D55" s="586" t="str">
        <f>IFERROR(IF(INDEX('Impact Indicators - Section B'!D$9:D$25,MATCH($A55,'Impact Indicators - Section B'!$A$9:$A$25,0))&lt;&gt;0,INDEX('Impact Indicators - Section B'!D$9:D$25,MATCH($A55,'Impact Indicators - Section B'!$A$9:$A$25,0)),""),"")</f>
        <v/>
      </c>
      <c r="E55" s="586" t="str">
        <f>IFERROR(IF(INDEX('Impact Indicators - Section B'!E$9:E$25,MATCH($A55,'Impact Indicators - Section B'!$A$9:$A$25,0))&lt;&gt;0,INDEX('Impact Indicators - Section B'!E$9:E$25,MATCH($A55,'Impact Indicators - Section B'!$A$9:$A$25,0)),""),"")</f>
        <v/>
      </c>
      <c r="F55" s="586" t="str">
        <f>IFERROR(IF(INDEX('Impact Indicators - Section B'!F$9:F$25,MATCH($A55,'Impact Indicators - Section B'!$A$9:$A$25,0))&lt;&gt;0,INDEX('Impact Indicators - Section B'!F$9:F$25,MATCH($A55,'Impact Indicators - Section B'!$A$9:$A$25,0)),""),"")</f>
        <v/>
      </c>
      <c r="G55" s="586" t="str">
        <f>IFERROR(IF(INDEX('Impact Indicators - Section B'!G$9:G$25,MATCH($A55,'Impact Indicators - Section B'!$A$9:$A$25,0))&lt;&gt;0,INDEX('Impact Indicators - Section B'!G$9:G$25,MATCH($A55,'Impact Indicators - Section B'!$A$9:$A$25,0)),""),"")</f>
        <v/>
      </c>
      <c r="H55" s="586" t="str">
        <f>IFERROR(IF(INDEX('Impact Indicators - Section B'!H$9:H$25,MATCH($A55,'Impact Indicators - Section B'!$A$9:$A$25,0))&lt;&gt;0,INDEX('Impact Indicators - Section B'!H$9:H$25,MATCH($A55,'Impact Indicators - Section B'!$A$9:$A$25,0)),""),"")</f>
        <v/>
      </c>
      <c r="I55" s="588" t="str">
        <f>IFERROR(IF(INDEX('Impact Indicators - Section B'!Q$9:Q$25,MATCH($A55,'Impact Indicators - Section B'!$A$9:$A$25,0))&lt;&gt;0,INDEX('Impact Indicators - Section B'!Q$9:Q$25,MATCH($A55,'Impact Indicators - Section B'!$A$9:$A$25,0)),""),"")</f>
        <v/>
      </c>
      <c r="J55" s="297" t="str">
        <f>IFERROR(IF(INDEX('Impact Indicators - Section B'!D$29:D$120,MATCH($AL55,'Impact Indicators - Section B'!$I$29:$I$120,0))&lt;&gt;0,INDEX('Impact Indicators - Section B'!D$29:D$120,MATCH($AL55,'Impact Indicators - Section B'!$I$29:$I$120,0)),""),"")</f>
        <v/>
      </c>
      <c r="K55" s="589" t="str">
        <f>IFERROR(IF(INDEX('Impact Indicators - Section B'!F$29:F$120,MATCH($AL55,'Impact Indicators - Section B'!$I$29:$I$120,0))&lt;&gt;0,INDEX('Impact Indicators - Section B'!F$29:F$120,MATCH($AL55,'Impact Indicators - Section B'!$I$29:$I$120,0)),""),"")</f>
        <v/>
      </c>
      <c r="L55" s="591" t="str">
        <f>IFERROR(IF(INDEX('Impact Indicators - Section B'!G$29:G$120,MATCH($AL55,'Impact Indicators - Section B'!$I$29:$I$120,0))&lt;&gt;0,INDEX('Impact Indicators - Section B'!G$29:G$120,MATCH($AL55,'Impact Indicators - Section B'!$I$29:$I$120,0)),""),"")</f>
        <v/>
      </c>
      <c r="M55" s="593" t="str">
        <f>IFERROR(IF(INDEX('Impact Indicators - Section B'!H$29:H$120,MATCH($AL55,'Impact Indicators - Section B'!$I$29:$I$120,0))&lt;&gt;0,INDEX('Impact Indicators - Section B'!H$29:H$120,MATCH($AL55,'Impact Indicators - Section B'!$I$29:$I$120,0)),""),"")</f>
        <v/>
      </c>
      <c r="N55" s="250" t="str">
        <f>IFERROR(IF(INDEX('Impact Indicators - Section B'!D$29:D$120,MATCH($AM55,'Impact Indicators - Section B'!$I$29:$I$120,0))&lt;&gt;0,INDEX('Impact Indicators - Section B'!D$29:D$120,MATCH($AM55,'Impact Indicators - Section B'!$I$29:$I$120,0)),""),"")</f>
        <v/>
      </c>
      <c r="O55" s="589" t="str">
        <f>IFERROR(IF(INDEX('Impact Indicators - Section B'!F$29:F$120,MATCH($AM55,'Impact Indicators - Section B'!$I$29:$I$120,0))&lt;&gt;0,INDEX('Impact Indicators - Section B'!F$29:F$120,MATCH($AM55,'Impact Indicators - Section B'!$I$29:$I$120,0)),""),"")</f>
        <v/>
      </c>
      <c r="P55" s="591" t="str">
        <f>IFERROR(IF(INDEX('Impact Indicators - Section B'!G$29:G$120,MATCH($AM55,'Impact Indicators - Section B'!$I$29:$I$120,0))&lt;&gt;0,INDEX('Impact Indicators - Section B'!G$29:G$120,MATCH($AM55,'Impact Indicators - Section B'!$I$29:$I$120,0)),""),"")</f>
        <v/>
      </c>
      <c r="Q55" s="593" t="str">
        <f>IFERROR(IF(INDEX('Impact Indicators - Section B'!H$29:H$120,MATCH($AM55,'Impact Indicators - Section B'!$I$29:$I$120,0))&lt;&gt;0,INDEX('Impact Indicators - Section B'!H$29:H$120,MATCH($AM55,'Impact Indicators - Section B'!$I$29:$I$120,0)),""),"")</f>
        <v/>
      </c>
      <c r="R55" s="250" t="str">
        <f>IFERROR(IF(INDEX('Impact Indicators - Section B'!D$29:D$120,MATCH($AN55,'Impact Indicators - Section B'!$I$29:$I$120,0))&lt;&gt;0,INDEX('Impact Indicators - Section B'!D$29:D$120,MATCH($AN55,'Impact Indicators - Section B'!$I$29:$I$120,0)),""),"")</f>
        <v/>
      </c>
      <c r="S55" s="589" t="str">
        <f>IFERROR(IF(INDEX('Impact Indicators - Section B'!F$29:F$120,MATCH($AN55,'Impact Indicators - Section B'!$I$29:$I$120,0))&lt;&gt;0,INDEX('Impact Indicators - Section B'!F$29:F$120,MATCH($AN55,'Impact Indicators - Section B'!$I$29:$I$120,0)),""),"")</f>
        <v/>
      </c>
      <c r="T55" s="591" t="str">
        <f>IFERROR(IF(INDEX('Impact Indicators - Section B'!G$29:G$120,MATCH($AN55,'Impact Indicators - Section B'!$I$29:$I$120,0))&lt;&gt;0,INDEX('Impact Indicators - Section B'!G$29:G$120,MATCH($AN55,'Impact Indicators - Section B'!$I$29:$I$120,0)),""),"")</f>
        <v/>
      </c>
      <c r="U55" s="593" t="str">
        <f>IFERROR(IF(INDEX('Impact Indicators - Section B'!H$29:H$120,MATCH($AN55,'Impact Indicators - Section B'!$I$29:$I$120,0))&lt;&gt;0,INDEX('Impact Indicators - Section B'!H$29:H$120,MATCH($AN55,'Impact Indicators - Section B'!$I$29:$I$120,0)),""),"")</f>
        <v/>
      </c>
      <c r="V55" s="250" t="str">
        <f>IFERROR(IF(INDEX('Impact Indicators - Section B'!D$29:D$120,MATCH($AO55,'Impact Indicators - Section B'!$I$29:$I$120,0))&lt;&gt;0,INDEX('Impact Indicators - Section B'!D$29:D$120,MATCH($AO55,'Impact Indicators - Section B'!$I$29:$I$120,0)),""),"")</f>
        <v/>
      </c>
      <c r="W55" s="589" t="str">
        <f>IFERROR(IF(INDEX('Impact Indicators - Section B'!F$29:F$120,MATCH($AO55,'Impact Indicators - Section B'!$I$29:$I$120,0))&lt;&gt;0,INDEX('Impact Indicators - Section B'!F$29:F$120,MATCH($AO55,'Impact Indicators - Section B'!$I$29:$I$120,0)),""),"")</f>
        <v/>
      </c>
      <c r="X55" s="591" t="str">
        <f>IFERROR(IF(INDEX('Impact Indicators - Section B'!G$29:G$120,MATCH($AO55,'Impact Indicators - Section B'!$I$29:$I$120,0))&lt;&gt;0,INDEX('Impact Indicators - Section B'!G$29:G$120,MATCH($AO55,'Impact Indicators - Section B'!$I$29:$I$120,0)),""),"")</f>
        <v/>
      </c>
      <c r="Y55" s="593" t="str">
        <f>IFERROR(IF(INDEX('Impact Indicators - Section B'!H$29:H$120,MATCH($AO55,'Impact Indicators - Section B'!$I$29:$I$120,0))&lt;&gt;0,INDEX('Impact Indicators - Section B'!H$29:H$120,MATCH($AO55,'Impact Indicators - Section B'!$I$29:$I$120,0)),""),"")</f>
        <v/>
      </c>
      <c r="Z55" s="250" t="str">
        <f>IFERROR(IF(INDEX('Impact Indicators - Section B'!D$29:D$120,MATCH(#REF!,'Impact Indicators - Section B'!$I$29:$I$120,0))&lt;&gt;0,INDEX('Impact Indicators - Section B'!D$29:D$120,MATCH(#REF!,'Impact Indicators - Section B'!$I$29:$I$120,0)),""),"")</f>
        <v/>
      </c>
      <c r="AA55" s="589" t="str">
        <f>IFERROR(IF(INDEX('Impact Indicators - Section B'!F$29:F$120,MATCH($AP55,'Impact Indicators - Section B'!$I$29:$I$120,0))&lt;&gt;0,INDEX('Impact Indicators - Section B'!F$29:F$120,MATCH($AP55,'Impact Indicators - Section B'!$I$29:$I$120,0)),""),"")</f>
        <v/>
      </c>
      <c r="AB55" s="591" t="str">
        <f>IFERROR(IF(INDEX('Impact Indicators - Section B'!G$29:G$120,MATCH($AP55,'Impact Indicators - Section B'!$I$29:$I$120,0))&lt;&gt;0,INDEX('Impact Indicators - Section B'!G$29:G$120,MATCH($AP55,'Impact Indicators - Section B'!$I$29:$I$120,0)),""),"")</f>
        <v/>
      </c>
      <c r="AC55" s="593" t="str">
        <f>IFERROR(IF(INDEX('Impact Indicators - Section B'!H$29:H$120,MATCH($AP55,'Impact Indicators - Section B'!$I$29:$I$120,0))&lt;&gt;0,INDEX('Impact Indicators - Section B'!H$29:H$120,MATCH($AP55,'Impact Indicators - Section B'!$I$29:$I$120,0)),""),"")</f>
        <v/>
      </c>
      <c r="AD55" s="280"/>
      <c r="AE55" s="280"/>
      <c r="AF55" s="280"/>
      <c r="AG55" s="595" t="str">
        <f>IFERROR(IF(INDEX('Impact Indicators - Section B'!R$9:R$25,MATCH($A55,'Impact Indicators - Section B'!$A$9:$A$25,0))&lt;&gt;0,INDEX('Impact Indicators - Section B'!R$9:R$25,MATCH($A55,'Impact Indicators - Section B'!$A$9:$A$25,0)),""),"")</f>
        <v/>
      </c>
      <c r="AL55" s="633" t="str">
        <f t="shared" ref="AL55" si="15">CONCATENATE($A55,J$45)</f>
        <v>52018</v>
      </c>
      <c r="AM55" s="633" t="str">
        <f t="shared" ref="AM55" si="16">CONCATENATE($A55,N$45)</f>
        <v>52019</v>
      </c>
      <c r="AN55" s="633" t="str">
        <f t="shared" ref="AN55" si="17">CONCATENATE($A55,R$45)</f>
        <v>52020</v>
      </c>
      <c r="AO55" s="633" t="str">
        <f t="shared" ref="AO55" si="18">CONCATENATE($A55,V$45)</f>
        <v>52021</v>
      </c>
      <c r="AP55" s="633" t="str">
        <f t="shared" ref="AP55" si="19">CONCATENATE($A55,Z$45)</f>
        <v>52022</v>
      </c>
      <c r="AQ55" s="288"/>
    </row>
    <row r="56" spans="1:43" s="227" customFormat="1" ht="28.5" x14ac:dyDescent="0.35">
      <c r="A56" s="583"/>
      <c r="B56" s="583"/>
      <c r="C56" s="586"/>
      <c r="D56" s="586"/>
      <c r="E56" s="586"/>
      <c r="F56" s="586"/>
      <c r="G56" s="586"/>
      <c r="H56" s="586"/>
      <c r="I56" s="588"/>
      <c r="J56" s="298" t="str">
        <f>IFERROR(IF(INDEX('Impact Indicators - Section B'!E$29:E$120,MATCH($AL55,'Impact Indicators - Section B'!$I$29:$I$120,0))&lt;&gt;0,INDEX('Impact Indicators - Section B'!E$29:E$120,MATCH($AL55,'Impact Indicators - Section B'!$I$29:$I$120,0)),""),"")</f>
        <v/>
      </c>
      <c r="K56" s="590"/>
      <c r="L56" s="592"/>
      <c r="M56" s="594"/>
      <c r="N56" s="275" t="str">
        <f>IFERROR(IF(INDEX('Impact Indicators - Section B'!E$29:E$120,MATCH($AM55,'Impact Indicators - Section B'!$I$29:$I$120,0))&lt;&gt;0,INDEX('Impact Indicators - Section B'!E$29:E$120,MATCH($AM55,'Impact Indicators - Section B'!$I$29:$I$120,0)),""),"")</f>
        <v/>
      </c>
      <c r="O56" s="590"/>
      <c r="P56" s="592"/>
      <c r="Q56" s="594"/>
      <c r="R56" s="275" t="str">
        <f>IFERROR(IF(INDEX('Impact Indicators - Section B'!E$29:E$120,MATCH($AN55,'Impact Indicators - Section B'!$I$29:$I$120,0))&lt;&gt;0,INDEX('Impact Indicators - Section B'!E$29:E$120,MATCH($AN55,'Impact Indicators - Section B'!$I$29:$I$120,0)),""),"")</f>
        <v/>
      </c>
      <c r="S56" s="590"/>
      <c r="T56" s="592"/>
      <c r="U56" s="594"/>
      <c r="V56" s="275" t="str">
        <f>IFERROR(IF(INDEX('Impact Indicators - Section B'!E$29:E$120,MATCH($AO55,'Impact Indicators - Section B'!$I$29:$I$120,0))&lt;&gt;0,INDEX('Impact Indicators - Section B'!E$29:E$120,MATCH($AO55,'Impact Indicators - Section B'!$I$29:$I$120,0)),""),"")</f>
        <v/>
      </c>
      <c r="W56" s="590"/>
      <c r="X56" s="592"/>
      <c r="Y56" s="594"/>
      <c r="Z56" s="275" t="str">
        <f>IFERROR(IF(INDEX('Impact Indicators - Section B'!E$29:E$120,MATCH(#REF!,'Impact Indicators - Section B'!$I$29:$I$120,0))&lt;&gt;0,INDEX('Impact Indicators - Section B'!E$29:E$120,MATCH(#REF!,'Impact Indicators - Section B'!$I$29:$I$120,0)),""),"")</f>
        <v/>
      </c>
      <c r="AA56" s="590"/>
      <c r="AB56" s="592"/>
      <c r="AC56" s="594"/>
      <c r="AD56" s="280"/>
      <c r="AE56" s="280"/>
      <c r="AF56" s="280"/>
      <c r="AG56" s="595"/>
      <c r="AL56" s="633"/>
      <c r="AM56" s="633"/>
      <c r="AN56" s="633"/>
      <c r="AO56" s="633"/>
      <c r="AP56" s="633"/>
      <c r="AQ56" s="288"/>
    </row>
    <row r="57" spans="1:43" s="227" customFormat="1" ht="28.5" x14ac:dyDescent="0.35">
      <c r="A57" s="583">
        <v>6</v>
      </c>
      <c r="B57" s="583" t="str">
        <f>IFERROR(IF(INDEX('Impact Indicators - Section B'!B$9:B$25,MATCH($A57,'Impact Indicators - Section B'!$A$9:$A$25,0))&lt;&gt;0,INDEX('Impact Indicators - Section B'!B$9:B$25,MATCH($A57,'Impact Indicators - Section B'!$A$9:$A$25,0)),""),"")</f>
        <v/>
      </c>
      <c r="C57" s="586" t="str">
        <f>IFERROR(IF(INDEX('Impact Indicators - Section B'!C$9:C$25,MATCH($A57,'Impact Indicators - Section B'!$A$9:$A$25,0))&lt;&gt;0,INDEX('Impact Indicators - Section B'!C$9:C$25,MATCH($A57,'Impact Indicators - Section B'!$A$9:$A$25,0)),""),"")</f>
        <v/>
      </c>
      <c r="D57" s="586" t="str">
        <f>IFERROR(IF(INDEX('Impact Indicators - Section B'!D$9:D$25,MATCH($A57,'Impact Indicators - Section B'!$A$9:$A$25,0))&lt;&gt;0,INDEX('Impact Indicators - Section B'!D$9:D$25,MATCH($A57,'Impact Indicators - Section B'!$A$9:$A$25,0)),""),"")</f>
        <v/>
      </c>
      <c r="E57" s="586" t="str">
        <f>IFERROR(IF(INDEX('Impact Indicators - Section B'!E$9:E$25,MATCH($A57,'Impact Indicators - Section B'!$A$9:$A$25,0))&lt;&gt;0,INDEX('Impact Indicators - Section B'!E$9:E$25,MATCH($A57,'Impact Indicators - Section B'!$A$9:$A$25,0)),""),"")</f>
        <v/>
      </c>
      <c r="F57" s="586" t="str">
        <f>IFERROR(IF(INDEX('Impact Indicators - Section B'!F$9:F$25,MATCH($A57,'Impact Indicators - Section B'!$A$9:$A$25,0))&lt;&gt;0,INDEX('Impact Indicators - Section B'!F$9:F$25,MATCH($A57,'Impact Indicators - Section B'!$A$9:$A$25,0)),""),"")</f>
        <v/>
      </c>
      <c r="G57" s="586" t="str">
        <f>IFERROR(IF(INDEX('Impact Indicators - Section B'!G$9:G$25,MATCH($A57,'Impact Indicators - Section B'!$A$9:$A$25,0))&lt;&gt;0,INDEX('Impact Indicators - Section B'!G$9:G$25,MATCH($A57,'Impact Indicators - Section B'!$A$9:$A$25,0)),""),"")</f>
        <v/>
      </c>
      <c r="H57" s="586" t="str">
        <f>IFERROR(IF(INDEX('Impact Indicators - Section B'!H$9:H$25,MATCH($A57,'Impact Indicators - Section B'!$A$9:$A$25,0))&lt;&gt;0,INDEX('Impact Indicators - Section B'!H$9:H$25,MATCH($A57,'Impact Indicators - Section B'!$A$9:$A$25,0)),""),"")</f>
        <v/>
      </c>
      <c r="I57" s="588" t="str">
        <f>IFERROR(IF(INDEX('Impact Indicators - Section B'!Q$9:Q$25,MATCH($A57,'Impact Indicators - Section B'!$A$9:$A$25,0))&lt;&gt;0,INDEX('Impact Indicators - Section B'!Q$9:Q$25,MATCH($A57,'Impact Indicators - Section B'!$A$9:$A$25,0)),""),"")</f>
        <v/>
      </c>
      <c r="J57" s="297" t="str">
        <f>IFERROR(IF(INDEX('Impact Indicators - Section B'!D$29:D$120,MATCH($AL57,'Impact Indicators - Section B'!$I$29:$I$120,0))&lt;&gt;0,INDEX('Impact Indicators - Section B'!D$29:D$120,MATCH($AL57,'Impact Indicators - Section B'!$I$29:$I$120,0)),""),"")</f>
        <v/>
      </c>
      <c r="K57" s="589" t="str">
        <f>IFERROR(IF(INDEX('Impact Indicators - Section B'!F$29:F$120,MATCH($AL57,'Impact Indicators - Section B'!$I$29:$I$120,0))&lt;&gt;0,INDEX('Impact Indicators - Section B'!F$29:F$120,MATCH($AL57,'Impact Indicators - Section B'!$I$29:$I$120,0)),""),"")</f>
        <v/>
      </c>
      <c r="L57" s="591" t="str">
        <f>IFERROR(IF(INDEX('Impact Indicators - Section B'!G$29:G$120,MATCH($AL57,'Impact Indicators - Section B'!$I$29:$I$120,0))&lt;&gt;0,INDEX('Impact Indicators - Section B'!G$29:G$120,MATCH($AL57,'Impact Indicators - Section B'!$I$29:$I$120,0)),""),"")</f>
        <v/>
      </c>
      <c r="M57" s="593" t="str">
        <f>IFERROR(IF(INDEX('Impact Indicators - Section B'!H$29:H$120,MATCH($AL57,'Impact Indicators - Section B'!$I$29:$I$120,0))&lt;&gt;0,INDEX('Impact Indicators - Section B'!H$29:H$120,MATCH($AL57,'Impact Indicators - Section B'!$I$29:$I$120,0)),""),"")</f>
        <v/>
      </c>
      <c r="N57" s="250" t="str">
        <f>IFERROR(IF(INDEX('Impact Indicators - Section B'!D$29:D$120,MATCH($AM57,'Impact Indicators - Section B'!$I$29:$I$120,0))&lt;&gt;0,INDEX('Impact Indicators - Section B'!D$29:D$120,MATCH($AM57,'Impact Indicators - Section B'!$I$29:$I$120,0)),""),"")</f>
        <v/>
      </c>
      <c r="O57" s="589" t="str">
        <f>IFERROR(IF(INDEX('Impact Indicators - Section B'!F$29:F$120,MATCH($AM57,'Impact Indicators - Section B'!$I$29:$I$120,0))&lt;&gt;0,INDEX('Impact Indicators - Section B'!F$29:F$120,MATCH($AM57,'Impact Indicators - Section B'!$I$29:$I$120,0)),""),"")</f>
        <v/>
      </c>
      <c r="P57" s="591" t="str">
        <f>IFERROR(IF(INDEX('Impact Indicators - Section B'!G$29:G$120,MATCH($AM57,'Impact Indicators - Section B'!$I$29:$I$120,0))&lt;&gt;0,INDEX('Impact Indicators - Section B'!G$29:G$120,MATCH($AM57,'Impact Indicators - Section B'!$I$29:$I$120,0)),""),"")</f>
        <v/>
      </c>
      <c r="Q57" s="593" t="str">
        <f>IFERROR(IF(INDEX('Impact Indicators - Section B'!H$29:H$120,MATCH($AM57,'Impact Indicators - Section B'!$I$29:$I$120,0))&lt;&gt;0,INDEX('Impact Indicators - Section B'!H$29:H$120,MATCH($AM57,'Impact Indicators - Section B'!$I$29:$I$120,0)),""),"")</f>
        <v/>
      </c>
      <c r="R57" s="250" t="str">
        <f>IFERROR(IF(INDEX('Impact Indicators - Section B'!D$29:D$120,MATCH($AN57,'Impact Indicators - Section B'!$I$29:$I$120,0))&lt;&gt;0,INDEX('Impact Indicators - Section B'!D$29:D$120,MATCH($AN57,'Impact Indicators - Section B'!$I$29:$I$120,0)),""),"")</f>
        <v/>
      </c>
      <c r="S57" s="589" t="str">
        <f>IFERROR(IF(INDEX('Impact Indicators - Section B'!F$29:F$120,MATCH($AN57,'Impact Indicators - Section B'!$I$29:$I$120,0))&lt;&gt;0,INDEX('Impact Indicators - Section B'!F$29:F$120,MATCH($AN57,'Impact Indicators - Section B'!$I$29:$I$120,0)),""),"")</f>
        <v/>
      </c>
      <c r="T57" s="591" t="str">
        <f>IFERROR(IF(INDEX('Impact Indicators - Section B'!G$29:G$120,MATCH($AN57,'Impact Indicators - Section B'!$I$29:$I$120,0))&lt;&gt;0,INDEX('Impact Indicators - Section B'!G$29:G$120,MATCH($AN57,'Impact Indicators - Section B'!$I$29:$I$120,0)),""),"")</f>
        <v/>
      </c>
      <c r="U57" s="593" t="str">
        <f>IFERROR(IF(INDEX('Impact Indicators - Section B'!H$29:H$120,MATCH($AN57,'Impact Indicators - Section B'!$I$29:$I$120,0))&lt;&gt;0,INDEX('Impact Indicators - Section B'!H$29:H$120,MATCH($AN57,'Impact Indicators - Section B'!$I$29:$I$120,0)),""),"")</f>
        <v/>
      </c>
      <c r="V57" s="250" t="str">
        <f>IFERROR(IF(INDEX('Impact Indicators - Section B'!D$29:D$120,MATCH($AO57,'Impact Indicators - Section B'!$I$29:$I$120,0))&lt;&gt;0,INDEX('Impact Indicators - Section B'!D$29:D$120,MATCH($AO57,'Impact Indicators - Section B'!$I$29:$I$120,0)),""),"")</f>
        <v/>
      </c>
      <c r="W57" s="589" t="str">
        <f>IFERROR(IF(INDEX('Impact Indicators - Section B'!F$29:F$120,MATCH($AO57,'Impact Indicators - Section B'!$I$29:$I$120,0))&lt;&gt;0,INDEX('Impact Indicators - Section B'!F$29:F$120,MATCH($AO57,'Impact Indicators - Section B'!$I$29:$I$120,0)),""),"")</f>
        <v/>
      </c>
      <c r="X57" s="591" t="str">
        <f>IFERROR(IF(INDEX('Impact Indicators - Section B'!G$29:G$120,MATCH($AO57,'Impact Indicators - Section B'!$I$29:$I$120,0))&lt;&gt;0,INDEX('Impact Indicators - Section B'!G$29:G$120,MATCH($AO57,'Impact Indicators - Section B'!$I$29:$I$120,0)),""),"")</f>
        <v/>
      </c>
      <c r="Y57" s="593" t="str">
        <f>IFERROR(IF(INDEX('Impact Indicators - Section B'!H$29:H$120,MATCH($AO57,'Impact Indicators - Section B'!$I$29:$I$120,0))&lt;&gt;0,INDEX('Impact Indicators - Section B'!H$29:H$120,MATCH($AO57,'Impact Indicators - Section B'!$I$29:$I$120,0)),""),"")</f>
        <v/>
      </c>
      <c r="Z57" s="250" t="str">
        <f>IFERROR(IF(INDEX('Impact Indicators - Section B'!D$29:D$120,MATCH(#REF!,'Impact Indicators - Section B'!$I$29:$I$120,0))&lt;&gt;0,INDEX('Impact Indicators - Section B'!D$29:D$120,MATCH(#REF!,'Impact Indicators - Section B'!$I$29:$I$120,0)),""),"")</f>
        <v/>
      </c>
      <c r="AA57" s="589" t="str">
        <f>IFERROR(IF(INDEX('Impact Indicators - Section B'!F$29:F$120,MATCH($AP57,'Impact Indicators - Section B'!$I$29:$I$120,0))&lt;&gt;0,INDEX('Impact Indicators - Section B'!F$29:F$120,MATCH($AP57,'Impact Indicators - Section B'!$I$29:$I$120,0)),""),"")</f>
        <v/>
      </c>
      <c r="AB57" s="591" t="str">
        <f>IFERROR(IF(INDEX('Impact Indicators - Section B'!G$29:G$120,MATCH($AP57,'Impact Indicators - Section B'!$I$29:$I$120,0))&lt;&gt;0,INDEX('Impact Indicators - Section B'!G$29:G$120,MATCH($AP57,'Impact Indicators - Section B'!$I$29:$I$120,0)),""),"")</f>
        <v/>
      </c>
      <c r="AC57" s="593" t="str">
        <f>IFERROR(IF(INDEX('Impact Indicators - Section B'!H$29:H$120,MATCH($AP57,'Impact Indicators - Section B'!$I$29:$I$120,0))&lt;&gt;0,INDEX('Impact Indicators - Section B'!H$29:H$120,MATCH($AP57,'Impact Indicators - Section B'!$I$29:$I$120,0)),""),"")</f>
        <v/>
      </c>
      <c r="AD57" s="280"/>
      <c r="AE57" s="280"/>
      <c r="AF57" s="280"/>
      <c r="AG57" s="595" t="str">
        <f>IFERROR(IF(INDEX('Impact Indicators - Section B'!R$9:R$25,MATCH($A57,'Impact Indicators - Section B'!$A$9:$A$25,0))&lt;&gt;0,INDEX('Impact Indicators - Section B'!R$9:R$25,MATCH($A57,'Impact Indicators - Section B'!$A$9:$A$25,0)),""),"")</f>
        <v/>
      </c>
      <c r="AL57" s="633" t="str">
        <f t="shared" ref="AL57" si="20">CONCATENATE($A57,J$45)</f>
        <v>62018</v>
      </c>
      <c r="AM57" s="633" t="str">
        <f t="shared" ref="AM57" si="21">CONCATENATE($A57,N$45)</f>
        <v>62019</v>
      </c>
      <c r="AN57" s="633" t="str">
        <f t="shared" ref="AN57" si="22">CONCATENATE($A57,R$45)</f>
        <v>62020</v>
      </c>
      <c r="AO57" s="633" t="str">
        <f t="shared" ref="AO57" si="23">CONCATENATE($A57,V$45)</f>
        <v>62021</v>
      </c>
      <c r="AP57" s="633" t="str">
        <f t="shared" ref="AP57" si="24">CONCATENATE($A57,Z$45)</f>
        <v>62022</v>
      </c>
      <c r="AQ57" s="288"/>
    </row>
    <row r="58" spans="1:43" s="227" customFormat="1" ht="28.5" x14ac:dyDescent="0.35">
      <c r="A58" s="583"/>
      <c r="B58" s="583"/>
      <c r="C58" s="586"/>
      <c r="D58" s="586"/>
      <c r="E58" s="586"/>
      <c r="F58" s="586"/>
      <c r="G58" s="586"/>
      <c r="H58" s="586"/>
      <c r="I58" s="588"/>
      <c r="J58" s="299" t="str">
        <f>IFERROR(IF(INDEX('Impact Indicators - Section B'!E$29:E$120,MATCH($AL57,'Impact Indicators - Section B'!$I$29:$I$120,0))&lt;&gt;0,INDEX('Impact Indicators - Section B'!E$29:E$120,MATCH($AL57,'Impact Indicators - Section B'!$I$29:$I$120,0)),""),"")</f>
        <v/>
      </c>
      <c r="K58" s="590"/>
      <c r="L58" s="592"/>
      <c r="M58" s="594"/>
      <c r="N58" s="251" t="str">
        <f>IFERROR(IF(INDEX('Impact Indicators - Section B'!E$29:E$120,MATCH($AM57,'Impact Indicators - Section B'!$I$29:$I$120,0))&lt;&gt;0,INDEX('Impact Indicators - Section B'!E$29:E$120,MATCH($AM57,'Impact Indicators - Section B'!$I$29:$I$120,0)),""),"")</f>
        <v/>
      </c>
      <c r="O58" s="590"/>
      <c r="P58" s="592"/>
      <c r="Q58" s="594"/>
      <c r="R58" s="251" t="str">
        <f>IFERROR(IF(INDEX('Impact Indicators - Section B'!E$29:E$120,MATCH($AN57,'Impact Indicators - Section B'!$I$29:$I$120,0))&lt;&gt;0,INDEX('Impact Indicators - Section B'!E$29:E$120,MATCH($AN57,'Impact Indicators - Section B'!$I$29:$I$120,0)),""),"")</f>
        <v/>
      </c>
      <c r="S58" s="590"/>
      <c r="T58" s="592"/>
      <c r="U58" s="594"/>
      <c r="V58" s="251" t="str">
        <f>IFERROR(IF(INDEX('Impact Indicators - Section B'!E$29:E$120,MATCH($AO57,'Impact Indicators - Section B'!$I$29:$I$120,0))&lt;&gt;0,INDEX('Impact Indicators - Section B'!E$29:E$120,MATCH($AO57,'Impact Indicators - Section B'!$I$29:$I$120,0)),""),"")</f>
        <v/>
      </c>
      <c r="W58" s="590"/>
      <c r="X58" s="592"/>
      <c r="Y58" s="594"/>
      <c r="Z58" s="251" t="str">
        <f>IFERROR(IF(INDEX('Impact Indicators - Section B'!E$29:E$120,MATCH(#REF!,'Impact Indicators - Section B'!$I$29:$I$120,0))&lt;&gt;0,INDEX('Impact Indicators - Section B'!E$29:E$120,MATCH(#REF!,'Impact Indicators - Section B'!$I$29:$I$120,0)),""),"")</f>
        <v/>
      </c>
      <c r="AA58" s="590"/>
      <c r="AB58" s="592"/>
      <c r="AC58" s="594"/>
      <c r="AD58" s="280"/>
      <c r="AE58" s="280"/>
      <c r="AF58" s="280"/>
      <c r="AG58" s="595"/>
      <c r="AL58" s="633"/>
      <c r="AM58" s="633"/>
      <c r="AN58" s="633"/>
      <c r="AO58" s="633"/>
      <c r="AP58" s="633"/>
      <c r="AQ58" s="288"/>
    </row>
    <row r="59" spans="1:43" s="227" customFormat="1" ht="28.5" x14ac:dyDescent="0.35">
      <c r="A59" s="583">
        <v>7</v>
      </c>
      <c r="B59" s="583" t="str">
        <f>IFERROR(IF(INDEX('Impact Indicators - Section B'!B$9:B$25,MATCH($A59,'Impact Indicators - Section B'!$A$9:$A$25,0))&lt;&gt;0,INDEX('Impact Indicators - Section B'!B$9:B$25,MATCH($A59,'Impact Indicators - Section B'!$A$9:$A$25,0)),""),"")</f>
        <v/>
      </c>
      <c r="C59" s="586" t="str">
        <f>IFERROR(IF(INDEX('Impact Indicators - Section B'!C$9:C$25,MATCH($A59,'Impact Indicators - Section B'!$A$9:$A$25,0))&lt;&gt;0,INDEX('Impact Indicators - Section B'!C$9:C$25,MATCH($A59,'Impact Indicators - Section B'!$A$9:$A$25,0)),""),"")</f>
        <v/>
      </c>
      <c r="D59" s="586" t="str">
        <f>IFERROR(IF(INDEX('Impact Indicators - Section B'!D$9:D$25,MATCH($A59,'Impact Indicators - Section B'!$A$9:$A$25,0))&lt;&gt;0,INDEX('Impact Indicators - Section B'!D$9:D$25,MATCH($A59,'Impact Indicators - Section B'!$A$9:$A$25,0)),""),"")</f>
        <v/>
      </c>
      <c r="E59" s="586" t="str">
        <f>IFERROR(IF(INDEX('Impact Indicators - Section B'!E$9:E$25,MATCH($A59,'Impact Indicators - Section B'!$A$9:$A$25,0))&lt;&gt;0,INDEX('Impact Indicators - Section B'!E$9:E$25,MATCH($A59,'Impact Indicators - Section B'!$A$9:$A$25,0)),""),"")</f>
        <v/>
      </c>
      <c r="F59" s="586" t="str">
        <f>IFERROR(IF(INDEX('Impact Indicators - Section B'!F$9:F$25,MATCH($A59,'Impact Indicators - Section B'!$A$9:$A$25,0))&lt;&gt;0,INDEX('Impact Indicators - Section B'!F$9:F$25,MATCH($A59,'Impact Indicators - Section B'!$A$9:$A$25,0)),""),"")</f>
        <v/>
      </c>
      <c r="G59" s="586" t="str">
        <f>IFERROR(IF(INDEX('Impact Indicators - Section B'!G$9:G$25,MATCH($A59,'Impact Indicators - Section B'!$A$9:$A$25,0))&lt;&gt;0,INDEX('Impact Indicators - Section B'!G$9:G$25,MATCH($A59,'Impact Indicators - Section B'!$A$9:$A$25,0)),""),"")</f>
        <v/>
      </c>
      <c r="H59" s="586" t="str">
        <f>IFERROR(IF(INDEX('Impact Indicators - Section B'!H$9:H$25,MATCH($A59,'Impact Indicators - Section B'!$A$9:$A$25,0))&lt;&gt;0,INDEX('Impact Indicators - Section B'!H$9:H$25,MATCH($A59,'Impact Indicators - Section B'!$A$9:$A$25,0)),""),"")</f>
        <v/>
      </c>
      <c r="I59" s="588" t="str">
        <f>IFERROR(IF(INDEX('Impact Indicators - Section B'!Q$9:Q$25,MATCH($A59,'Impact Indicators - Section B'!$A$9:$A$25,0))&lt;&gt;0,INDEX('Impact Indicators - Section B'!Q$9:Q$25,MATCH($A59,'Impact Indicators - Section B'!$A$9:$A$25,0)),""),"")</f>
        <v/>
      </c>
      <c r="J59" s="297" t="str">
        <f>IFERROR(IF(INDEX('Impact Indicators - Section B'!D$29:D$120,MATCH($AL59,'Impact Indicators - Section B'!$I$29:$I$120,0))&lt;&gt;0,INDEX('Impact Indicators - Section B'!D$29:D$120,MATCH($AL59,'Impact Indicators - Section B'!$I$29:$I$120,0)),""),"")</f>
        <v/>
      </c>
      <c r="K59" s="589" t="str">
        <f>IFERROR(IF(INDEX('Impact Indicators - Section B'!F$29:F$120,MATCH($AL59,'Impact Indicators - Section B'!$I$29:$I$120,0))&lt;&gt;0,INDEX('Impact Indicators - Section B'!F$29:F$120,MATCH($AL59,'Impact Indicators - Section B'!$I$29:$I$120,0)),""),"")</f>
        <v/>
      </c>
      <c r="L59" s="591" t="str">
        <f>IFERROR(IF(INDEX('Impact Indicators - Section B'!G$29:G$120,MATCH($AL59,'Impact Indicators - Section B'!$I$29:$I$120,0))&lt;&gt;0,INDEX('Impact Indicators - Section B'!G$29:G$120,MATCH($AL59,'Impact Indicators - Section B'!$I$29:$I$120,0)),""),"")</f>
        <v/>
      </c>
      <c r="M59" s="593" t="str">
        <f>IFERROR(IF(INDEX('Impact Indicators - Section B'!H$29:H$120,MATCH($AL59,'Impact Indicators - Section B'!$I$29:$I$120,0))&lt;&gt;0,INDEX('Impact Indicators - Section B'!H$29:H$120,MATCH($AL59,'Impact Indicators - Section B'!$I$29:$I$120,0)),""),"")</f>
        <v/>
      </c>
      <c r="N59" s="250" t="str">
        <f>IFERROR(IF(INDEX('Impact Indicators - Section B'!D$29:D$120,MATCH($AM59,'Impact Indicators - Section B'!$I$29:$I$120,0))&lt;&gt;0,INDEX('Impact Indicators - Section B'!D$29:D$120,MATCH($AM59,'Impact Indicators - Section B'!$I$29:$I$120,0)),""),"")</f>
        <v/>
      </c>
      <c r="O59" s="589" t="str">
        <f>IFERROR(IF(INDEX('Impact Indicators - Section B'!F$29:F$120,MATCH($AM59,'Impact Indicators - Section B'!$I$29:$I$120,0))&lt;&gt;0,INDEX('Impact Indicators - Section B'!F$29:F$120,MATCH($AM59,'Impact Indicators - Section B'!$I$29:$I$120,0)),""),"")</f>
        <v/>
      </c>
      <c r="P59" s="591" t="str">
        <f>IFERROR(IF(INDEX('Impact Indicators - Section B'!G$29:G$120,MATCH($AM59,'Impact Indicators - Section B'!$I$29:$I$120,0))&lt;&gt;0,INDEX('Impact Indicators - Section B'!G$29:G$120,MATCH($AM59,'Impact Indicators - Section B'!$I$29:$I$120,0)),""),"")</f>
        <v/>
      </c>
      <c r="Q59" s="593" t="str">
        <f>IFERROR(IF(INDEX('Impact Indicators - Section B'!H$29:H$120,MATCH($AM59,'Impact Indicators - Section B'!$I$29:$I$120,0))&lt;&gt;0,INDEX('Impact Indicators - Section B'!H$29:H$120,MATCH($AM59,'Impact Indicators - Section B'!$I$29:$I$120,0)),""),"")</f>
        <v/>
      </c>
      <c r="R59" s="250" t="str">
        <f>IFERROR(IF(INDEX('Impact Indicators - Section B'!D$29:D$120,MATCH($AN59,'Impact Indicators - Section B'!$I$29:$I$120,0))&lt;&gt;0,INDEX('Impact Indicators - Section B'!D$29:D$120,MATCH($AN59,'Impact Indicators - Section B'!$I$29:$I$120,0)),""),"")</f>
        <v/>
      </c>
      <c r="S59" s="589" t="str">
        <f>IFERROR(IF(INDEX('Impact Indicators - Section B'!F$29:F$120,MATCH($AN59,'Impact Indicators - Section B'!$I$29:$I$120,0))&lt;&gt;0,INDEX('Impact Indicators - Section B'!F$29:F$120,MATCH($AN59,'Impact Indicators - Section B'!$I$29:$I$120,0)),""),"")</f>
        <v/>
      </c>
      <c r="T59" s="591" t="str">
        <f>IFERROR(IF(INDEX('Impact Indicators - Section B'!G$29:G$120,MATCH($AN59,'Impact Indicators - Section B'!$I$29:$I$120,0))&lt;&gt;0,INDEX('Impact Indicators - Section B'!G$29:G$120,MATCH($AN59,'Impact Indicators - Section B'!$I$29:$I$120,0)),""),"")</f>
        <v/>
      </c>
      <c r="U59" s="593" t="str">
        <f>IFERROR(IF(INDEX('Impact Indicators - Section B'!H$29:H$120,MATCH($AN59,'Impact Indicators - Section B'!$I$29:$I$120,0))&lt;&gt;0,INDEX('Impact Indicators - Section B'!H$29:H$120,MATCH($AN59,'Impact Indicators - Section B'!$I$29:$I$120,0)),""),"")</f>
        <v/>
      </c>
      <c r="V59" s="250" t="str">
        <f>IFERROR(IF(INDEX('Impact Indicators - Section B'!D$29:D$120,MATCH($AO59,'Impact Indicators - Section B'!$I$29:$I$120,0))&lt;&gt;0,INDEX('Impact Indicators - Section B'!D$29:D$120,MATCH($AO59,'Impact Indicators - Section B'!$I$29:$I$120,0)),""),"")</f>
        <v/>
      </c>
      <c r="W59" s="589" t="str">
        <f>IFERROR(IF(INDEX('Impact Indicators - Section B'!F$29:F$120,MATCH($AO59,'Impact Indicators - Section B'!$I$29:$I$120,0))&lt;&gt;0,INDEX('Impact Indicators - Section B'!F$29:F$120,MATCH($AO59,'Impact Indicators - Section B'!$I$29:$I$120,0)),""),"")</f>
        <v/>
      </c>
      <c r="X59" s="591" t="str">
        <f>IFERROR(IF(INDEX('Impact Indicators - Section B'!G$29:G$120,MATCH($AO59,'Impact Indicators - Section B'!$I$29:$I$120,0))&lt;&gt;0,INDEX('Impact Indicators - Section B'!G$29:G$120,MATCH($AO59,'Impact Indicators - Section B'!$I$29:$I$120,0)),""),"")</f>
        <v/>
      </c>
      <c r="Y59" s="593" t="str">
        <f>IFERROR(IF(INDEX('Impact Indicators - Section B'!H$29:H$120,MATCH($AO59,'Impact Indicators - Section B'!$I$29:$I$120,0))&lt;&gt;0,INDEX('Impact Indicators - Section B'!H$29:H$120,MATCH($AO59,'Impact Indicators - Section B'!$I$29:$I$120,0)),""),"")</f>
        <v/>
      </c>
      <c r="Z59" s="250" t="str">
        <f>IFERROR(IF(INDEX('Impact Indicators - Section B'!D$29:D$120,MATCH(#REF!,'Impact Indicators - Section B'!$I$29:$I$120,0))&lt;&gt;0,INDEX('Impact Indicators - Section B'!D$29:D$120,MATCH(#REF!,'Impact Indicators - Section B'!$I$29:$I$120,0)),""),"")</f>
        <v/>
      </c>
      <c r="AA59" s="589" t="str">
        <f>IFERROR(IF(INDEX('Impact Indicators - Section B'!F$29:F$120,MATCH($AP59,'Impact Indicators - Section B'!$I$29:$I$120,0))&lt;&gt;0,INDEX('Impact Indicators - Section B'!F$29:F$120,MATCH($AP59,'Impact Indicators - Section B'!$I$29:$I$120,0)),""),"")</f>
        <v/>
      </c>
      <c r="AB59" s="591" t="str">
        <f>IFERROR(IF(INDEX('Impact Indicators - Section B'!G$29:G$120,MATCH($AP59,'Impact Indicators - Section B'!$I$29:$I$120,0))&lt;&gt;0,INDEX('Impact Indicators - Section B'!G$29:G$120,MATCH($AP59,'Impact Indicators - Section B'!$I$29:$I$120,0)),""),"")</f>
        <v/>
      </c>
      <c r="AC59" s="593" t="str">
        <f>IFERROR(IF(INDEX('Impact Indicators - Section B'!H$29:H$120,MATCH($AP59,'Impact Indicators - Section B'!$I$29:$I$120,0))&lt;&gt;0,INDEX('Impact Indicators - Section B'!H$29:H$120,MATCH($AP59,'Impact Indicators - Section B'!$I$29:$I$120,0)),""),"")</f>
        <v/>
      </c>
      <c r="AD59" s="280"/>
      <c r="AE59" s="280"/>
      <c r="AF59" s="280"/>
      <c r="AG59" s="595" t="str">
        <f>IFERROR(IF(INDEX('Impact Indicators - Section B'!R$9:R$25,MATCH($A59,'Impact Indicators - Section B'!$A$9:$A$25,0))&lt;&gt;0,INDEX('Impact Indicators - Section B'!R$9:R$25,MATCH($A59,'Impact Indicators - Section B'!$A$9:$A$25,0)),""),"")</f>
        <v/>
      </c>
      <c r="AL59" s="633" t="str">
        <f t="shared" ref="AL59" si="25">CONCATENATE($A59,J$45)</f>
        <v>72018</v>
      </c>
      <c r="AM59" s="633" t="str">
        <f t="shared" ref="AM59" si="26">CONCATENATE($A59,N$45)</f>
        <v>72019</v>
      </c>
      <c r="AN59" s="633" t="str">
        <f t="shared" ref="AN59" si="27">CONCATENATE($A59,R$45)</f>
        <v>72020</v>
      </c>
      <c r="AO59" s="633" t="str">
        <f t="shared" ref="AO59" si="28">CONCATENATE($A59,V$45)</f>
        <v>72021</v>
      </c>
      <c r="AP59" s="633" t="str">
        <f t="shared" ref="AP59" si="29">CONCATENATE($A59,Z$45)</f>
        <v>72022</v>
      </c>
      <c r="AQ59" s="288"/>
    </row>
    <row r="60" spans="1:43" s="227" customFormat="1" ht="28.5" x14ac:dyDescent="0.35">
      <c r="A60" s="583"/>
      <c r="B60" s="583"/>
      <c r="C60" s="586"/>
      <c r="D60" s="586"/>
      <c r="E60" s="586"/>
      <c r="F60" s="586"/>
      <c r="G60" s="586"/>
      <c r="H60" s="586"/>
      <c r="I60" s="588"/>
      <c r="J60" s="298" t="str">
        <f>IFERROR(IF(INDEX('Impact Indicators - Section B'!E$29:E$120,MATCH($AL59,'Impact Indicators - Section B'!$I$29:$I$120,0))&lt;&gt;0,INDEX('Impact Indicators - Section B'!E$29:E$120,MATCH($AL59,'Impact Indicators - Section B'!$I$29:$I$120,0)),""),"")</f>
        <v/>
      </c>
      <c r="K60" s="590"/>
      <c r="L60" s="592"/>
      <c r="M60" s="594"/>
      <c r="N60" s="275" t="str">
        <f>IFERROR(IF(INDEX('Impact Indicators - Section B'!E$29:E$120,MATCH($AM59,'Impact Indicators - Section B'!$I$29:$I$120,0))&lt;&gt;0,INDEX('Impact Indicators - Section B'!E$29:E$120,MATCH($AM59,'Impact Indicators - Section B'!$I$29:$I$120,0)),""),"")</f>
        <v/>
      </c>
      <c r="O60" s="590"/>
      <c r="P60" s="592"/>
      <c r="Q60" s="594"/>
      <c r="R60" s="275" t="str">
        <f>IFERROR(IF(INDEX('Impact Indicators - Section B'!E$29:E$120,MATCH($AN59,'Impact Indicators - Section B'!$I$29:$I$120,0))&lt;&gt;0,INDEX('Impact Indicators - Section B'!E$29:E$120,MATCH($AN59,'Impact Indicators - Section B'!$I$29:$I$120,0)),""),"")</f>
        <v/>
      </c>
      <c r="S60" s="590"/>
      <c r="T60" s="592"/>
      <c r="U60" s="594"/>
      <c r="V60" s="275" t="str">
        <f>IFERROR(IF(INDEX('Impact Indicators - Section B'!E$29:E$120,MATCH($AO59,'Impact Indicators - Section B'!$I$29:$I$120,0))&lt;&gt;0,INDEX('Impact Indicators - Section B'!E$29:E$120,MATCH($AO59,'Impact Indicators - Section B'!$I$29:$I$120,0)),""),"")</f>
        <v/>
      </c>
      <c r="W60" s="590"/>
      <c r="X60" s="592"/>
      <c r="Y60" s="594"/>
      <c r="Z60" s="275" t="str">
        <f>IFERROR(IF(INDEX('Impact Indicators - Section B'!E$29:E$120,MATCH(#REF!,'Impact Indicators - Section B'!$I$29:$I$120,0))&lt;&gt;0,INDEX('Impact Indicators - Section B'!E$29:E$120,MATCH(#REF!,'Impact Indicators - Section B'!$I$29:$I$120,0)),""),"")</f>
        <v/>
      </c>
      <c r="AA60" s="590"/>
      <c r="AB60" s="592"/>
      <c r="AC60" s="594"/>
      <c r="AD60" s="280"/>
      <c r="AE60" s="280"/>
      <c r="AF60" s="280"/>
      <c r="AG60" s="595"/>
      <c r="AL60" s="633"/>
      <c r="AM60" s="633"/>
      <c r="AN60" s="633"/>
      <c r="AO60" s="633"/>
      <c r="AP60" s="633"/>
      <c r="AQ60" s="288"/>
    </row>
    <row r="61" spans="1:43" s="227" customFormat="1" ht="28.5" x14ac:dyDescent="0.35">
      <c r="A61" s="583">
        <v>8</v>
      </c>
      <c r="B61" s="583" t="str">
        <f>IFERROR(IF(INDEX('Impact Indicators - Section B'!B$9:B$25,MATCH($A61,'Impact Indicators - Section B'!$A$9:$A$25,0))&lt;&gt;0,INDEX('Impact Indicators - Section B'!B$9:B$25,MATCH($A61,'Impact Indicators - Section B'!$A$9:$A$25,0)),""),"")</f>
        <v/>
      </c>
      <c r="C61" s="586" t="str">
        <f>IFERROR(IF(INDEX('Impact Indicators - Section B'!C$9:C$25,MATCH($A61,'Impact Indicators - Section B'!$A$9:$A$25,0))&lt;&gt;0,INDEX('Impact Indicators - Section B'!C$9:C$25,MATCH($A61,'Impact Indicators - Section B'!$A$9:$A$25,0)),""),"")</f>
        <v/>
      </c>
      <c r="D61" s="586" t="str">
        <f>IFERROR(IF(INDEX('Impact Indicators - Section B'!D$9:D$25,MATCH($A61,'Impact Indicators - Section B'!$A$9:$A$25,0))&lt;&gt;0,INDEX('Impact Indicators - Section B'!D$9:D$25,MATCH($A61,'Impact Indicators - Section B'!$A$9:$A$25,0)),""),"")</f>
        <v/>
      </c>
      <c r="E61" s="586" t="str">
        <f>IFERROR(IF(INDEX('Impact Indicators - Section B'!E$9:E$25,MATCH($A61,'Impact Indicators - Section B'!$A$9:$A$25,0))&lt;&gt;0,INDEX('Impact Indicators - Section B'!E$9:E$25,MATCH($A61,'Impact Indicators - Section B'!$A$9:$A$25,0)),""),"")</f>
        <v/>
      </c>
      <c r="F61" s="586" t="str">
        <f>IFERROR(IF(INDEX('Impact Indicators - Section B'!F$9:F$25,MATCH($A61,'Impact Indicators - Section B'!$A$9:$A$25,0))&lt;&gt;0,INDEX('Impact Indicators - Section B'!F$9:F$25,MATCH($A61,'Impact Indicators - Section B'!$A$9:$A$25,0)),""),"")</f>
        <v/>
      </c>
      <c r="G61" s="586" t="str">
        <f>IFERROR(IF(INDEX('Impact Indicators - Section B'!G$9:G$25,MATCH($A61,'Impact Indicators - Section B'!$A$9:$A$25,0))&lt;&gt;0,INDEX('Impact Indicators - Section B'!G$9:G$25,MATCH($A61,'Impact Indicators - Section B'!$A$9:$A$25,0)),""),"")</f>
        <v/>
      </c>
      <c r="H61" s="586" t="str">
        <f>IFERROR(IF(INDEX('Impact Indicators - Section B'!H$9:H$25,MATCH($A61,'Impact Indicators - Section B'!$A$9:$A$25,0))&lt;&gt;0,INDEX('Impact Indicators - Section B'!H$9:H$25,MATCH($A61,'Impact Indicators - Section B'!$A$9:$A$25,0)),""),"")</f>
        <v/>
      </c>
      <c r="I61" s="588" t="str">
        <f>IFERROR(IF(INDEX('Impact Indicators - Section B'!Q$9:Q$25,MATCH($A61,'Impact Indicators - Section B'!$A$9:$A$25,0))&lt;&gt;0,INDEX('Impact Indicators - Section B'!Q$9:Q$25,MATCH($A61,'Impact Indicators - Section B'!$A$9:$A$25,0)),""),"")</f>
        <v/>
      </c>
      <c r="J61" s="297" t="str">
        <f>IFERROR(IF(INDEX('Impact Indicators - Section B'!D$29:D$120,MATCH($AL61,'Impact Indicators - Section B'!$I$29:$I$120,0))&lt;&gt;0,INDEX('Impact Indicators - Section B'!D$29:D$120,MATCH($AL61,'Impact Indicators - Section B'!$I$29:$I$120,0)),""),"")</f>
        <v/>
      </c>
      <c r="K61" s="589" t="str">
        <f>IFERROR(IF(INDEX('Impact Indicators - Section B'!F$29:F$120,MATCH($AL61,'Impact Indicators - Section B'!$I$29:$I$120,0))&lt;&gt;0,INDEX('Impact Indicators - Section B'!F$29:F$120,MATCH($AL61,'Impact Indicators - Section B'!$I$29:$I$120,0)),""),"")</f>
        <v/>
      </c>
      <c r="L61" s="591" t="str">
        <f>IFERROR(IF(INDEX('Impact Indicators - Section B'!G$29:G$120,MATCH($AL61,'Impact Indicators - Section B'!$I$29:$I$120,0))&lt;&gt;0,INDEX('Impact Indicators - Section B'!G$29:G$120,MATCH($AL61,'Impact Indicators - Section B'!$I$29:$I$120,0)),""),"")</f>
        <v/>
      </c>
      <c r="M61" s="593" t="str">
        <f>IFERROR(IF(INDEX('Impact Indicators - Section B'!H$29:H$120,MATCH($AL61,'Impact Indicators - Section B'!$I$29:$I$120,0))&lt;&gt;0,INDEX('Impact Indicators - Section B'!H$29:H$120,MATCH($AL61,'Impact Indicators - Section B'!$I$29:$I$120,0)),""),"")</f>
        <v/>
      </c>
      <c r="N61" s="250" t="str">
        <f>IFERROR(IF(INDEX('Impact Indicators - Section B'!D$29:D$120,MATCH($AM61,'Impact Indicators - Section B'!$I$29:$I$120,0))&lt;&gt;0,INDEX('Impact Indicators - Section B'!D$29:D$120,MATCH($AM61,'Impact Indicators - Section B'!$I$29:$I$120,0)),""),"")</f>
        <v/>
      </c>
      <c r="O61" s="589" t="str">
        <f>IFERROR(IF(INDEX('Impact Indicators - Section B'!F$29:F$120,MATCH($AM61,'Impact Indicators - Section B'!$I$29:$I$120,0))&lt;&gt;0,INDEX('Impact Indicators - Section B'!F$29:F$120,MATCH($AM61,'Impact Indicators - Section B'!$I$29:$I$120,0)),""),"")</f>
        <v/>
      </c>
      <c r="P61" s="591" t="str">
        <f>IFERROR(IF(INDEX('Impact Indicators - Section B'!G$29:G$120,MATCH($AM61,'Impact Indicators - Section B'!$I$29:$I$120,0))&lt;&gt;0,INDEX('Impact Indicators - Section B'!G$29:G$120,MATCH($AM61,'Impact Indicators - Section B'!$I$29:$I$120,0)),""),"")</f>
        <v/>
      </c>
      <c r="Q61" s="593" t="str">
        <f>IFERROR(IF(INDEX('Impact Indicators - Section B'!H$29:H$120,MATCH($AM61,'Impact Indicators - Section B'!$I$29:$I$120,0))&lt;&gt;0,INDEX('Impact Indicators - Section B'!H$29:H$120,MATCH($AM61,'Impact Indicators - Section B'!$I$29:$I$120,0)),""),"")</f>
        <v/>
      </c>
      <c r="R61" s="250" t="str">
        <f>IFERROR(IF(INDEX('Impact Indicators - Section B'!D$29:D$120,MATCH($AN61,'Impact Indicators - Section B'!$I$29:$I$120,0))&lt;&gt;0,INDEX('Impact Indicators - Section B'!D$29:D$120,MATCH($AN61,'Impact Indicators - Section B'!$I$29:$I$120,0)),""),"")</f>
        <v/>
      </c>
      <c r="S61" s="589" t="str">
        <f>IFERROR(IF(INDEX('Impact Indicators - Section B'!F$29:F$120,MATCH($AN61,'Impact Indicators - Section B'!$I$29:$I$120,0))&lt;&gt;0,INDEX('Impact Indicators - Section B'!F$29:F$120,MATCH($AN61,'Impact Indicators - Section B'!$I$29:$I$120,0)),""),"")</f>
        <v/>
      </c>
      <c r="T61" s="591" t="str">
        <f>IFERROR(IF(INDEX('Impact Indicators - Section B'!G$29:G$120,MATCH($AN61,'Impact Indicators - Section B'!$I$29:$I$120,0))&lt;&gt;0,INDEX('Impact Indicators - Section B'!G$29:G$120,MATCH($AN61,'Impact Indicators - Section B'!$I$29:$I$120,0)),""),"")</f>
        <v/>
      </c>
      <c r="U61" s="593" t="str">
        <f>IFERROR(IF(INDEX('Impact Indicators - Section B'!H$29:H$120,MATCH($AN61,'Impact Indicators - Section B'!$I$29:$I$120,0))&lt;&gt;0,INDEX('Impact Indicators - Section B'!H$29:H$120,MATCH($AN61,'Impact Indicators - Section B'!$I$29:$I$120,0)),""),"")</f>
        <v/>
      </c>
      <c r="V61" s="250" t="str">
        <f>IFERROR(IF(INDEX('Impact Indicators - Section B'!D$29:D$120,MATCH($AO61,'Impact Indicators - Section B'!$I$29:$I$120,0))&lt;&gt;0,INDEX('Impact Indicators - Section B'!D$29:D$120,MATCH($AO61,'Impact Indicators - Section B'!$I$29:$I$120,0)),""),"")</f>
        <v/>
      </c>
      <c r="W61" s="589" t="str">
        <f>IFERROR(IF(INDEX('Impact Indicators - Section B'!F$29:F$120,MATCH($AO61,'Impact Indicators - Section B'!$I$29:$I$120,0))&lt;&gt;0,INDEX('Impact Indicators - Section B'!F$29:F$120,MATCH($AO61,'Impact Indicators - Section B'!$I$29:$I$120,0)),""),"")</f>
        <v/>
      </c>
      <c r="X61" s="591" t="str">
        <f>IFERROR(IF(INDEX('Impact Indicators - Section B'!G$29:G$120,MATCH($AO61,'Impact Indicators - Section B'!$I$29:$I$120,0))&lt;&gt;0,INDEX('Impact Indicators - Section B'!G$29:G$120,MATCH($AO61,'Impact Indicators - Section B'!$I$29:$I$120,0)),""),"")</f>
        <v/>
      </c>
      <c r="Y61" s="593" t="str">
        <f>IFERROR(IF(INDEX('Impact Indicators - Section B'!H$29:H$120,MATCH($AO61,'Impact Indicators - Section B'!$I$29:$I$120,0))&lt;&gt;0,INDEX('Impact Indicators - Section B'!H$29:H$120,MATCH($AO61,'Impact Indicators - Section B'!$I$29:$I$120,0)),""),"")</f>
        <v/>
      </c>
      <c r="Z61" s="250" t="str">
        <f>IFERROR(IF(INDEX('Impact Indicators - Section B'!D$29:D$120,MATCH(#REF!,'Impact Indicators - Section B'!$I$29:$I$120,0))&lt;&gt;0,INDEX('Impact Indicators - Section B'!D$29:D$120,MATCH(#REF!,'Impact Indicators - Section B'!$I$29:$I$120,0)),""),"")</f>
        <v/>
      </c>
      <c r="AA61" s="589" t="str">
        <f>IFERROR(IF(INDEX('Impact Indicators - Section B'!F$29:F$120,MATCH($AP61,'Impact Indicators - Section B'!$I$29:$I$120,0))&lt;&gt;0,INDEX('Impact Indicators - Section B'!F$29:F$120,MATCH($AP61,'Impact Indicators - Section B'!$I$29:$I$120,0)),""),"")</f>
        <v/>
      </c>
      <c r="AB61" s="591" t="str">
        <f>IFERROR(IF(INDEX('Impact Indicators - Section B'!G$29:G$120,MATCH($AP61,'Impact Indicators - Section B'!$I$29:$I$120,0))&lt;&gt;0,INDEX('Impact Indicators - Section B'!G$29:G$120,MATCH($AP61,'Impact Indicators - Section B'!$I$29:$I$120,0)),""),"")</f>
        <v/>
      </c>
      <c r="AC61" s="593" t="str">
        <f>IFERROR(IF(INDEX('Impact Indicators - Section B'!H$29:H$120,MATCH($AP61,'Impact Indicators - Section B'!$I$29:$I$120,0))&lt;&gt;0,INDEX('Impact Indicators - Section B'!H$29:H$120,MATCH($AP61,'Impact Indicators - Section B'!$I$29:$I$120,0)),""),"")</f>
        <v/>
      </c>
      <c r="AD61" s="280"/>
      <c r="AE61" s="280"/>
      <c r="AF61" s="280"/>
      <c r="AG61" s="595" t="str">
        <f>IFERROR(IF(INDEX('Impact Indicators - Section B'!R$9:R$25,MATCH($A61,'Impact Indicators - Section B'!$A$9:$A$25,0))&lt;&gt;0,INDEX('Impact Indicators - Section B'!R$9:R$25,MATCH($A61,'Impact Indicators - Section B'!$A$9:$A$25,0)),""),"")</f>
        <v/>
      </c>
      <c r="AL61" s="633" t="str">
        <f t="shared" ref="AL61" si="30">CONCATENATE($A61,J$45)</f>
        <v>82018</v>
      </c>
      <c r="AM61" s="633" t="str">
        <f t="shared" ref="AM61" si="31">CONCATENATE($A61,N$45)</f>
        <v>82019</v>
      </c>
      <c r="AN61" s="633" t="str">
        <f t="shared" ref="AN61" si="32">CONCATENATE($A61,R$45)</f>
        <v>82020</v>
      </c>
      <c r="AO61" s="633" t="str">
        <f t="shared" ref="AO61" si="33">CONCATENATE($A61,V$45)</f>
        <v>82021</v>
      </c>
      <c r="AP61" s="633" t="str">
        <f t="shared" ref="AP61" si="34">CONCATENATE($A61,Z$45)</f>
        <v>82022</v>
      </c>
      <c r="AQ61" s="288"/>
    </row>
    <row r="62" spans="1:43" s="227" customFormat="1" ht="28.5" x14ac:dyDescent="0.35">
      <c r="A62" s="583"/>
      <c r="B62" s="583"/>
      <c r="C62" s="586"/>
      <c r="D62" s="586"/>
      <c r="E62" s="586"/>
      <c r="F62" s="586"/>
      <c r="G62" s="586"/>
      <c r="H62" s="586"/>
      <c r="I62" s="588"/>
      <c r="J62" s="299" t="str">
        <f>IFERROR(IF(INDEX('Impact Indicators - Section B'!E$29:E$120,MATCH($AL61,'Impact Indicators - Section B'!$I$29:$I$120,0))&lt;&gt;0,INDEX('Impact Indicators - Section B'!E$29:E$120,MATCH($AL61,'Impact Indicators - Section B'!$I$29:$I$120,0)),""),"")</f>
        <v/>
      </c>
      <c r="K62" s="590"/>
      <c r="L62" s="592"/>
      <c r="M62" s="594"/>
      <c r="N62" s="251" t="str">
        <f>IFERROR(IF(INDEX('Impact Indicators - Section B'!E$29:E$120,MATCH($AM61,'Impact Indicators - Section B'!$I$29:$I$120,0))&lt;&gt;0,INDEX('Impact Indicators - Section B'!E$29:E$120,MATCH($AM61,'Impact Indicators - Section B'!$I$29:$I$120,0)),""),"")</f>
        <v/>
      </c>
      <c r="O62" s="590"/>
      <c r="P62" s="592"/>
      <c r="Q62" s="594"/>
      <c r="R62" s="251" t="str">
        <f>IFERROR(IF(INDEX('Impact Indicators - Section B'!E$29:E$120,MATCH($AN61,'Impact Indicators - Section B'!$I$29:$I$120,0))&lt;&gt;0,INDEX('Impact Indicators - Section B'!E$29:E$120,MATCH($AN61,'Impact Indicators - Section B'!$I$29:$I$120,0)),""),"")</f>
        <v/>
      </c>
      <c r="S62" s="590"/>
      <c r="T62" s="592"/>
      <c r="U62" s="594"/>
      <c r="V62" s="251" t="str">
        <f>IFERROR(IF(INDEX('Impact Indicators - Section B'!E$29:E$120,MATCH($AO61,'Impact Indicators - Section B'!$I$29:$I$120,0))&lt;&gt;0,INDEX('Impact Indicators - Section B'!E$29:E$120,MATCH($AO61,'Impact Indicators - Section B'!$I$29:$I$120,0)),""),"")</f>
        <v/>
      </c>
      <c r="W62" s="590"/>
      <c r="X62" s="592"/>
      <c r="Y62" s="594"/>
      <c r="Z62" s="251" t="str">
        <f>IFERROR(IF(INDEX('Impact Indicators - Section B'!E$29:E$120,MATCH(#REF!,'Impact Indicators - Section B'!$I$29:$I$120,0))&lt;&gt;0,INDEX('Impact Indicators - Section B'!E$29:E$120,MATCH(#REF!,'Impact Indicators - Section B'!$I$29:$I$120,0)),""),"")</f>
        <v/>
      </c>
      <c r="AA62" s="590"/>
      <c r="AB62" s="592"/>
      <c r="AC62" s="594"/>
      <c r="AD62" s="280"/>
      <c r="AE62" s="280"/>
      <c r="AF62" s="280"/>
      <c r="AG62" s="595"/>
      <c r="AL62" s="633"/>
      <c r="AM62" s="633"/>
      <c r="AN62" s="633"/>
      <c r="AO62" s="633"/>
      <c r="AP62" s="633"/>
      <c r="AQ62" s="288"/>
    </row>
    <row r="63" spans="1:43" s="227" customFormat="1" ht="28.5" x14ac:dyDescent="0.35">
      <c r="A63" s="583">
        <v>9</v>
      </c>
      <c r="B63" s="583" t="str">
        <f>IFERROR(IF(INDEX('Impact Indicators - Section B'!B$9:B$25,MATCH($A63,'Impact Indicators - Section B'!$A$9:$A$25,0))&lt;&gt;0,INDEX('Impact Indicators - Section B'!B$9:B$25,MATCH($A63,'Impact Indicators - Section B'!$A$9:$A$25,0)),""),"")</f>
        <v/>
      </c>
      <c r="C63" s="586" t="str">
        <f>IFERROR(IF(INDEX('Impact Indicators - Section B'!C$9:C$25,MATCH($A63,'Impact Indicators - Section B'!$A$9:$A$25,0))&lt;&gt;0,INDEX('Impact Indicators - Section B'!C$9:C$25,MATCH($A63,'Impact Indicators - Section B'!$A$9:$A$25,0)),""),"")</f>
        <v/>
      </c>
      <c r="D63" s="586" t="str">
        <f>IFERROR(IF(INDEX('Impact Indicators - Section B'!D$9:D$25,MATCH($A63,'Impact Indicators - Section B'!$A$9:$A$25,0))&lt;&gt;0,INDEX('Impact Indicators - Section B'!D$9:D$25,MATCH($A63,'Impact Indicators - Section B'!$A$9:$A$25,0)),""),"")</f>
        <v/>
      </c>
      <c r="E63" s="586" t="str">
        <f>IFERROR(IF(INDEX('Impact Indicators - Section B'!E$9:E$25,MATCH($A63,'Impact Indicators - Section B'!$A$9:$A$25,0))&lt;&gt;0,INDEX('Impact Indicators - Section B'!E$9:E$25,MATCH($A63,'Impact Indicators - Section B'!$A$9:$A$25,0)),""),"")</f>
        <v/>
      </c>
      <c r="F63" s="586" t="str">
        <f>IFERROR(IF(INDEX('Impact Indicators - Section B'!F$9:F$25,MATCH($A63,'Impact Indicators - Section B'!$A$9:$A$25,0))&lt;&gt;0,INDEX('Impact Indicators - Section B'!F$9:F$25,MATCH($A63,'Impact Indicators - Section B'!$A$9:$A$25,0)),""),"")</f>
        <v/>
      </c>
      <c r="G63" s="586" t="str">
        <f>IFERROR(IF(INDEX('Impact Indicators - Section B'!G$9:G$25,MATCH($A63,'Impact Indicators - Section B'!$A$9:$A$25,0))&lt;&gt;0,INDEX('Impact Indicators - Section B'!G$9:G$25,MATCH($A63,'Impact Indicators - Section B'!$A$9:$A$25,0)),""),"")</f>
        <v/>
      </c>
      <c r="H63" s="586" t="str">
        <f>IFERROR(IF(INDEX('Impact Indicators - Section B'!H$9:H$25,MATCH($A63,'Impact Indicators - Section B'!$A$9:$A$25,0))&lt;&gt;0,INDEX('Impact Indicators - Section B'!H$9:H$25,MATCH($A63,'Impact Indicators - Section B'!$A$9:$A$25,0)),""),"")</f>
        <v/>
      </c>
      <c r="I63" s="588" t="str">
        <f>IFERROR(IF(INDEX('Impact Indicators - Section B'!Q$9:Q$25,MATCH($A63,'Impact Indicators - Section B'!$A$9:$A$25,0))&lt;&gt;0,INDEX('Impact Indicators - Section B'!Q$9:Q$25,MATCH($A63,'Impact Indicators - Section B'!$A$9:$A$25,0)),""),"")</f>
        <v/>
      </c>
      <c r="J63" s="297" t="str">
        <f>IFERROR(IF(INDEX('Impact Indicators - Section B'!D$29:D$120,MATCH($AL63,'Impact Indicators - Section B'!$I$29:$I$120,0))&lt;&gt;0,INDEX('Impact Indicators - Section B'!D$29:D$120,MATCH($AL63,'Impact Indicators - Section B'!$I$29:$I$120,0)),""),"")</f>
        <v/>
      </c>
      <c r="K63" s="589" t="str">
        <f>IFERROR(IF(INDEX('Impact Indicators - Section B'!F$29:F$120,MATCH($AL63,'Impact Indicators - Section B'!$I$29:$I$120,0))&lt;&gt;0,INDEX('Impact Indicators - Section B'!F$29:F$120,MATCH($AL63,'Impact Indicators - Section B'!$I$29:$I$120,0)),""),"")</f>
        <v/>
      </c>
      <c r="L63" s="591" t="str">
        <f>IFERROR(IF(INDEX('Impact Indicators - Section B'!G$29:G$120,MATCH($AL63,'Impact Indicators - Section B'!$I$29:$I$120,0))&lt;&gt;0,INDEX('Impact Indicators - Section B'!G$29:G$120,MATCH($AL63,'Impact Indicators - Section B'!$I$29:$I$120,0)),""),"")</f>
        <v/>
      </c>
      <c r="M63" s="593" t="str">
        <f>IFERROR(IF(INDEX('Impact Indicators - Section B'!H$29:H$120,MATCH($AL63,'Impact Indicators - Section B'!$I$29:$I$120,0))&lt;&gt;0,INDEX('Impact Indicators - Section B'!H$29:H$120,MATCH($AL63,'Impact Indicators - Section B'!$I$29:$I$120,0)),""),"")</f>
        <v/>
      </c>
      <c r="N63" s="250" t="str">
        <f>IFERROR(IF(INDEX('Impact Indicators - Section B'!D$29:D$120,MATCH($AM63,'Impact Indicators - Section B'!$I$29:$I$120,0))&lt;&gt;0,INDEX('Impact Indicators - Section B'!D$29:D$120,MATCH($AM63,'Impact Indicators - Section B'!$I$29:$I$120,0)),""),"")</f>
        <v/>
      </c>
      <c r="O63" s="589" t="str">
        <f>IFERROR(IF(INDEX('Impact Indicators - Section B'!F$29:F$120,MATCH($AM63,'Impact Indicators - Section B'!$I$29:$I$120,0))&lt;&gt;0,INDEX('Impact Indicators - Section B'!F$29:F$120,MATCH($AM63,'Impact Indicators - Section B'!$I$29:$I$120,0)),""),"")</f>
        <v/>
      </c>
      <c r="P63" s="591" t="str">
        <f>IFERROR(IF(INDEX('Impact Indicators - Section B'!G$29:G$120,MATCH($AM63,'Impact Indicators - Section B'!$I$29:$I$120,0))&lt;&gt;0,INDEX('Impact Indicators - Section B'!G$29:G$120,MATCH($AM63,'Impact Indicators - Section B'!$I$29:$I$120,0)),""),"")</f>
        <v/>
      </c>
      <c r="Q63" s="593" t="str">
        <f>IFERROR(IF(INDEX('Impact Indicators - Section B'!H$29:H$120,MATCH($AM63,'Impact Indicators - Section B'!$I$29:$I$120,0))&lt;&gt;0,INDEX('Impact Indicators - Section B'!H$29:H$120,MATCH($AM63,'Impact Indicators - Section B'!$I$29:$I$120,0)),""),"")</f>
        <v/>
      </c>
      <c r="R63" s="250" t="str">
        <f>IFERROR(IF(INDEX('Impact Indicators - Section B'!D$29:D$120,MATCH($AN63,'Impact Indicators - Section B'!$I$29:$I$120,0))&lt;&gt;0,INDEX('Impact Indicators - Section B'!D$29:D$120,MATCH($AN63,'Impact Indicators - Section B'!$I$29:$I$120,0)),""),"")</f>
        <v/>
      </c>
      <c r="S63" s="589" t="str">
        <f>IFERROR(IF(INDEX('Impact Indicators - Section B'!F$29:F$120,MATCH($AN63,'Impact Indicators - Section B'!$I$29:$I$120,0))&lt;&gt;0,INDEX('Impact Indicators - Section B'!F$29:F$120,MATCH($AN63,'Impact Indicators - Section B'!$I$29:$I$120,0)),""),"")</f>
        <v/>
      </c>
      <c r="T63" s="591" t="str">
        <f>IFERROR(IF(INDEX('Impact Indicators - Section B'!G$29:G$120,MATCH($AN63,'Impact Indicators - Section B'!$I$29:$I$120,0))&lt;&gt;0,INDEX('Impact Indicators - Section B'!G$29:G$120,MATCH($AN63,'Impact Indicators - Section B'!$I$29:$I$120,0)),""),"")</f>
        <v/>
      </c>
      <c r="U63" s="593" t="str">
        <f>IFERROR(IF(INDEX('Impact Indicators - Section B'!H$29:H$120,MATCH($AN63,'Impact Indicators - Section B'!$I$29:$I$120,0))&lt;&gt;0,INDEX('Impact Indicators - Section B'!H$29:H$120,MATCH($AN63,'Impact Indicators - Section B'!$I$29:$I$120,0)),""),"")</f>
        <v/>
      </c>
      <c r="V63" s="250" t="str">
        <f>IFERROR(IF(INDEX('Impact Indicators - Section B'!D$29:D$120,MATCH($AO63,'Impact Indicators - Section B'!$I$29:$I$120,0))&lt;&gt;0,INDEX('Impact Indicators - Section B'!D$29:D$120,MATCH($AO63,'Impact Indicators - Section B'!$I$29:$I$120,0)),""),"")</f>
        <v/>
      </c>
      <c r="W63" s="589" t="str">
        <f>IFERROR(IF(INDEX('Impact Indicators - Section B'!F$29:F$120,MATCH($AO63,'Impact Indicators - Section B'!$I$29:$I$120,0))&lt;&gt;0,INDEX('Impact Indicators - Section B'!F$29:F$120,MATCH($AO63,'Impact Indicators - Section B'!$I$29:$I$120,0)),""),"")</f>
        <v/>
      </c>
      <c r="X63" s="591" t="str">
        <f>IFERROR(IF(INDEX('Impact Indicators - Section B'!G$29:G$120,MATCH($AO63,'Impact Indicators - Section B'!$I$29:$I$120,0))&lt;&gt;0,INDEX('Impact Indicators - Section B'!G$29:G$120,MATCH($AO63,'Impact Indicators - Section B'!$I$29:$I$120,0)),""),"")</f>
        <v/>
      </c>
      <c r="Y63" s="593" t="str">
        <f>IFERROR(IF(INDEX('Impact Indicators - Section B'!H$29:H$120,MATCH($AO63,'Impact Indicators - Section B'!$I$29:$I$120,0))&lt;&gt;0,INDEX('Impact Indicators - Section B'!H$29:H$120,MATCH($AO63,'Impact Indicators - Section B'!$I$29:$I$120,0)),""),"")</f>
        <v/>
      </c>
      <c r="Z63" s="250" t="str">
        <f>IFERROR(IF(INDEX('Impact Indicators - Section B'!D$29:D$120,MATCH(#REF!,'Impact Indicators - Section B'!$I$29:$I$120,0))&lt;&gt;0,INDEX('Impact Indicators - Section B'!D$29:D$120,MATCH(#REF!,'Impact Indicators - Section B'!$I$29:$I$120,0)),""),"")</f>
        <v/>
      </c>
      <c r="AA63" s="589" t="str">
        <f>IFERROR(IF(INDEX('Impact Indicators - Section B'!F$29:F$120,MATCH($AP63,'Impact Indicators - Section B'!$I$29:$I$120,0))&lt;&gt;0,INDEX('Impact Indicators - Section B'!F$29:F$120,MATCH($AP63,'Impact Indicators - Section B'!$I$29:$I$120,0)),""),"")</f>
        <v/>
      </c>
      <c r="AB63" s="591" t="str">
        <f>IFERROR(IF(INDEX('Impact Indicators - Section B'!G$29:G$120,MATCH($AP63,'Impact Indicators - Section B'!$I$29:$I$120,0))&lt;&gt;0,INDEX('Impact Indicators - Section B'!G$29:G$120,MATCH($AP63,'Impact Indicators - Section B'!$I$29:$I$120,0)),""),"")</f>
        <v/>
      </c>
      <c r="AC63" s="593" t="str">
        <f>IFERROR(IF(INDEX('Impact Indicators - Section B'!H$29:H$120,MATCH($AP63,'Impact Indicators - Section B'!$I$29:$I$120,0))&lt;&gt;0,INDEX('Impact Indicators - Section B'!H$29:H$120,MATCH($AP63,'Impact Indicators - Section B'!$I$29:$I$120,0)),""),"")</f>
        <v/>
      </c>
      <c r="AD63" s="280"/>
      <c r="AE63" s="280"/>
      <c r="AF63" s="280"/>
      <c r="AG63" s="595" t="str">
        <f>IFERROR(IF(INDEX('Impact Indicators - Section B'!R$9:R$25,MATCH($A63,'Impact Indicators - Section B'!$A$9:$A$25,0))&lt;&gt;0,INDEX('Impact Indicators - Section B'!R$9:R$25,MATCH($A63,'Impact Indicators - Section B'!$A$9:$A$25,0)),""),"")</f>
        <v/>
      </c>
      <c r="AL63" s="633" t="str">
        <f t="shared" ref="AL63" si="35">CONCATENATE($A63,J$45)</f>
        <v>92018</v>
      </c>
      <c r="AM63" s="633" t="str">
        <f t="shared" ref="AM63" si="36">CONCATENATE($A63,N$45)</f>
        <v>92019</v>
      </c>
      <c r="AN63" s="633" t="str">
        <f t="shared" ref="AN63" si="37">CONCATENATE($A63,R$45)</f>
        <v>92020</v>
      </c>
      <c r="AO63" s="633" t="str">
        <f t="shared" ref="AO63" si="38">CONCATENATE($A63,V$45)</f>
        <v>92021</v>
      </c>
      <c r="AP63" s="633" t="str">
        <f t="shared" ref="AP63" si="39">CONCATENATE($A63,Z$45)</f>
        <v>92022</v>
      </c>
      <c r="AQ63" s="288"/>
    </row>
    <row r="64" spans="1:43" s="227" customFormat="1" ht="28.5" x14ac:dyDescent="0.35">
      <c r="A64" s="583"/>
      <c r="B64" s="583"/>
      <c r="C64" s="586"/>
      <c r="D64" s="586"/>
      <c r="E64" s="586"/>
      <c r="F64" s="586"/>
      <c r="G64" s="586"/>
      <c r="H64" s="586"/>
      <c r="I64" s="588"/>
      <c r="J64" s="298" t="str">
        <f>IFERROR(IF(INDEX('Impact Indicators - Section B'!E$29:E$120,MATCH($AL63,'Impact Indicators - Section B'!$I$29:$I$120,0))&lt;&gt;0,INDEX('Impact Indicators - Section B'!E$29:E$120,MATCH($AL63,'Impact Indicators - Section B'!$I$29:$I$120,0)),""),"")</f>
        <v/>
      </c>
      <c r="K64" s="590"/>
      <c r="L64" s="592"/>
      <c r="M64" s="594"/>
      <c r="N64" s="275" t="str">
        <f>IFERROR(IF(INDEX('Impact Indicators - Section B'!E$29:E$120,MATCH($AM63,'Impact Indicators - Section B'!$I$29:$I$120,0))&lt;&gt;0,INDEX('Impact Indicators - Section B'!E$29:E$120,MATCH($AM63,'Impact Indicators - Section B'!$I$29:$I$120,0)),""),"")</f>
        <v/>
      </c>
      <c r="O64" s="590"/>
      <c r="P64" s="592"/>
      <c r="Q64" s="594"/>
      <c r="R64" s="275" t="str">
        <f>IFERROR(IF(INDEX('Impact Indicators - Section B'!E$29:E$120,MATCH($AN63,'Impact Indicators - Section B'!$I$29:$I$120,0))&lt;&gt;0,INDEX('Impact Indicators - Section B'!E$29:E$120,MATCH($AN63,'Impact Indicators - Section B'!$I$29:$I$120,0)),""),"")</f>
        <v/>
      </c>
      <c r="S64" s="590"/>
      <c r="T64" s="592"/>
      <c r="U64" s="594"/>
      <c r="V64" s="275" t="str">
        <f>IFERROR(IF(INDEX('Impact Indicators - Section B'!E$29:E$120,MATCH($AO63,'Impact Indicators - Section B'!$I$29:$I$120,0))&lt;&gt;0,INDEX('Impact Indicators - Section B'!E$29:E$120,MATCH($AO63,'Impact Indicators - Section B'!$I$29:$I$120,0)),""),"")</f>
        <v/>
      </c>
      <c r="W64" s="590"/>
      <c r="X64" s="592"/>
      <c r="Y64" s="594"/>
      <c r="Z64" s="275" t="str">
        <f>IFERROR(IF(INDEX('Impact Indicators - Section B'!E$29:E$120,MATCH(#REF!,'Impact Indicators - Section B'!$I$29:$I$120,0))&lt;&gt;0,INDEX('Impact Indicators - Section B'!E$29:E$120,MATCH(#REF!,'Impact Indicators - Section B'!$I$29:$I$120,0)),""),"")</f>
        <v/>
      </c>
      <c r="AA64" s="590"/>
      <c r="AB64" s="592"/>
      <c r="AC64" s="594"/>
      <c r="AD64" s="280"/>
      <c r="AE64" s="280"/>
      <c r="AF64" s="280"/>
      <c r="AG64" s="595"/>
      <c r="AL64" s="633"/>
      <c r="AM64" s="633"/>
      <c r="AN64" s="633"/>
      <c r="AO64" s="633"/>
      <c r="AP64" s="633"/>
      <c r="AQ64" s="288"/>
    </row>
    <row r="65" spans="1:43" s="227" customFormat="1" ht="28.5" x14ac:dyDescent="0.35">
      <c r="A65" s="583">
        <v>10</v>
      </c>
      <c r="B65" s="583" t="str">
        <f>IFERROR(IF(INDEX('Impact Indicators - Section B'!B$9:B$25,MATCH($A65,'Impact Indicators - Section B'!$A$9:$A$25,0))&lt;&gt;0,INDEX('Impact Indicators - Section B'!B$9:B$25,MATCH($A65,'Impact Indicators - Section B'!$A$9:$A$25,0)),""),"")</f>
        <v/>
      </c>
      <c r="C65" s="586" t="str">
        <f>IFERROR(IF(INDEX('Impact Indicators - Section B'!C$9:C$25,MATCH($A65,'Impact Indicators - Section B'!$A$9:$A$25,0))&lt;&gt;0,INDEX('Impact Indicators - Section B'!C$9:C$25,MATCH($A65,'Impact Indicators - Section B'!$A$9:$A$25,0)),""),"")</f>
        <v/>
      </c>
      <c r="D65" s="586" t="str">
        <f>IFERROR(IF(INDEX('Impact Indicators - Section B'!D$9:D$25,MATCH($A65,'Impact Indicators - Section B'!$A$9:$A$25,0))&lt;&gt;0,INDEX('Impact Indicators - Section B'!D$9:D$25,MATCH($A65,'Impact Indicators - Section B'!$A$9:$A$25,0)),""),"")</f>
        <v/>
      </c>
      <c r="E65" s="586" t="str">
        <f>IFERROR(IF(INDEX('Impact Indicators - Section B'!E$9:E$25,MATCH($A65,'Impact Indicators - Section B'!$A$9:$A$25,0))&lt;&gt;0,INDEX('Impact Indicators - Section B'!E$9:E$25,MATCH($A65,'Impact Indicators - Section B'!$A$9:$A$25,0)),""),"")</f>
        <v/>
      </c>
      <c r="F65" s="586" t="str">
        <f>IFERROR(IF(INDEX('Impact Indicators - Section B'!F$9:F$25,MATCH($A65,'Impact Indicators - Section B'!$A$9:$A$25,0))&lt;&gt;0,INDEX('Impact Indicators - Section B'!F$9:F$25,MATCH($A65,'Impact Indicators - Section B'!$A$9:$A$25,0)),""),"")</f>
        <v/>
      </c>
      <c r="G65" s="586" t="str">
        <f>IFERROR(IF(INDEX('Impact Indicators - Section B'!G$9:G$25,MATCH($A65,'Impact Indicators - Section B'!$A$9:$A$25,0))&lt;&gt;0,INDEX('Impact Indicators - Section B'!G$9:G$25,MATCH($A65,'Impact Indicators - Section B'!$A$9:$A$25,0)),""),"")</f>
        <v/>
      </c>
      <c r="H65" s="586" t="str">
        <f>IFERROR(IF(INDEX('Impact Indicators - Section B'!H$9:H$25,MATCH($A65,'Impact Indicators - Section B'!$A$9:$A$25,0))&lt;&gt;0,INDEX('Impact Indicators - Section B'!H$9:H$25,MATCH($A65,'Impact Indicators - Section B'!$A$9:$A$25,0)),""),"")</f>
        <v/>
      </c>
      <c r="I65" s="588" t="str">
        <f>IFERROR(IF(INDEX('Impact Indicators - Section B'!Q$9:Q$25,MATCH($A65,'Impact Indicators - Section B'!$A$9:$A$25,0))&lt;&gt;0,INDEX('Impact Indicators - Section B'!Q$9:Q$25,MATCH($A65,'Impact Indicators - Section B'!$A$9:$A$25,0)),""),"")</f>
        <v/>
      </c>
      <c r="J65" s="297" t="str">
        <f>IFERROR(IF(INDEX('Impact Indicators - Section B'!D$29:D$120,MATCH($AL65,'Impact Indicators - Section B'!$I$29:$I$120,0))&lt;&gt;0,INDEX('Impact Indicators - Section B'!D$29:D$120,MATCH($AL65,'Impact Indicators - Section B'!$I$29:$I$120,0)),""),"")</f>
        <v/>
      </c>
      <c r="K65" s="589" t="str">
        <f>IFERROR(IF(INDEX('Impact Indicators - Section B'!F$29:F$120,MATCH($AL65,'Impact Indicators - Section B'!$I$29:$I$120,0))&lt;&gt;0,INDEX('Impact Indicators - Section B'!F$29:F$120,MATCH($AL65,'Impact Indicators - Section B'!$I$29:$I$120,0)),""),"")</f>
        <v/>
      </c>
      <c r="L65" s="591" t="str">
        <f>IFERROR(IF(INDEX('Impact Indicators - Section B'!G$29:G$120,MATCH($AL65,'Impact Indicators - Section B'!$I$29:$I$120,0))&lt;&gt;0,INDEX('Impact Indicators - Section B'!G$29:G$120,MATCH($AL65,'Impact Indicators - Section B'!$I$29:$I$120,0)),""),"")</f>
        <v/>
      </c>
      <c r="M65" s="593" t="str">
        <f>IFERROR(IF(INDEX('Impact Indicators - Section B'!H$29:H$120,MATCH($AL65,'Impact Indicators - Section B'!$I$29:$I$120,0))&lt;&gt;0,INDEX('Impact Indicators - Section B'!H$29:H$120,MATCH($AL65,'Impact Indicators - Section B'!$I$29:$I$120,0)),""),"")</f>
        <v/>
      </c>
      <c r="N65" s="250" t="str">
        <f>IFERROR(IF(INDEX('Impact Indicators - Section B'!D$29:D$120,MATCH($AM65,'Impact Indicators - Section B'!$I$29:$I$120,0))&lt;&gt;0,INDEX('Impact Indicators - Section B'!D$29:D$120,MATCH($AM65,'Impact Indicators - Section B'!$I$29:$I$120,0)),""),"")</f>
        <v/>
      </c>
      <c r="O65" s="589" t="str">
        <f>IFERROR(IF(INDEX('Impact Indicators - Section B'!F$29:F$120,MATCH($AM65,'Impact Indicators - Section B'!$I$29:$I$120,0))&lt;&gt;0,INDEX('Impact Indicators - Section B'!F$29:F$120,MATCH($AM65,'Impact Indicators - Section B'!$I$29:$I$120,0)),""),"")</f>
        <v/>
      </c>
      <c r="P65" s="591" t="str">
        <f>IFERROR(IF(INDEX('Impact Indicators - Section B'!G$29:G$120,MATCH($AM65,'Impact Indicators - Section B'!$I$29:$I$120,0))&lt;&gt;0,INDEX('Impact Indicators - Section B'!G$29:G$120,MATCH($AM65,'Impact Indicators - Section B'!$I$29:$I$120,0)),""),"")</f>
        <v/>
      </c>
      <c r="Q65" s="593" t="str">
        <f>IFERROR(IF(INDEX('Impact Indicators - Section B'!H$29:H$120,MATCH($AM65,'Impact Indicators - Section B'!$I$29:$I$120,0))&lt;&gt;0,INDEX('Impact Indicators - Section B'!H$29:H$120,MATCH($AM65,'Impact Indicators - Section B'!$I$29:$I$120,0)),""),"")</f>
        <v/>
      </c>
      <c r="R65" s="250" t="str">
        <f>IFERROR(IF(INDEX('Impact Indicators - Section B'!D$29:D$120,MATCH($AN65,'Impact Indicators - Section B'!$I$29:$I$120,0))&lt;&gt;0,INDEX('Impact Indicators - Section B'!D$29:D$120,MATCH($AN65,'Impact Indicators - Section B'!$I$29:$I$120,0)),""),"")</f>
        <v/>
      </c>
      <c r="S65" s="589" t="str">
        <f>IFERROR(IF(INDEX('Impact Indicators - Section B'!F$29:F$120,MATCH($AN65,'Impact Indicators - Section B'!$I$29:$I$120,0))&lt;&gt;0,INDEX('Impact Indicators - Section B'!F$29:F$120,MATCH($AN65,'Impact Indicators - Section B'!$I$29:$I$120,0)),""),"")</f>
        <v/>
      </c>
      <c r="T65" s="591" t="str">
        <f>IFERROR(IF(INDEX('Impact Indicators - Section B'!G$29:G$120,MATCH($AN65,'Impact Indicators - Section B'!$I$29:$I$120,0))&lt;&gt;0,INDEX('Impact Indicators - Section B'!G$29:G$120,MATCH($AN65,'Impact Indicators - Section B'!$I$29:$I$120,0)),""),"")</f>
        <v/>
      </c>
      <c r="U65" s="593" t="str">
        <f>IFERROR(IF(INDEX('Impact Indicators - Section B'!H$29:H$120,MATCH($AN65,'Impact Indicators - Section B'!$I$29:$I$120,0))&lt;&gt;0,INDEX('Impact Indicators - Section B'!H$29:H$120,MATCH($AN65,'Impact Indicators - Section B'!$I$29:$I$120,0)),""),"")</f>
        <v/>
      </c>
      <c r="V65" s="250" t="str">
        <f>IFERROR(IF(INDEX('Impact Indicators - Section B'!D$29:D$120,MATCH($AO65,'Impact Indicators - Section B'!$I$29:$I$120,0))&lt;&gt;0,INDEX('Impact Indicators - Section B'!D$29:D$120,MATCH($AO65,'Impact Indicators - Section B'!$I$29:$I$120,0)),""),"")</f>
        <v/>
      </c>
      <c r="W65" s="589" t="str">
        <f>IFERROR(IF(INDEX('Impact Indicators - Section B'!F$29:F$120,MATCH($AO65,'Impact Indicators - Section B'!$I$29:$I$120,0))&lt;&gt;0,INDEX('Impact Indicators - Section B'!F$29:F$120,MATCH($AO65,'Impact Indicators - Section B'!$I$29:$I$120,0)),""),"")</f>
        <v/>
      </c>
      <c r="X65" s="591" t="str">
        <f>IFERROR(IF(INDEX('Impact Indicators - Section B'!G$29:G$120,MATCH($AO65,'Impact Indicators - Section B'!$I$29:$I$120,0))&lt;&gt;0,INDEX('Impact Indicators - Section B'!G$29:G$120,MATCH($AO65,'Impact Indicators - Section B'!$I$29:$I$120,0)),""),"")</f>
        <v/>
      </c>
      <c r="Y65" s="593" t="str">
        <f>IFERROR(IF(INDEX('Impact Indicators - Section B'!H$29:H$120,MATCH($AO65,'Impact Indicators - Section B'!$I$29:$I$120,0))&lt;&gt;0,INDEX('Impact Indicators - Section B'!H$29:H$120,MATCH($AO65,'Impact Indicators - Section B'!$I$29:$I$120,0)),""),"")</f>
        <v/>
      </c>
      <c r="Z65" s="250" t="str">
        <f>IFERROR(IF(INDEX('Impact Indicators - Section B'!D$29:D$120,MATCH(#REF!,'Impact Indicators - Section B'!$I$29:$I$120,0))&lt;&gt;0,INDEX('Impact Indicators - Section B'!D$29:D$120,MATCH(#REF!,'Impact Indicators - Section B'!$I$29:$I$120,0)),""),"")</f>
        <v/>
      </c>
      <c r="AA65" s="589" t="str">
        <f>IFERROR(IF(INDEX('Impact Indicators - Section B'!F$29:F$120,MATCH($AP65,'Impact Indicators - Section B'!$I$29:$I$120,0))&lt;&gt;0,INDEX('Impact Indicators - Section B'!F$29:F$120,MATCH($AP65,'Impact Indicators - Section B'!$I$29:$I$120,0)),""),"")</f>
        <v/>
      </c>
      <c r="AB65" s="591" t="str">
        <f>IFERROR(IF(INDEX('Impact Indicators - Section B'!G$29:G$120,MATCH($AP65,'Impact Indicators - Section B'!$I$29:$I$120,0))&lt;&gt;0,INDEX('Impact Indicators - Section B'!G$29:G$120,MATCH($AP65,'Impact Indicators - Section B'!$I$29:$I$120,0)),""),"")</f>
        <v/>
      </c>
      <c r="AC65" s="593" t="str">
        <f>IFERROR(IF(INDEX('Impact Indicators - Section B'!H$29:H$120,MATCH($AP65,'Impact Indicators - Section B'!$I$29:$I$120,0))&lt;&gt;0,INDEX('Impact Indicators - Section B'!H$29:H$120,MATCH($AP65,'Impact Indicators - Section B'!$I$29:$I$120,0)),""),"")</f>
        <v/>
      </c>
      <c r="AD65" s="280"/>
      <c r="AE65" s="280"/>
      <c r="AF65" s="280"/>
      <c r="AG65" s="595" t="str">
        <f>IFERROR(IF(INDEX('Impact Indicators - Section B'!R$9:R$25,MATCH($A65,'Impact Indicators - Section B'!$A$9:$A$25,0))&lt;&gt;0,INDEX('Impact Indicators - Section B'!R$9:R$25,MATCH($A65,'Impact Indicators - Section B'!$A$9:$A$25,0)),""),"")</f>
        <v/>
      </c>
      <c r="AL65" s="633" t="str">
        <f t="shared" ref="AL65" si="40">CONCATENATE($A65,J$45)</f>
        <v>102018</v>
      </c>
      <c r="AM65" s="633" t="str">
        <f t="shared" ref="AM65" si="41">CONCATENATE($A65,N$45)</f>
        <v>102019</v>
      </c>
      <c r="AN65" s="633" t="str">
        <f t="shared" ref="AN65" si="42">CONCATENATE($A65,R$45)</f>
        <v>102020</v>
      </c>
      <c r="AO65" s="633" t="str">
        <f t="shared" ref="AO65" si="43">CONCATENATE($A65,V$45)</f>
        <v>102021</v>
      </c>
      <c r="AP65" s="633" t="str">
        <f t="shared" ref="AP65" si="44">CONCATENATE($A65,Z$45)</f>
        <v>102022</v>
      </c>
      <c r="AQ65" s="288"/>
    </row>
    <row r="66" spans="1:43" s="227" customFormat="1" ht="28.5" x14ac:dyDescent="0.35">
      <c r="A66" s="583"/>
      <c r="B66" s="583"/>
      <c r="C66" s="586"/>
      <c r="D66" s="586"/>
      <c r="E66" s="586"/>
      <c r="F66" s="586"/>
      <c r="G66" s="586"/>
      <c r="H66" s="586"/>
      <c r="I66" s="588"/>
      <c r="J66" s="299" t="str">
        <f>IFERROR(IF(INDEX('Impact Indicators - Section B'!E$29:E$120,MATCH($AL65,'Impact Indicators - Section B'!$I$29:$I$120,0))&lt;&gt;0,INDEX('Impact Indicators - Section B'!E$29:E$120,MATCH($AL65,'Impact Indicators - Section B'!$I$29:$I$120,0)),""),"")</f>
        <v/>
      </c>
      <c r="K66" s="590"/>
      <c r="L66" s="592"/>
      <c r="M66" s="594"/>
      <c r="N66" s="251" t="str">
        <f>IFERROR(IF(INDEX('Impact Indicators - Section B'!E$29:E$120,MATCH($AM65,'Impact Indicators - Section B'!$I$29:$I$120,0))&lt;&gt;0,INDEX('Impact Indicators - Section B'!E$29:E$120,MATCH($AM65,'Impact Indicators - Section B'!$I$29:$I$120,0)),""),"")</f>
        <v/>
      </c>
      <c r="O66" s="590"/>
      <c r="P66" s="592"/>
      <c r="Q66" s="594"/>
      <c r="R66" s="251" t="str">
        <f>IFERROR(IF(INDEX('Impact Indicators - Section B'!E$29:E$120,MATCH($AN65,'Impact Indicators - Section B'!$I$29:$I$120,0))&lt;&gt;0,INDEX('Impact Indicators - Section B'!E$29:E$120,MATCH($AN65,'Impact Indicators - Section B'!$I$29:$I$120,0)),""),"")</f>
        <v/>
      </c>
      <c r="S66" s="590"/>
      <c r="T66" s="592"/>
      <c r="U66" s="594"/>
      <c r="V66" s="251" t="str">
        <f>IFERROR(IF(INDEX('Impact Indicators - Section B'!E$29:E$120,MATCH($AO65,'Impact Indicators - Section B'!$I$29:$I$120,0))&lt;&gt;0,INDEX('Impact Indicators - Section B'!E$29:E$120,MATCH($AO65,'Impact Indicators - Section B'!$I$29:$I$120,0)),""),"")</f>
        <v/>
      </c>
      <c r="W66" s="590"/>
      <c r="X66" s="592"/>
      <c r="Y66" s="594"/>
      <c r="Z66" s="251" t="str">
        <f>IFERROR(IF(INDEX('Impact Indicators - Section B'!E$29:E$120,MATCH(#REF!,'Impact Indicators - Section B'!$I$29:$I$120,0))&lt;&gt;0,INDEX('Impact Indicators - Section B'!E$29:E$120,MATCH(#REF!,'Impact Indicators - Section B'!$I$29:$I$120,0)),""),"")</f>
        <v/>
      </c>
      <c r="AA66" s="590"/>
      <c r="AB66" s="592"/>
      <c r="AC66" s="594"/>
      <c r="AD66" s="280"/>
      <c r="AE66" s="280"/>
      <c r="AF66" s="280"/>
      <c r="AG66" s="595"/>
      <c r="AL66" s="633"/>
      <c r="AM66" s="633"/>
      <c r="AN66" s="633"/>
      <c r="AO66" s="633"/>
      <c r="AP66" s="633"/>
      <c r="AQ66" s="288"/>
    </row>
    <row r="67" spans="1:43" s="227" customFormat="1" ht="28.5" x14ac:dyDescent="0.35">
      <c r="A67" s="583">
        <v>11</v>
      </c>
      <c r="B67" s="583" t="str">
        <f>IFERROR(IF(INDEX('Impact Indicators - Section B'!B$9:B$25,MATCH($A67,'Impact Indicators - Section B'!$A$9:$A$25,0))&lt;&gt;0,INDEX('Impact Indicators - Section B'!B$9:B$25,MATCH($A67,'Impact Indicators - Section B'!$A$9:$A$25,0)),""),"")</f>
        <v/>
      </c>
      <c r="C67" s="586" t="str">
        <f>IFERROR(IF(INDEX('Impact Indicators - Section B'!C$9:C$25,MATCH($A67,'Impact Indicators - Section B'!$A$9:$A$25,0))&lt;&gt;0,INDEX('Impact Indicators - Section B'!C$9:C$25,MATCH($A67,'Impact Indicators - Section B'!$A$9:$A$25,0)),""),"")</f>
        <v/>
      </c>
      <c r="D67" s="586" t="str">
        <f>IFERROR(IF(INDEX('Impact Indicators - Section B'!D$9:D$25,MATCH($A67,'Impact Indicators - Section B'!$A$9:$A$25,0))&lt;&gt;0,INDEX('Impact Indicators - Section B'!D$9:D$25,MATCH($A67,'Impact Indicators - Section B'!$A$9:$A$25,0)),""),"")</f>
        <v/>
      </c>
      <c r="E67" s="586" t="str">
        <f>IFERROR(IF(INDEX('Impact Indicators - Section B'!E$9:E$25,MATCH($A67,'Impact Indicators - Section B'!$A$9:$A$25,0))&lt;&gt;0,INDEX('Impact Indicators - Section B'!E$9:E$25,MATCH($A67,'Impact Indicators - Section B'!$A$9:$A$25,0)),""),"")</f>
        <v/>
      </c>
      <c r="F67" s="586" t="str">
        <f>IFERROR(IF(INDEX('Impact Indicators - Section B'!F$9:F$25,MATCH($A67,'Impact Indicators - Section B'!$A$9:$A$25,0))&lt;&gt;0,INDEX('Impact Indicators - Section B'!F$9:F$25,MATCH($A67,'Impact Indicators - Section B'!$A$9:$A$25,0)),""),"")</f>
        <v/>
      </c>
      <c r="G67" s="586" t="str">
        <f>IFERROR(IF(INDEX('Impact Indicators - Section B'!G$9:G$25,MATCH($A67,'Impact Indicators - Section B'!$A$9:$A$25,0))&lt;&gt;0,INDEX('Impact Indicators - Section B'!G$9:G$25,MATCH($A67,'Impact Indicators - Section B'!$A$9:$A$25,0)),""),"")</f>
        <v/>
      </c>
      <c r="H67" s="586" t="str">
        <f>IFERROR(IF(INDEX('Impact Indicators - Section B'!H$9:H$25,MATCH($A67,'Impact Indicators - Section B'!$A$9:$A$25,0))&lt;&gt;0,INDEX('Impact Indicators - Section B'!H$9:H$25,MATCH($A67,'Impact Indicators - Section B'!$A$9:$A$25,0)),""),"")</f>
        <v/>
      </c>
      <c r="I67" s="588" t="str">
        <f>IFERROR(IF(INDEX('Impact Indicators - Section B'!Q$9:Q$25,MATCH($A67,'Impact Indicators - Section B'!$A$9:$A$25,0))&lt;&gt;0,INDEX('Impact Indicators - Section B'!Q$9:Q$25,MATCH($A67,'Impact Indicators - Section B'!$A$9:$A$25,0)),""),"")</f>
        <v/>
      </c>
      <c r="J67" s="297" t="str">
        <f>IFERROR(IF(INDEX('Impact Indicators - Section B'!D$29:D$120,MATCH($AL67,'Impact Indicators - Section B'!$I$29:$I$120,0))&lt;&gt;0,INDEX('Impact Indicators - Section B'!D$29:D$120,MATCH($AL67,'Impact Indicators - Section B'!$I$29:$I$120,0)),""),"")</f>
        <v/>
      </c>
      <c r="K67" s="589" t="str">
        <f>IFERROR(IF(INDEX('Impact Indicators - Section B'!F$29:F$120,MATCH($AL67,'Impact Indicators - Section B'!$I$29:$I$120,0))&lt;&gt;0,INDEX('Impact Indicators - Section B'!F$29:F$120,MATCH($AL67,'Impact Indicators - Section B'!$I$29:$I$120,0)),""),"")</f>
        <v/>
      </c>
      <c r="L67" s="591" t="str">
        <f>IFERROR(IF(INDEX('Impact Indicators - Section B'!G$29:G$120,MATCH($AL67,'Impact Indicators - Section B'!$I$29:$I$120,0))&lt;&gt;0,INDEX('Impact Indicators - Section B'!G$29:G$120,MATCH($AL67,'Impact Indicators - Section B'!$I$29:$I$120,0)),""),"")</f>
        <v/>
      </c>
      <c r="M67" s="593" t="str">
        <f>IFERROR(IF(INDEX('Impact Indicators - Section B'!H$29:H$120,MATCH($AL67,'Impact Indicators - Section B'!$I$29:$I$120,0))&lt;&gt;0,INDEX('Impact Indicators - Section B'!H$29:H$120,MATCH($AL67,'Impact Indicators - Section B'!$I$29:$I$120,0)),""),"")</f>
        <v/>
      </c>
      <c r="N67" s="250" t="str">
        <f>IFERROR(IF(INDEX('Impact Indicators - Section B'!D$29:D$120,MATCH($AM67,'Impact Indicators - Section B'!$I$29:$I$120,0))&lt;&gt;0,INDEX('Impact Indicators - Section B'!D$29:D$120,MATCH($AM67,'Impact Indicators - Section B'!$I$29:$I$120,0)),""),"")</f>
        <v/>
      </c>
      <c r="O67" s="589" t="str">
        <f>IFERROR(IF(INDEX('Impact Indicators - Section B'!F$29:F$120,MATCH($AM67,'Impact Indicators - Section B'!$I$29:$I$120,0))&lt;&gt;0,INDEX('Impact Indicators - Section B'!F$29:F$120,MATCH($AM67,'Impact Indicators - Section B'!$I$29:$I$120,0)),""),"")</f>
        <v/>
      </c>
      <c r="P67" s="591" t="str">
        <f>IFERROR(IF(INDEX('Impact Indicators - Section B'!G$29:G$120,MATCH($AM67,'Impact Indicators - Section B'!$I$29:$I$120,0))&lt;&gt;0,INDEX('Impact Indicators - Section B'!G$29:G$120,MATCH($AM67,'Impact Indicators - Section B'!$I$29:$I$120,0)),""),"")</f>
        <v/>
      </c>
      <c r="Q67" s="593" t="str">
        <f>IFERROR(IF(INDEX('Impact Indicators - Section B'!H$29:H$120,MATCH($AM67,'Impact Indicators - Section B'!$I$29:$I$120,0))&lt;&gt;0,INDEX('Impact Indicators - Section B'!H$29:H$120,MATCH($AM67,'Impact Indicators - Section B'!$I$29:$I$120,0)),""),"")</f>
        <v/>
      </c>
      <c r="R67" s="250" t="str">
        <f>IFERROR(IF(INDEX('Impact Indicators - Section B'!D$29:D$120,MATCH($AN67,'Impact Indicators - Section B'!$I$29:$I$120,0))&lt;&gt;0,INDEX('Impact Indicators - Section B'!D$29:D$120,MATCH($AN67,'Impact Indicators - Section B'!$I$29:$I$120,0)),""),"")</f>
        <v/>
      </c>
      <c r="S67" s="589" t="str">
        <f>IFERROR(IF(INDEX('Impact Indicators - Section B'!F$29:F$120,MATCH($AN67,'Impact Indicators - Section B'!$I$29:$I$120,0))&lt;&gt;0,INDEX('Impact Indicators - Section B'!F$29:F$120,MATCH($AN67,'Impact Indicators - Section B'!$I$29:$I$120,0)),""),"")</f>
        <v/>
      </c>
      <c r="T67" s="591" t="str">
        <f>IFERROR(IF(INDEX('Impact Indicators - Section B'!G$29:G$120,MATCH($AN67,'Impact Indicators - Section B'!$I$29:$I$120,0))&lt;&gt;0,INDEX('Impact Indicators - Section B'!G$29:G$120,MATCH($AN67,'Impact Indicators - Section B'!$I$29:$I$120,0)),""),"")</f>
        <v/>
      </c>
      <c r="U67" s="593" t="str">
        <f>IFERROR(IF(INDEX('Impact Indicators - Section B'!H$29:H$120,MATCH($AN67,'Impact Indicators - Section B'!$I$29:$I$120,0))&lt;&gt;0,INDEX('Impact Indicators - Section B'!H$29:H$120,MATCH($AN67,'Impact Indicators - Section B'!$I$29:$I$120,0)),""),"")</f>
        <v/>
      </c>
      <c r="V67" s="250" t="str">
        <f>IFERROR(IF(INDEX('Impact Indicators - Section B'!D$29:D$120,MATCH($AO67,'Impact Indicators - Section B'!$I$29:$I$120,0))&lt;&gt;0,INDEX('Impact Indicators - Section B'!D$29:D$120,MATCH($AO67,'Impact Indicators - Section B'!$I$29:$I$120,0)),""),"")</f>
        <v/>
      </c>
      <c r="W67" s="589" t="str">
        <f>IFERROR(IF(INDEX('Impact Indicators - Section B'!F$29:F$120,MATCH($AO67,'Impact Indicators - Section B'!$I$29:$I$120,0))&lt;&gt;0,INDEX('Impact Indicators - Section B'!F$29:F$120,MATCH($AO67,'Impact Indicators - Section B'!$I$29:$I$120,0)),""),"")</f>
        <v/>
      </c>
      <c r="X67" s="591" t="str">
        <f>IFERROR(IF(INDEX('Impact Indicators - Section B'!G$29:G$120,MATCH($AO67,'Impact Indicators - Section B'!$I$29:$I$120,0))&lt;&gt;0,INDEX('Impact Indicators - Section B'!G$29:G$120,MATCH($AO67,'Impact Indicators - Section B'!$I$29:$I$120,0)),""),"")</f>
        <v/>
      </c>
      <c r="Y67" s="593" t="str">
        <f>IFERROR(IF(INDEX('Impact Indicators - Section B'!H$29:H$120,MATCH($AO67,'Impact Indicators - Section B'!$I$29:$I$120,0))&lt;&gt;0,INDEX('Impact Indicators - Section B'!H$29:H$120,MATCH($AO67,'Impact Indicators - Section B'!$I$29:$I$120,0)),""),"")</f>
        <v/>
      </c>
      <c r="Z67" s="250" t="str">
        <f>IFERROR(IF(INDEX('Impact Indicators - Section B'!D$29:D$120,MATCH(#REF!,'Impact Indicators - Section B'!$I$29:$I$120,0))&lt;&gt;0,INDEX('Impact Indicators - Section B'!D$29:D$120,MATCH(#REF!,'Impact Indicators - Section B'!$I$29:$I$120,0)),""),"")</f>
        <v/>
      </c>
      <c r="AA67" s="589" t="str">
        <f>IFERROR(IF(INDEX('Impact Indicators - Section B'!F$29:F$120,MATCH($AP67,'Impact Indicators - Section B'!$I$29:$I$120,0))&lt;&gt;0,INDEX('Impact Indicators - Section B'!F$29:F$120,MATCH($AP67,'Impact Indicators - Section B'!$I$29:$I$120,0)),""),"")</f>
        <v/>
      </c>
      <c r="AB67" s="591" t="str">
        <f>IFERROR(IF(INDEX('Impact Indicators - Section B'!G$29:G$120,MATCH($AP67,'Impact Indicators - Section B'!$I$29:$I$120,0))&lt;&gt;0,INDEX('Impact Indicators - Section B'!G$29:G$120,MATCH($AP67,'Impact Indicators - Section B'!$I$29:$I$120,0)),""),"")</f>
        <v/>
      </c>
      <c r="AC67" s="593" t="str">
        <f>IFERROR(IF(INDEX('Impact Indicators - Section B'!H$29:H$120,MATCH($AP67,'Impact Indicators - Section B'!$I$29:$I$120,0))&lt;&gt;0,INDEX('Impact Indicators - Section B'!H$29:H$120,MATCH($AP67,'Impact Indicators - Section B'!$I$29:$I$120,0)),""),"")</f>
        <v/>
      </c>
      <c r="AD67" s="280"/>
      <c r="AE67" s="280"/>
      <c r="AF67" s="280"/>
      <c r="AG67" s="595" t="str">
        <f>IFERROR(IF(INDEX('Impact Indicators - Section B'!R$9:R$25,MATCH($A67,'Impact Indicators - Section B'!$A$9:$A$25,0))&lt;&gt;0,INDEX('Impact Indicators - Section B'!R$9:R$25,MATCH($A67,'Impact Indicators - Section B'!$A$9:$A$25,0)),""),"")</f>
        <v/>
      </c>
      <c r="AL67" s="633" t="str">
        <f t="shared" ref="AL67" si="45">CONCATENATE($A67,J$45)</f>
        <v>112018</v>
      </c>
      <c r="AM67" s="633" t="str">
        <f t="shared" ref="AM67" si="46">CONCATENATE($A67,N$45)</f>
        <v>112019</v>
      </c>
      <c r="AN67" s="633" t="str">
        <f t="shared" ref="AN67" si="47">CONCATENATE($A67,R$45)</f>
        <v>112020</v>
      </c>
      <c r="AO67" s="633" t="str">
        <f t="shared" ref="AO67" si="48">CONCATENATE($A67,V$45)</f>
        <v>112021</v>
      </c>
      <c r="AP67" s="633" t="str">
        <f t="shared" ref="AP67" si="49">CONCATENATE($A67,Z$45)</f>
        <v>112022</v>
      </c>
      <c r="AQ67" s="288"/>
    </row>
    <row r="68" spans="1:43" s="227" customFormat="1" ht="28.5" x14ac:dyDescent="0.35">
      <c r="A68" s="583"/>
      <c r="B68" s="583"/>
      <c r="C68" s="586"/>
      <c r="D68" s="586"/>
      <c r="E68" s="586"/>
      <c r="F68" s="586"/>
      <c r="G68" s="586"/>
      <c r="H68" s="586"/>
      <c r="I68" s="588"/>
      <c r="J68" s="298" t="str">
        <f>IFERROR(IF(INDEX('Impact Indicators - Section B'!E$29:E$120,MATCH($AL67,'Impact Indicators - Section B'!$I$29:$I$120,0))&lt;&gt;0,INDEX('Impact Indicators - Section B'!E$29:E$120,MATCH($AL67,'Impact Indicators - Section B'!$I$29:$I$120,0)),""),"")</f>
        <v/>
      </c>
      <c r="K68" s="590"/>
      <c r="L68" s="592"/>
      <c r="M68" s="594"/>
      <c r="N68" s="275" t="str">
        <f>IFERROR(IF(INDEX('Impact Indicators - Section B'!E$29:E$120,MATCH($AM67,'Impact Indicators - Section B'!$I$29:$I$120,0))&lt;&gt;0,INDEX('Impact Indicators - Section B'!E$29:E$120,MATCH($AM67,'Impact Indicators - Section B'!$I$29:$I$120,0)),""),"")</f>
        <v/>
      </c>
      <c r="O68" s="590"/>
      <c r="P68" s="592"/>
      <c r="Q68" s="594"/>
      <c r="R68" s="275" t="str">
        <f>IFERROR(IF(INDEX('Impact Indicators - Section B'!E$29:E$120,MATCH($AN67,'Impact Indicators - Section B'!$I$29:$I$120,0))&lt;&gt;0,INDEX('Impact Indicators - Section B'!E$29:E$120,MATCH($AN67,'Impact Indicators - Section B'!$I$29:$I$120,0)),""),"")</f>
        <v/>
      </c>
      <c r="S68" s="590"/>
      <c r="T68" s="592"/>
      <c r="U68" s="594"/>
      <c r="V68" s="275" t="str">
        <f>IFERROR(IF(INDEX('Impact Indicators - Section B'!E$29:E$120,MATCH($AO67,'Impact Indicators - Section B'!$I$29:$I$120,0))&lt;&gt;0,INDEX('Impact Indicators - Section B'!E$29:E$120,MATCH($AO67,'Impact Indicators - Section B'!$I$29:$I$120,0)),""),"")</f>
        <v/>
      </c>
      <c r="W68" s="590"/>
      <c r="X68" s="592"/>
      <c r="Y68" s="594"/>
      <c r="Z68" s="275" t="str">
        <f>IFERROR(IF(INDEX('Impact Indicators - Section B'!E$29:E$120,MATCH(#REF!,'Impact Indicators - Section B'!$I$29:$I$120,0))&lt;&gt;0,INDEX('Impact Indicators - Section B'!E$29:E$120,MATCH(#REF!,'Impact Indicators - Section B'!$I$29:$I$120,0)),""),"")</f>
        <v/>
      </c>
      <c r="AA68" s="590"/>
      <c r="AB68" s="592"/>
      <c r="AC68" s="594"/>
      <c r="AD68" s="280"/>
      <c r="AE68" s="280"/>
      <c r="AF68" s="280"/>
      <c r="AG68" s="595"/>
      <c r="AL68" s="633"/>
      <c r="AM68" s="633"/>
      <c r="AN68" s="633"/>
      <c r="AO68" s="633"/>
      <c r="AP68" s="633"/>
      <c r="AQ68" s="288"/>
    </row>
    <row r="69" spans="1:43" s="227" customFormat="1" ht="28.5" x14ac:dyDescent="0.35">
      <c r="A69" s="583">
        <v>12</v>
      </c>
      <c r="B69" s="583" t="str">
        <f>IFERROR(IF(INDEX('Impact Indicators - Section B'!B$9:B$25,MATCH($A69,'Impact Indicators - Section B'!$A$9:$A$25,0))&lt;&gt;0,INDEX('Impact Indicators - Section B'!B$9:B$25,MATCH($A69,'Impact Indicators - Section B'!$A$9:$A$25,0)),""),"")</f>
        <v/>
      </c>
      <c r="C69" s="586" t="str">
        <f>IFERROR(IF(INDEX('Impact Indicators - Section B'!C$9:C$25,MATCH($A69,'Impact Indicators - Section B'!$A$9:$A$25,0))&lt;&gt;0,INDEX('Impact Indicators - Section B'!C$9:C$25,MATCH($A69,'Impact Indicators - Section B'!$A$9:$A$25,0)),""),"")</f>
        <v/>
      </c>
      <c r="D69" s="586" t="str">
        <f>IFERROR(IF(INDEX('Impact Indicators - Section B'!D$9:D$25,MATCH($A69,'Impact Indicators - Section B'!$A$9:$A$25,0))&lt;&gt;0,INDEX('Impact Indicators - Section B'!D$9:D$25,MATCH($A69,'Impact Indicators - Section B'!$A$9:$A$25,0)),""),"")</f>
        <v/>
      </c>
      <c r="E69" s="586" t="str">
        <f>IFERROR(IF(INDEX('Impact Indicators - Section B'!E$9:E$25,MATCH($A69,'Impact Indicators - Section B'!$A$9:$A$25,0))&lt;&gt;0,INDEX('Impact Indicators - Section B'!E$9:E$25,MATCH($A69,'Impact Indicators - Section B'!$A$9:$A$25,0)),""),"")</f>
        <v/>
      </c>
      <c r="F69" s="586" t="str">
        <f>IFERROR(IF(INDEX('Impact Indicators - Section B'!F$9:F$25,MATCH($A69,'Impact Indicators - Section B'!$A$9:$A$25,0))&lt;&gt;0,INDEX('Impact Indicators - Section B'!F$9:F$25,MATCH($A69,'Impact Indicators - Section B'!$A$9:$A$25,0)),""),"")</f>
        <v/>
      </c>
      <c r="G69" s="586" t="str">
        <f>IFERROR(IF(INDEX('Impact Indicators - Section B'!G$9:G$25,MATCH($A69,'Impact Indicators - Section B'!$A$9:$A$25,0))&lt;&gt;0,INDEX('Impact Indicators - Section B'!G$9:G$25,MATCH($A69,'Impact Indicators - Section B'!$A$9:$A$25,0)),""),"")</f>
        <v/>
      </c>
      <c r="H69" s="586" t="str">
        <f>IFERROR(IF(INDEX('Impact Indicators - Section B'!H$9:H$25,MATCH($A69,'Impact Indicators - Section B'!$A$9:$A$25,0))&lt;&gt;0,INDEX('Impact Indicators - Section B'!H$9:H$25,MATCH($A69,'Impact Indicators - Section B'!$A$9:$A$25,0)),""),"")</f>
        <v/>
      </c>
      <c r="I69" s="588" t="str">
        <f>IFERROR(IF(INDEX('Impact Indicators - Section B'!Q$9:Q$25,MATCH($A69,'Impact Indicators - Section B'!$A$9:$A$25,0))&lt;&gt;0,INDEX('Impact Indicators - Section B'!Q$9:Q$25,MATCH($A69,'Impact Indicators - Section B'!$A$9:$A$25,0)),""),"")</f>
        <v/>
      </c>
      <c r="J69" s="297" t="str">
        <f>IFERROR(IF(INDEX('Impact Indicators - Section B'!D$29:D$120,MATCH($AL69,'Impact Indicators - Section B'!$I$29:$I$120,0))&lt;&gt;0,INDEX('Impact Indicators - Section B'!D$29:D$120,MATCH($AL69,'Impact Indicators - Section B'!$I$29:$I$120,0)),""),"")</f>
        <v/>
      </c>
      <c r="K69" s="589" t="str">
        <f>IFERROR(IF(INDEX('Impact Indicators - Section B'!F$29:F$120,MATCH($AL69,'Impact Indicators - Section B'!$I$29:$I$120,0))&lt;&gt;0,INDEX('Impact Indicators - Section B'!F$29:F$120,MATCH($AL69,'Impact Indicators - Section B'!$I$29:$I$120,0)),""),"")</f>
        <v/>
      </c>
      <c r="L69" s="591" t="str">
        <f>IFERROR(IF(INDEX('Impact Indicators - Section B'!G$29:G$120,MATCH($AL69,'Impact Indicators - Section B'!$I$29:$I$120,0))&lt;&gt;0,INDEX('Impact Indicators - Section B'!G$29:G$120,MATCH($AL69,'Impact Indicators - Section B'!$I$29:$I$120,0)),""),"")</f>
        <v/>
      </c>
      <c r="M69" s="593" t="str">
        <f>IFERROR(IF(INDEX('Impact Indicators - Section B'!H$29:H$120,MATCH($AL69,'Impact Indicators - Section B'!$I$29:$I$120,0))&lt;&gt;0,INDEX('Impact Indicators - Section B'!H$29:H$120,MATCH($AL69,'Impact Indicators - Section B'!$I$29:$I$120,0)),""),"")</f>
        <v/>
      </c>
      <c r="N69" s="250" t="str">
        <f>IFERROR(IF(INDEX('Impact Indicators - Section B'!D$29:D$120,MATCH($AM69,'Impact Indicators - Section B'!$I$29:$I$120,0))&lt;&gt;0,INDEX('Impact Indicators - Section B'!D$29:D$120,MATCH($AM69,'Impact Indicators - Section B'!$I$29:$I$120,0)),""),"")</f>
        <v/>
      </c>
      <c r="O69" s="589" t="str">
        <f>IFERROR(IF(INDEX('Impact Indicators - Section B'!F$29:F$120,MATCH($AM69,'Impact Indicators - Section B'!$I$29:$I$120,0))&lt;&gt;0,INDEX('Impact Indicators - Section B'!F$29:F$120,MATCH($AM69,'Impact Indicators - Section B'!$I$29:$I$120,0)),""),"")</f>
        <v/>
      </c>
      <c r="P69" s="591" t="str">
        <f>IFERROR(IF(INDEX('Impact Indicators - Section B'!G$29:G$120,MATCH($AM69,'Impact Indicators - Section B'!$I$29:$I$120,0))&lt;&gt;0,INDEX('Impact Indicators - Section B'!G$29:G$120,MATCH($AM69,'Impact Indicators - Section B'!$I$29:$I$120,0)),""),"")</f>
        <v/>
      </c>
      <c r="Q69" s="593" t="str">
        <f>IFERROR(IF(INDEX('Impact Indicators - Section B'!H$29:H$120,MATCH($AM69,'Impact Indicators - Section B'!$I$29:$I$120,0))&lt;&gt;0,INDEX('Impact Indicators - Section B'!H$29:H$120,MATCH($AM69,'Impact Indicators - Section B'!$I$29:$I$120,0)),""),"")</f>
        <v/>
      </c>
      <c r="R69" s="250" t="str">
        <f>IFERROR(IF(INDEX('Impact Indicators - Section B'!D$29:D$120,MATCH($AN69,'Impact Indicators - Section B'!$I$29:$I$120,0))&lt;&gt;0,INDEX('Impact Indicators - Section B'!D$29:D$120,MATCH($AN69,'Impact Indicators - Section B'!$I$29:$I$120,0)),""),"")</f>
        <v/>
      </c>
      <c r="S69" s="589" t="str">
        <f>IFERROR(IF(INDEX('Impact Indicators - Section B'!F$29:F$120,MATCH($AN69,'Impact Indicators - Section B'!$I$29:$I$120,0))&lt;&gt;0,INDEX('Impact Indicators - Section B'!F$29:F$120,MATCH($AN69,'Impact Indicators - Section B'!$I$29:$I$120,0)),""),"")</f>
        <v/>
      </c>
      <c r="T69" s="591" t="str">
        <f>IFERROR(IF(INDEX('Impact Indicators - Section B'!G$29:G$120,MATCH($AN69,'Impact Indicators - Section B'!$I$29:$I$120,0))&lt;&gt;0,INDEX('Impact Indicators - Section B'!G$29:G$120,MATCH($AN69,'Impact Indicators - Section B'!$I$29:$I$120,0)),""),"")</f>
        <v/>
      </c>
      <c r="U69" s="593" t="str">
        <f>IFERROR(IF(INDEX('Impact Indicators - Section B'!H$29:H$120,MATCH($AN69,'Impact Indicators - Section B'!$I$29:$I$120,0))&lt;&gt;0,INDEX('Impact Indicators - Section B'!H$29:H$120,MATCH($AN69,'Impact Indicators - Section B'!$I$29:$I$120,0)),""),"")</f>
        <v/>
      </c>
      <c r="V69" s="250" t="str">
        <f>IFERROR(IF(INDEX('Impact Indicators - Section B'!D$29:D$120,MATCH($AO69,'Impact Indicators - Section B'!$I$29:$I$120,0))&lt;&gt;0,INDEX('Impact Indicators - Section B'!D$29:D$120,MATCH($AO69,'Impact Indicators - Section B'!$I$29:$I$120,0)),""),"")</f>
        <v/>
      </c>
      <c r="W69" s="589" t="str">
        <f>IFERROR(IF(INDEX('Impact Indicators - Section B'!F$29:F$120,MATCH($AO69,'Impact Indicators - Section B'!$I$29:$I$120,0))&lt;&gt;0,INDEX('Impact Indicators - Section B'!F$29:F$120,MATCH($AO69,'Impact Indicators - Section B'!$I$29:$I$120,0)),""),"")</f>
        <v/>
      </c>
      <c r="X69" s="591" t="str">
        <f>IFERROR(IF(INDEX('Impact Indicators - Section B'!G$29:G$120,MATCH($AO69,'Impact Indicators - Section B'!$I$29:$I$120,0))&lt;&gt;0,INDEX('Impact Indicators - Section B'!G$29:G$120,MATCH($AO69,'Impact Indicators - Section B'!$I$29:$I$120,0)),""),"")</f>
        <v/>
      </c>
      <c r="Y69" s="593" t="str">
        <f>IFERROR(IF(INDEX('Impact Indicators - Section B'!H$29:H$120,MATCH($AO69,'Impact Indicators - Section B'!$I$29:$I$120,0))&lt;&gt;0,INDEX('Impact Indicators - Section B'!H$29:H$120,MATCH($AO69,'Impact Indicators - Section B'!$I$29:$I$120,0)),""),"")</f>
        <v/>
      </c>
      <c r="Z69" s="250" t="str">
        <f>IFERROR(IF(INDEX('Impact Indicators - Section B'!D$29:D$120,MATCH(#REF!,'Impact Indicators - Section B'!$I$29:$I$120,0))&lt;&gt;0,INDEX('Impact Indicators - Section B'!D$29:D$120,MATCH(#REF!,'Impact Indicators - Section B'!$I$29:$I$120,0)),""),"")</f>
        <v/>
      </c>
      <c r="AA69" s="589" t="str">
        <f>IFERROR(IF(INDEX('Impact Indicators - Section B'!F$29:F$120,MATCH($AP69,'Impact Indicators - Section B'!$I$29:$I$120,0))&lt;&gt;0,INDEX('Impact Indicators - Section B'!F$29:F$120,MATCH($AP69,'Impact Indicators - Section B'!$I$29:$I$120,0)),""),"")</f>
        <v/>
      </c>
      <c r="AB69" s="591" t="str">
        <f>IFERROR(IF(INDEX('Impact Indicators - Section B'!G$29:G$120,MATCH($AP69,'Impact Indicators - Section B'!$I$29:$I$120,0))&lt;&gt;0,INDEX('Impact Indicators - Section B'!G$29:G$120,MATCH($AP69,'Impact Indicators - Section B'!$I$29:$I$120,0)),""),"")</f>
        <v/>
      </c>
      <c r="AC69" s="593" t="str">
        <f>IFERROR(IF(INDEX('Impact Indicators - Section B'!H$29:H$120,MATCH($AP69,'Impact Indicators - Section B'!$I$29:$I$120,0))&lt;&gt;0,INDEX('Impact Indicators - Section B'!H$29:H$120,MATCH($AP69,'Impact Indicators - Section B'!$I$29:$I$120,0)),""),"")</f>
        <v/>
      </c>
      <c r="AD69" s="280"/>
      <c r="AE69" s="280"/>
      <c r="AF69" s="280"/>
      <c r="AG69" s="595" t="str">
        <f>IFERROR(IF(INDEX('Impact Indicators - Section B'!R$9:R$25,MATCH($A69,'Impact Indicators - Section B'!$A$9:$A$25,0))&lt;&gt;0,INDEX('Impact Indicators - Section B'!R$9:R$25,MATCH($A69,'Impact Indicators - Section B'!$A$9:$A$25,0)),""),"")</f>
        <v/>
      </c>
      <c r="AL69" s="633" t="str">
        <f t="shared" ref="AL69" si="50">CONCATENATE($A69,J$45)</f>
        <v>122018</v>
      </c>
      <c r="AM69" s="633" t="str">
        <f t="shared" ref="AM69" si="51">CONCATENATE($A69,N$45)</f>
        <v>122019</v>
      </c>
      <c r="AN69" s="633" t="str">
        <f t="shared" ref="AN69" si="52">CONCATENATE($A69,R$45)</f>
        <v>122020</v>
      </c>
      <c r="AO69" s="633" t="str">
        <f t="shared" ref="AO69" si="53">CONCATENATE($A69,V$45)</f>
        <v>122021</v>
      </c>
      <c r="AP69" s="633" t="str">
        <f t="shared" ref="AP69" si="54">CONCATENATE($A69,Z$45)</f>
        <v>122022</v>
      </c>
      <c r="AQ69" s="288"/>
    </row>
    <row r="70" spans="1:43" s="227" customFormat="1" ht="28.5" x14ac:dyDescent="0.35">
      <c r="A70" s="583"/>
      <c r="B70" s="583"/>
      <c r="C70" s="586"/>
      <c r="D70" s="586"/>
      <c r="E70" s="586"/>
      <c r="F70" s="586"/>
      <c r="G70" s="586"/>
      <c r="H70" s="586"/>
      <c r="I70" s="588"/>
      <c r="J70" s="299" t="str">
        <f>IFERROR(IF(INDEX('Impact Indicators - Section B'!E$29:E$120,MATCH($AL69,'Impact Indicators - Section B'!$I$29:$I$120,0))&lt;&gt;0,INDEX('Impact Indicators - Section B'!E$29:E$120,MATCH($AL69,'Impact Indicators - Section B'!$I$29:$I$120,0)),""),"")</f>
        <v/>
      </c>
      <c r="K70" s="590"/>
      <c r="L70" s="592"/>
      <c r="M70" s="594"/>
      <c r="N70" s="251" t="str">
        <f>IFERROR(IF(INDEX('Impact Indicators - Section B'!E$29:E$120,MATCH($AM69,'Impact Indicators - Section B'!$I$29:$I$120,0))&lt;&gt;0,INDEX('Impact Indicators - Section B'!E$29:E$120,MATCH($AM69,'Impact Indicators - Section B'!$I$29:$I$120,0)),""),"")</f>
        <v/>
      </c>
      <c r="O70" s="590"/>
      <c r="P70" s="592"/>
      <c r="Q70" s="594"/>
      <c r="R70" s="251" t="str">
        <f>IFERROR(IF(INDEX('Impact Indicators - Section B'!E$29:E$120,MATCH($AN69,'Impact Indicators - Section B'!$I$29:$I$120,0))&lt;&gt;0,INDEX('Impact Indicators - Section B'!E$29:E$120,MATCH($AN69,'Impact Indicators - Section B'!$I$29:$I$120,0)),""),"")</f>
        <v/>
      </c>
      <c r="S70" s="590"/>
      <c r="T70" s="592"/>
      <c r="U70" s="594"/>
      <c r="V70" s="251" t="str">
        <f>IFERROR(IF(INDEX('Impact Indicators - Section B'!E$29:E$120,MATCH($AO69,'Impact Indicators - Section B'!$I$29:$I$120,0))&lt;&gt;0,INDEX('Impact Indicators - Section B'!E$29:E$120,MATCH($AO69,'Impact Indicators - Section B'!$I$29:$I$120,0)),""),"")</f>
        <v/>
      </c>
      <c r="W70" s="590"/>
      <c r="X70" s="592"/>
      <c r="Y70" s="594"/>
      <c r="Z70" s="251" t="str">
        <f>IFERROR(IF(INDEX('Impact Indicators - Section B'!E$29:E$120,MATCH(#REF!,'Impact Indicators - Section B'!$I$29:$I$120,0))&lt;&gt;0,INDEX('Impact Indicators - Section B'!E$29:E$120,MATCH(#REF!,'Impact Indicators - Section B'!$I$29:$I$120,0)),""),"")</f>
        <v/>
      </c>
      <c r="AA70" s="590"/>
      <c r="AB70" s="592"/>
      <c r="AC70" s="594"/>
      <c r="AD70" s="280"/>
      <c r="AE70" s="280"/>
      <c r="AF70" s="280"/>
      <c r="AG70" s="595"/>
      <c r="AL70" s="633"/>
      <c r="AM70" s="633"/>
      <c r="AN70" s="633"/>
      <c r="AO70" s="633"/>
      <c r="AP70" s="633"/>
      <c r="AQ70" s="288"/>
    </row>
    <row r="71" spans="1:43" s="227" customFormat="1" ht="28.5" x14ac:dyDescent="0.35">
      <c r="A71" s="583">
        <v>13</v>
      </c>
      <c r="B71" s="583" t="str">
        <f>IFERROR(IF(INDEX('Impact Indicators - Section B'!B$9:B$25,MATCH($A71,'Impact Indicators - Section B'!$A$9:$A$25,0))&lt;&gt;0,INDEX('Impact Indicators - Section B'!B$9:B$25,MATCH($A71,'Impact Indicators - Section B'!$A$9:$A$25,0)),""),"")</f>
        <v/>
      </c>
      <c r="C71" s="586" t="str">
        <f>IFERROR(IF(INDEX('Impact Indicators - Section B'!C$9:C$25,MATCH($A71,'Impact Indicators - Section B'!$A$9:$A$25,0))&lt;&gt;0,INDEX('Impact Indicators - Section B'!C$9:C$25,MATCH($A71,'Impact Indicators - Section B'!$A$9:$A$25,0)),""),"")</f>
        <v/>
      </c>
      <c r="D71" s="586" t="str">
        <f>IFERROR(IF(INDEX('Impact Indicators - Section B'!D$9:D$25,MATCH($A71,'Impact Indicators - Section B'!$A$9:$A$25,0))&lt;&gt;0,INDEX('Impact Indicators - Section B'!D$9:D$25,MATCH($A71,'Impact Indicators - Section B'!$A$9:$A$25,0)),""),"")</f>
        <v/>
      </c>
      <c r="E71" s="586" t="str">
        <f>IFERROR(IF(INDEX('Impact Indicators - Section B'!E$9:E$25,MATCH($A71,'Impact Indicators - Section B'!$A$9:$A$25,0))&lt;&gt;0,INDEX('Impact Indicators - Section B'!E$9:E$25,MATCH($A71,'Impact Indicators - Section B'!$A$9:$A$25,0)),""),"")</f>
        <v/>
      </c>
      <c r="F71" s="586" t="str">
        <f>IFERROR(IF(INDEX('Impact Indicators - Section B'!F$9:F$25,MATCH($A71,'Impact Indicators - Section B'!$A$9:$A$25,0))&lt;&gt;0,INDEX('Impact Indicators - Section B'!F$9:F$25,MATCH($A71,'Impact Indicators - Section B'!$A$9:$A$25,0)),""),"")</f>
        <v/>
      </c>
      <c r="G71" s="586" t="str">
        <f>IFERROR(IF(INDEX('Impact Indicators - Section B'!G$9:G$25,MATCH($A71,'Impact Indicators - Section B'!$A$9:$A$25,0))&lt;&gt;0,INDEX('Impact Indicators - Section B'!G$9:G$25,MATCH($A71,'Impact Indicators - Section B'!$A$9:$A$25,0)),""),"")</f>
        <v/>
      </c>
      <c r="H71" s="586" t="str">
        <f>IFERROR(IF(INDEX('Impact Indicators - Section B'!H$9:H$25,MATCH($A71,'Impact Indicators - Section B'!$A$9:$A$25,0))&lt;&gt;0,INDEX('Impact Indicators - Section B'!H$9:H$25,MATCH($A71,'Impact Indicators - Section B'!$A$9:$A$25,0)),""),"")</f>
        <v/>
      </c>
      <c r="I71" s="588" t="str">
        <f>IFERROR(IF(INDEX('Impact Indicators - Section B'!Q$9:Q$25,MATCH($A71,'Impact Indicators - Section B'!$A$9:$A$25,0))&lt;&gt;0,INDEX('Impact Indicators - Section B'!Q$9:Q$25,MATCH($A71,'Impact Indicators - Section B'!$A$9:$A$25,0)),""),"")</f>
        <v/>
      </c>
      <c r="J71" s="297" t="str">
        <f>IFERROR(IF(INDEX('Impact Indicators - Section B'!D$29:D$120,MATCH($AL71,'Impact Indicators - Section B'!$I$29:$I$120,0))&lt;&gt;0,INDEX('Impact Indicators - Section B'!D$29:D$120,MATCH($AL71,'Impact Indicators - Section B'!$I$29:$I$120,0)),""),"")</f>
        <v/>
      </c>
      <c r="K71" s="589" t="str">
        <f>IFERROR(IF(INDEX('Impact Indicators - Section B'!F$29:F$120,MATCH($AL71,'Impact Indicators - Section B'!$I$29:$I$120,0))&lt;&gt;0,INDEX('Impact Indicators - Section B'!F$29:F$120,MATCH($AL71,'Impact Indicators - Section B'!$I$29:$I$120,0)),""),"")</f>
        <v/>
      </c>
      <c r="L71" s="591" t="str">
        <f>IFERROR(IF(INDEX('Impact Indicators - Section B'!G$29:G$120,MATCH($AL71,'Impact Indicators - Section B'!$I$29:$I$120,0))&lt;&gt;0,INDEX('Impact Indicators - Section B'!G$29:G$120,MATCH($AL71,'Impact Indicators - Section B'!$I$29:$I$120,0)),""),"")</f>
        <v/>
      </c>
      <c r="M71" s="593" t="str">
        <f>IFERROR(IF(INDEX('Impact Indicators - Section B'!H$29:H$120,MATCH($AL71,'Impact Indicators - Section B'!$I$29:$I$120,0))&lt;&gt;0,INDEX('Impact Indicators - Section B'!H$29:H$120,MATCH($AL71,'Impact Indicators - Section B'!$I$29:$I$120,0)),""),"")</f>
        <v/>
      </c>
      <c r="N71" s="250" t="str">
        <f>IFERROR(IF(INDEX('Impact Indicators - Section B'!D$29:D$120,MATCH($AM71,'Impact Indicators - Section B'!$I$29:$I$120,0))&lt;&gt;0,INDEX('Impact Indicators - Section B'!D$29:D$120,MATCH($AM71,'Impact Indicators - Section B'!$I$29:$I$120,0)),""),"")</f>
        <v/>
      </c>
      <c r="O71" s="589" t="str">
        <f>IFERROR(IF(INDEX('Impact Indicators - Section B'!F$29:F$120,MATCH($AM71,'Impact Indicators - Section B'!$I$29:$I$120,0))&lt;&gt;0,INDEX('Impact Indicators - Section B'!F$29:F$120,MATCH($AM71,'Impact Indicators - Section B'!$I$29:$I$120,0)),""),"")</f>
        <v/>
      </c>
      <c r="P71" s="591" t="str">
        <f>IFERROR(IF(INDEX('Impact Indicators - Section B'!G$29:G$120,MATCH($AM71,'Impact Indicators - Section B'!$I$29:$I$120,0))&lt;&gt;0,INDEX('Impact Indicators - Section B'!G$29:G$120,MATCH($AM71,'Impact Indicators - Section B'!$I$29:$I$120,0)),""),"")</f>
        <v/>
      </c>
      <c r="Q71" s="593" t="str">
        <f>IFERROR(IF(INDEX('Impact Indicators - Section B'!H$29:H$120,MATCH($AM71,'Impact Indicators - Section B'!$I$29:$I$120,0))&lt;&gt;0,INDEX('Impact Indicators - Section B'!H$29:H$120,MATCH($AM71,'Impact Indicators - Section B'!$I$29:$I$120,0)),""),"")</f>
        <v/>
      </c>
      <c r="R71" s="250" t="str">
        <f>IFERROR(IF(INDEX('Impact Indicators - Section B'!D$29:D$120,MATCH($AN71,'Impact Indicators - Section B'!$I$29:$I$120,0))&lt;&gt;0,INDEX('Impact Indicators - Section B'!D$29:D$120,MATCH($AN71,'Impact Indicators - Section B'!$I$29:$I$120,0)),""),"")</f>
        <v/>
      </c>
      <c r="S71" s="589" t="str">
        <f>IFERROR(IF(INDEX('Impact Indicators - Section B'!F$29:F$120,MATCH($AN71,'Impact Indicators - Section B'!$I$29:$I$120,0))&lt;&gt;0,INDEX('Impact Indicators - Section B'!F$29:F$120,MATCH($AN71,'Impact Indicators - Section B'!$I$29:$I$120,0)),""),"")</f>
        <v/>
      </c>
      <c r="T71" s="591" t="str">
        <f>IFERROR(IF(INDEX('Impact Indicators - Section B'!G$29:G$120,MATCH($AN71,'Impact Indicators - Section B'!$I$29:$I$120,0))&lt;&gt;0,INDEX('Impact Indicators - Section B'!G$29:G$120,MATCH($AN71,'Impact Indicators - Section B'!$I$29:$I$120,0)),""),"")</f>
        <v/>
      </c>
      <c r="U71" s="593" t="str">
        <f>IFERROR(IF(INDEX('Impact Indicators - Section B'!H$29:H$120,MATCH($AN71,'Impact Indicators - Section B'!$I$29:$I$120,0))&lt;&gt;0,INDEX('Impact Indicators - Section B'!H$29:H$120,MATCH($AN71,'Impact Indicators - Section B'!$I$29:$I$120,0)),""),"")</f>
        <v/>
      </c>
      <c r="V71" s="250" t="str">
        <f>IFERROR(IF(INDEX('Impact Indicators - Section B'!D$29:D$120,MATCH($AO71,'Impact Indicators - Section B'!$I$29:$I$120,0))&lt;&gt;0,INDEX('Impact Indicators - Section B'!D$29:D$120,MATCH($AO71,'Impact Indicators - Section B'!$I$29:$I$120,0)),""),"")</f>
        <v/>
      </c>
      <c r="W71" s="589" t="str">
        <f>IFERROR(IF(INDEX('Impact Indicators - Section B'!F$29:F$120,MATCH($AO71,'Impact Indicators - Section B'!$I$29:$I$120,0))&lt;&gt;0,INDEX('Impact Indicators - Section B'!F$29:F$120,MATCH($AO71,'Impact Indicators - Section B'!$I$29:$I$120,0)),""),"")</f>
        <v/>
      </c>
      <c r="X71" s="591" t="str">
        <f>IFERROR(IF(INDEX('Impact Indicators - Section B'!G$29:G$120,MATCH($AO71,'Impact Indicators - Section B'!$I$29:$I$120,0))&lt;&gt;0,INDEX('Impact Indicators - Section B'!G$29:G$120,MATCH($AO71,'Impact Indicators - Section B'!$I$29:$I$120,0)),""),"")</f>
        <v/>
      </c>
      <c r="Y71" s="593" t="str">
        <f>IFERROR(IF(INDEX('Impact Indicators - Section B'!H$29:H$120,MATCH($AO71,'Impact Indicators - Section B'!$I$29:$I$120,0))&lt;&gt;0,INDEX('Impact Indicators - Section B'!H$29:H$120,MATCH($AO71,'Impact Indicators - Section B'!$I$29:$I$120,0)),""),"")</f>
        <v/>
      </c>
      <c r="Z71" s="250" t="str">
        <f>IFERROR(IF(INDEX('Impact Indicators - Section B'!D$29:D$120,MATCH(#REF!,'Impact Indicators - Section B'!$I$29:$I$120,0))&lt;&gt;0,INDEX('Impact Indicators - Section B'!D$29:D$120,MATCH(#REF!,'Impact Indicators - Section B'!$I$29:$I$120,0)),""),"")</f>
        <v/>
      </c>
      <c r="AA71" s="589" t="str">
        <f>IFERROR(IF(INDEX('Impact Indicators - Section B'!F$29:F$120,MATCH($AP71,'Impact Indicators - Section B'!$I$29:$I$120,0))&lt;&gt;0,INDEX('Impact Indicators - Section B'!F$29:F$120,MATCH($AP71,'Impact Indicators - Section B'!$I$29:$I$120,0)),""),"")</f>
        <v/>
      </c>
      <c r="AB71" s="591" t="str">
        <f>IFERROR(IF(INDEX('Impact Indicators - Section B'!G$29:G$120,MATCH($AP71,'Impact Indicators - Section B'!$I$29:$I$120,0))&lt;&gt;0,INDEX('Impact Indicators - Section B'!G$29:G$120,MATCH($AP71,'Impact Indicators - Section B'!$I$29:$I$120,0)),""),"")</f>
        <v/>
      </c>
      <c r="AC71" s="593" t="str">
        <f>IFERROR(IF(INDEX('Impact Indicators - Section B'!H$29:H$120,MATCH($AP71,'Impact Indicators - Section B'!$I$29:$I$120,0))&lt;&gt;0,INDEX('Impact Indicators - Section B'!H$29:H$120,MATCH($AP71,'Impact Indicators - Section B'!$I$29:$I$120,0)),""),"")</f>
        <v/>
      </c>
      <c r="AD71" s="280"/>
      <c r="AE71" s="280"/>
      <c r="AF71" s="280"/>
      <c r="AG71" s="595" t="str">
        <f>IFERROR(IF(INDEX('Impact Indicators - Section B'!R$9:R$25,MATCH($A71,'Impact Indicators - Section B'!$A$9:$A$25,0))&lt;&gt;0,INDEX('Impact Indicators - Section B'!R$9:R$25,MATCH($A71,'Impact Indicators - Section B'!$A$9:$A$25,0)),""),"")</f>
        <v/>
      </c>
      <c r="AL71" s="633" t="str">
        <f t="shared" ref="AL71" si="55">CONCATENATE($A71,J$45)</f>
        <v>132018</v>
      </c>
      <c r="AM71" s="633" t="str">
        <f t="shared" ref="AM71" si="56">CONCATENATE($A71,N$45)</f>
        <v>132019</v>
      </c>
      <c r="AN71" s="633" t="str">
        <f t="shared" ref="AN71" si="57">CONCATENATE($A71,R$45)</f>
        <v>132020</v>
      </c>
      <c r="AO71" s="633" t="str">
        <f t="shared" ref="AO71" si="58">CONCATENATE($A71,V$45)</f>
        <v>132021</v>
      </c>
      <c r="AP71" s="633" t="str">
        <f t="shared" ref="AP71" si="59">CONCATENATE($A71,Z$45)</f>
        <v>132022</v>
      </c>
      <c r="AQ71" s="288"/>
    </row>
    <row r="72" spans="1:43" s="227" customFormat="1" ht="28.5" x14ac:dyDescent="0.35">
      <c r="A72" s="583"/>
      <c r="B72" s="583"/>
      <c r="C72" s="586"/>
      <c r="D72" s="586"/>
      <c r="E72" s="586"/>
      <c r="F72" s="586"/>
      <c r="G72" s="586"/>
      <c r="H72" s="586"/>
      <c r="I72" s="588"/>
      <c r="J72" s="298" t="str">
        <f>IFERROR(IF(INDEX('Impact Indicators - Section B'!E$29:E$120,MATCH($AL71,'Impact Indicators - Section B'!$I$29:$I$120,0))&lt;&gt;0,INDEX('Impact Indicators - Section B'!E$29:E$120,MATCH($AL71,'Impact Indicators - Section B'!$I$29:$I$120,0)),""),"")</f>
        <v/>
      </c>
      <c r="K72" s="590"/>
      <c r="L72" s="592"/>
      <c r="M72" s="594"/>
      <c r="N72" s="275" t="str">
        <f>IFERROR(IF(INDEX('Impact Indicators - Section B'!E$29:E$120,MATCH($AM71,'Impact Indicators - Section B'!$I$29:$I$120,0))&lt;&gt;0,INDEX('Impact Indicators - Section B'!E$29:E$120,MATCH($AM71,'Impact Indicators - Section B'!$I$29:$I$120,0)),""),"")</f>
        <v/>
      </c>
      <c r="O72" s="590"/>
      <c r="P72" s="592"/>
      <c r="Q72" s="594"/>
      <c r="R72" s="275" t="str">
        <f>IFERROR(IF(INDEX('Impact Indicators - Section B'!E$29:E$120,MATCH($AN71,'Impact Indicators - Section B'!$I$29:$I$120,0))&lt;&gt;0,INDEX('Impact Indicators - Section B'!E$29:E$120,MATCH($AN71,'Impact Indicators - Section B'!$I$29:$I$120,0)),""),"")</f>
        <v/>
      </c>
      <c r="S72" s="590"/>
      <c r="T72" s="592"/>
      <c r="U72" s="594"/>
      <c r="V72" s="275" t="str">
        <f>IFERROR(IF(INDEX('Impact Indicators - Section B'!E$29:E$120,MATCH($AO71,'Impact Indicators - Section B'!$I$29:$I$120,0))&lt;&gt;0,INDEX('Impact Indicators - Section B'!E$29:E$120,MATCH($AO71,'Impact Indicators - Section B'!$I$29:$I$120,0)),""),"")</f>
        <v/>
      </c>
      <c r="W72" s="590"/>
      <c r="X72" s="592"/>
      <c r="Y72" s="594"/>
      <c r="Z72" s="275" t="str">
        <f>IFERROR(IF(INDEX('Impact Indicators - Section B'!E$29:E$120,MATCH(#REF!,'Impact Indicators - Section B'!$I$29:$I$120,0))&lt;&gt;0,INDEX('Impact Indicators - Section B'!E$29:E$120,MATCH(#REF!,'Impact Indicators - Section B'!$I$29:$I$120,0)),""),"")</f>
        <v/>
      </c>
      <c r="AA72" s="590"/>
      <c r="AB72" s="592"/>
      <c r="AC72" s="594"/>
      <c r="AD72" s="280"/>
      <c r="AE72" s="280"/>
      <c r="AF72" s="280"/>
      <c r="AG72" s="595"/>
      <c r="AL72" s="633"/>
      <c r="AM72" s="633"/>
      <c r="AN72" s="633"/>
      <c r="AO72" s="633"/>
      <c r="AP72" s="633"/>
      <c r="AQ72" s="288"/>
    </row>
    <row r="73" spans="1:43" s="227" customFormat="1" ht="28.5" x14ac:dyDescent="0.35">
      <c r="A73" s="583">
        <v>14</v>
      </c>
      <c r="B73" s="583" t="str">
        <f>IFERROR(IF(INDEX('Impact Indicators - Section B'!B$9:B$25,MATCH($A73,'Impact Indicators - Section B'!$A$9:$A$25,0))&lt;&gt;0,INDEX('Impact Indicators - Section B'!B$9:B$25,MATCH($A73,'Impact Indicators - Section B'!$A$9:$A$25,0)),""),"")</f>
        <v/>
      </c>
      <c r="C73" s="586" t="str">
        <f>IFERROR(IF(INDEX('Impact Indicators - Section B'!C$9:C$25,MATCH($A73,'Impact Indicators - Section B'!$A$9:$A$25,0))&lt;&gt;0,INDEX('Impact Indicators - Section B'!C$9:C$25,MATCH($A73,'Impact Indicators - Section B'!$A$9:$A$25,0)),""),"")</f>
        <v/>
      </c>
      <c r="D73" s="586" t="str">
        <f>IFERROR(IF(INDEX('Impact Indicators - Section B'!D$9:D$25,MATCH($A73,'Impact Indicators - Section B'!$A$9:$A$25,0))&lt;&gt;0,INDEX('Impact Indicators - Section B'!D$9:D$25,MATCH($A73,'Impact Indicators - Section B'!$A$9:$A$25,0)),""),"")</f>
        <v/>
      </c>
      <c r="E73" s="586" t="str">
        <f>IFERROR(IF(INDEX('Impact Indicators - Section B'!E$9:E$25,MATCH($A73,'Impact Indicators - Section B'!$A$9:$A$25,0))&lt;&gt;0,INDEX('Impact Indicators - Section B'!E$9:E$25,MATCH($A73,'Impact Indicators - Section B'!$A$9:$A$25,0)),""),"")</f>
        <v/>
      </c>
      <c r="F73" s="586" t="str">
        <f>IFERROR(IF(INDEX('Impact Indicators - Section B'!F$9:F$25,MATCH($A73,'Impact Indicators - Section B'!$A$9:$A$25,0))&lt;&gt;0,INDEX('Impact Indicators - Section B'!F$9:F$25,MATCH($A73,'Impact Indicators - Section B'!$A$9:$A$25,0)),""),"")</f>
        <v/>
      </c>
      <c r="G73" s="586" t="str">
        <f>IFERROR(IF(INDEX('Impact Indicators - Section B'!G$9:G$25,MATCH($A73,'Impact Indicators - Section B'!$A$9:$A$25,0))&lt;&gt;0,INDEX('Impact Indicators - Section B'!G$9:G$25,MATCH($A73,'Impact Indicators - Section B'!$A$9:$A$25,0)),""),"")</f>
        <v/>
      </c>
      <c r="H73" s="586" t="str">
        <f>IFERROR(IF(INDEX('Impact Indicators - Section B'!H$9:H$25,MATCH($A73,'Impact Indicators - Section B'!$A$9:$A$25,0))&lt;&gt;0,INDEX('Impact Indicators - Section B'!H$9:H$25,MATCH($A73,'Impact Indicators - Section B'!$A$9:$A$25,0)),""),"")</f>
        <v/>
      </c>
      <c r="I73" s="588" t="str">
        <f>IFERROR(IF(INDEX('Impact Indicators - Section B'!Q$9:Q$25,MATCH($A73,'Impact Indicators - Section B'!$A$9:$A$25,0))&lt;&gt;0,INDEX('Impact Indicators - Section B'!Q$9:Q$25,MATCH($A73,'Impact Indicators - Section B'!$A$9:$A$25,0)),""),"")</f>
        <v/>
      </c>
      <c r="J73" s="297" t="str">
        <f>IFERROR(IF(INDEX('Impact Indicators - Section B'!D$29:D$120,MATCH($AL73,'Impact Indicators - Section B'!$I$29:$I$120,0))&lt;&gt;0,INDEX('Impact Indicators - Section B'!D$29:D$120,MATCH($AL73,'Impact Indicators - Section B'!$I$29:$I$120,0)),""),"")</f>
        <v/>
      </c>
      <c r="K73" s="589" t="str">
        <f>IFERROR(IF(INDEX('Impact Indicators - Section B'!F$29:F$120,MATCH($AL73,'Impact Indicators - Section B'!$I$29:$I$120,0))&lt;&gt;0,INDEX('Impact Indicators - Section B'!F$29:F$120,MATCH($AL73,'Impact Indicators - Section B'!$I$29:$I$120,0)),""),"")</f>
        <v/>
      </c>
      <c r="L73" s="591" t="str">
        <f>IFERROR(IF(INDEX('Impact Indicators - Section B'!G$29:G$120,MATCH($AL73,'Impact Indicators - Section B'!$I$29:$I$120,0))&lt;&gt;0,INDEX('Impact Indicators - Section B'!G$29:G$120,MATCH($AL73,'Impact Indicators - Section B'!$I$29:$I$120,0)),""),"")</f>
        <v/>
      </c>
      <c r="M73" s="593" t="str">
        <f>IFERROR(IF(INDEX('Impact Indicators - Section B'!H$29:H$120,MATCH($AL73,'Impact Indicators - Section B'!$I$29:$I$120,0))&lt;&gt;0,INDEX('Impact Indicators - Section B'!H$29:H$120,MATCH($AL73,'Impact Indicators - Section B'!$I$29:$I$120,0)),""),"")</f>
        <v/>
      </c>
      <c r="N73" s="250" t="str">
        <f>IFERROR(IF(INDEX('Impact Indicators - Section B'!D$29:D$120,MATCH($AM73,'Impact Indicators - Section B'!$I$29:$I$120,0))&lt;&gt;0,INDEX('Impact Indicators - Section B'!D$29:D$120,MATCH($AM73,'Impact Indicators - Section B'!$I$29:$I$120,0)),""),"")</f>
        <v/>
      </c>
      <c r="O73" s="589" t="str">
        <f>IFERROR(IF(INDEX('Impact Indicators - Section B'!F$29:F$120,MATCH($AM73,'Impact Indicators - Section B'!$I$29:$I$120,0))&lt;&gt;0,INDEX('Impact Indicators - Section B'!F$29:F$120,MATCH($AM73,'Impact Indicators - Section B'!$I$29:$I$120,0)),""),"")</f>
        <v/>
      </c>
      <c r="P73" s="591" t="str">
        <f>IFERROR(IF(INDEX('Impact Indicators - Section B'!G$29:G$120,MATCH($AM73,'Impact Indicators - Section B'!$I$29:$I$120,0))&lt;&gt;0,INDEX('Impact Indicators - Section B'!G$29:G$120,MATCH($AM73,'Impact Indicators - Section B'!$I$29:$I$120,0)),""),"")</f>
        <v/>
      </c>
      <c r="Q73" s="593" t="str">
        <f>IFERROR(IF(INDEX('Impact Indicators - Section B'!H$29:H$120,MATCH($AM73,'Impact Indicators - Section B'!$I$29:$I$120,0))&lt;&gt;0,INDEX('Impact Indicators - Section B'!H$29:H$120,MATCH($AM73,'Impact Indicators - Section B'!$I$29:$I$120,0)),""),"")</f>
        <v/>
      </c>
      <c r="R73" s="250" t="str">
        <f>IFERROR(IF(INDEX('Impact Indicators - Section B'!D$29:D$120,MATCH($AN73,'Impact Indicators - Section B'!$I$29:$I$120,0))&lt;&gt;0,INDEX('Impact Indicators - Section B'!D$29:D$120,MATCH($AN73,'Impact Indicators - Section B'!$I$29:$I$120,0)),""),"")</f>
        <v/>
      </c>
      <c r="S73" s="589" t="str">
        <f>IFERROR(IF(INDEX('Impact Indicators - Section B'!F$29:F$120,MATCH($AN73,'Impact Indicators - Section B'!$I$29:$I$120,0))&lt;&gt;0,INDEX('Impact Indicators - Section B'!F$29:F$120,MATCH($AN73,'Impact Indicators - Section B'!$I$29:$I$120,0)),""),"")</f>
        <v/>
      </c>
      <c r="T73" s="591" t="str">
        <f>IFERROR(IF(INDEX('Impact Indicators - Section B'!G$29:G$120,MATCH($AN73,'Impact Indicators - Section B'!$I$29:$I$120,0))&lt;&gt;0,INDEX('Impact Indicators - Section B'!G$29:G$120,MATCH($AN73,'Impact Indicators - Section B'!$I$29:$I$120,0)),""),"")</f>
        <v/>
      </c>
      <c r="U73" s="593" t="str">
        <f>IFERROR(IF(INDEX('Impact Indicators - Section B'!H$29:H$120,MATCH($AN73,'Impact Indicators - Section B'!$I$29:$I$120,0))&lt;&gt;0,INDEX('Impact Indicators - Section B'!H$29:H$120,MATCH($AN73,'Impact Indicators - Section B'!$I$29:$I$120,0)),""),"")</f>
        <v/>
      </c>
      <c r="V73" s="250" t="str">
        <f>IFERROR(IF(INDEX('Impact Indicators - Section B'!D$29:D$120,MATCH($AO73,'Impact Indicators - Section B'!$I$29:$I$120,0))&lt;&gt;0,INDEX('Impact Indicators - Section B'!D$29:D$120,MATCH($AO73,'Impact Indicators - Section B'!$I$29:$I$120,0)),""),"")</f>
        <v/>
      </c>
      <c r="W73" s="589" t="str">
        <f>IFERROR(IF(INDEX('Impact Indicators - Section B'!F$29:F$120,MATCH($AO73,'Impact Indicators - Section B'!$I$29:$I$120,0))&lt;&gt;0,INDEX('Impact Indicators - Section B'!F$29:F$120,MATCH($AO73,'Impact Indicators - Section B'!$I$29:$I$120,0)),""),"")</f>
        <v/>
      </c>
      <c r="X73" s="591" t="str">
        <f>IFERROR(IF(INDEX('Impact Indicators - Section B'!G$29:G$120,MATCH($AO73,'Impact Indicators - Section B'!$I$29:$I$120,0))&lt;&gt;0,INDEX('Impact Indicators - Section B'!G$29:G$120,MATCH($AO73,'Impact Indicators - Section B'!$I$29:$I$120,0)),""),"")</f>
        <v/>
      </c>
      <c r="Y73" s="593" t="str">
        <f>IFERROR(IF(INDEX('Impact Indicators - Section B'!H$29:H$120,MATCH($AO73,'Impact Indicators - Section B'!$I$29:$I$120,0))&lt;&gt;0,INDEX('Impact Indicators - Section B'!H$29:H$120,MATCH($AO73,'Impact Indicators - Section B'!$I$29:$I$120,0)),""),"")</f>
        <v/>
      </c>
      <c r="Z73" s="250" t="str">
        <f>IFERROR(IF(INDEX('Impact Indicators - Section B'!D$29:D$120,MATCH(#REF!,'Impact Indicators - Section B'!$I$29:$I$120,0))&lt;&gt;0,INDEX('Impact Indicators - Section B'!D$29:D$120,MATCH(#REF!,'Impact Indicators - Section B'!$I$29:$I$120,0)),""),"")</f>
        <v/>
      </c>
      <c r="AA73" s="589" t="str">
        <f>IFERROR(IF(INDEX('Impact Indicators - Section B'!F$29:F$120,MATCH($AP73,'Impact Indicators - Section B'!$I$29:$I$120,0))&lt;&gt;0,INDEX('Impact Indicators - Section B'!F$29:F$120,MATCH($AP73,'Impact Indicators - Section B'!$I$29:$I$120,0)),""),"")</f>
        <v/>
      </c>
      <c r="AB73" s="591" t="str">
        <f>IFERROR(IF(INDEX('Impact Indicators - Section B'!G$29:G$120,MATCH($AP73,'Impact Indicators - Section B'!$I$29:$I$120,0))&lt;&gt;0,INDEX('Impact Indicators - Section B'!G$29:G$120,MATCH($AP73,'Impact Indicators - Section B'!$I$29:$I$120,0)),""),"")</f>
        <v/>
      </c>
      <c r="AC73" s="593" t="str">
        <f>IFERROR(IF(INDEX('Impact Indicators - Section B'!H$29:H$120,MATCH($AP73,'Impact Indicators - Section B'!$I$29:$I$120,0))&lt;&gt;0,INDEX('Impact Indicators - Section B'!H$29:H$120,MATCH($AP73,'Impact Indicators - Section B'!$I$29:$I$120,0)),""),"")</f>
        <v/>
      </c>
      <c r="AD73" s="280"/>
      <c r="AE73" s="280"/>
      <c r="AF73" s="280"/>
      <c r="AG73" s="595" t="str">
        <f>IFERROR(IF(INDEX('Impact Indicators - Section B'!R$9:R$25,MATCH($A73,'Impact Indicators - Section B'!$A$9:$A$25,0))&lt;&gt;0,INDEX('Impact Indicators - Section B'!R$9:R$25,MATCH($A73,'Impact Indicators - Section B'!$A$9:$A$25,0)),""),"")</f>
        <v/>
      </c>
      <c r="AL73" s="633" t="str">
        <f t="shared" ref="AL73" si="60">CONCATENATE($A73,J$45)</f>
        <v>142018</v>
      </c>
      <c r="AM73" s="633" t="str">
        <f t="shared" ref="AM73" si="61">CONCATENATE($A73,N$45)</f>
        <v>142019</v>
      </c>
      <c r="AN73" s="633" t="str">
        <f t="shared" ref="AN73" si="62">CONCATENATE($A73,R$45)</f>
        <v>142020</v>
      </c>
      <c r="AO73" s="633" t="str">
        <f t="shared" ref="AO73" si="63">CONCATENATE($A73,V$45)</f>
        <v>142021</v>
      </c>
      <c r="AP73" s="633" t="str">
        <f t="shared" ref="AP73" si="64">CONCATENATE($A73,Z$45)</f>
        <v>142022</v>
      </c>
      <c r="AQ73" s="288"/>
    </row>
    <row r="74" spans="1:43" s="227" customFormat="1" ht="28.5" x14ac:dyDescent="0.35">
      <c r="A74" s="583"/>
      <c r="B74" s="583"/>
      <c r="C74" s="586"/>
      <c r="D74" s="586"/>
      <c r="E74" s="586"/>
      <c r="F74" s="586"/>
      <c r="G74" s="586"/>
      <c r="H74" s="586"/>
      <c r="I74" s="588"/>
      <c r="J74" s="299" t="str">
        <f>IFERROR(IF(INDEX('Impact Indicators - Section B'!E$29:E$120,MATCH($AL73,'Impact Indicators - Section B'!$I$29:$I$120,0))&lt;&gt;0,INDEX('Impact Indicators - Section B'!E$29:E$120,MATCH($AL73,'Impact Indicators - Section B'!$I$29:$I$120,0)),""),"")</f>
        <v/>
      </c>
      <c r="K74" s="590"/>
      <c r="L74" s="592"/>
      <c r="M74" s="594"/>
      <c r="N74" s="251" t="str">
        <f>IFERROR(IF(INDEX('Impact Indicators - Section B'!E$29:E$120,MATCH($AM73,'Impact Indicators - Section B'!$I$29:$I$120,0))&lt;&gt;0,INDEX('Impact Indicators - Section B'!E$29:E$120,MATCH($AM73,'Impact Indicators - Section B'!$I$29:$I$120,0)),""),"")</f>
        <v/>
      </c>
      <c r="O74" s="590"/>
      <c r="P74" s="592"/>
      <c r="Q74" s="594"/>
      <c r="R74" s="251" t="str">
        <f>IFERROR(IF(INDEX('Impact Indicators - Section B'!E$29:E$120,MATCH($AN73,'Impact Indicators - Section B'!$I$29:$I$120,0))&lt;&gt;0,INDEX('Impact Indicators - Section B'!E$29:E$120,MATCH($AN73,'Impact Indicators - Section B'!$I$29:$I$120,0)),""),"")</f>
        <v/>
      </c>
      <c r="S74" s="590"/>
      <c r="T74" s="592"/>
      <c r="U74" s="594"/>
      <c r="V74" s="251" t="str">
        <f>IFERROR(IF(INDEX('Impact Indicators - Section B'!E$29:E$120,MATCH($AO73,'Impact Indicators - Section B'!$I$29:$I$120,0))&lt;&gt;0,INDEX('Impact Indicators - Section B'!E$29:E$120,MATCH($AO73,'Impact Indicators - Section B'!$I$29:$I$120,0)),""),"")</f>
        <v/>
      </c>
      <c r="W74" s="590"/>
      <c r="X74" s="592"/>
      <c r="Y74" s="594"/>
      <c r="Z74" s="251" t="str">
        <f>IFERROR(IF(INDEX('Impact Indicators - Section B'!E$29:E$120,MATCH(#REF!,'Impact Indicators - Section B'!$I$29:$I$120,0))&lt;&gt;0,INDEX('Impact Indicators - Section B'!E$29:E$120,MATCH(#REF!,'Impact Indicators - Section B'!$I$29:$I$120,0)),""),"")</f>
        <v/>
      </c>
      <c r="AA74" s="590"/>
      <c r="AB74" s="592"/>
      <c r="AC74" s="594"/>
      <c r="AD74" s="280"/>
      <c r="AE74" s="280"/>
      <c r="AF74" s="280"/>
      <c r="AG74" s="595"/>
      <c r="AL74" s="633"/>
      <c r="AM74" s="633"/>
      <c r="AN74" s="633"/>
      <c r="AO74" s="633"/>
      <c r="AP74" s="633"/>
      <c r="AQ74" s="288"/>
    </row>
    <row r="75" spans="1:43" s="227" customFormat="1" ht="28.5" x14ac:dyDescent="0.35">
      <c r="A75" s="583">
        <v>15</v>
      </c>
      <c r="B75" s="583" t="str">
        <f>IFERROR(IF(INDEX('Impact Indicators - Section B'!B$9:B$25,MATCH($A75,'Impact Indicators - Section B'!$A$9:$A$25,0))&lt;&gt;0,INDEX('Impact Indicators - Section B'!B$9:B$25,MATCH($A75,'Impact Indicators - Section B'!$A$9:$A$25,0)),""),"")</f>
        <v/>
      </c>
      <c r="C75" s="586" t="str">
        <f>IFERROR(IF(INDEX('Impact Indicators - Section B'!C$9:C$25,MATCH($A75,'Impact Indicators - Section B'!$A$9:$A$25,0))&lt;&gt;0,INDEX('Impact Indicators - Section B'!C$9:C$25,MATCH($A75,'Impact Indicators - Section B'!$A$9:$A$25,0)),""),"")</f>
        <v/>
      </c>
      <c r="D75" s="586" t="str">
        <f>IFERROR(IF(INDEX('Impact Indicators - Section B'!D$9:D$25,MATCH($A75,'Impact Indicators - Section B'!$A$9:$A$25,0))&lt;&gt;0,INDEX('Impact Indicators - Section B'!D$9:D$25,MATCH($A75,'Impact Indicators - Section B'!$A$9:$A$25,0)),""),"")</f>
        <v/>
      </c>
      <c r="E75" s="586" t="str">
        <f>IFERROR(IF(INDEX('Impact Indicators - Section B'!E$9:E$25,MATCH($A75,'Impact Indicators - Section B'!$A$9:$A$25,0))&lt;&gt;0,INDEX('Impact Indicators - Section B'!E$9:E$25,MATCH($A75,'Impact Indicators - Section B'!$A$9:$A$25,0)),""),"")</f>
        <v/>
      </c>
      <c r="F75" s="586" t="str">
        <f>IFERROR(IF(INDEX('Impact Indicators - Section B'!F$9:F$25,MATCH($A75,'Impact Indicators - Section B'!$A$9:$A$25,0))&lt;&gt;0,INDEX('Impact Indicators - Section B'!F$9:F$25,MATCH($A75,'Impact Indicators - Section B'!$A$9:$A$25,0)),""),"")</f>
        <v/>
      </c>
      <c r="G75" s="586" t="str">
        <f>IFERROR(IF(INDEX('Impact Indicators - Section B'!G$9:G$25,MATCH($A75,'Impact Indicators - Section B'!$A$9:$A$25,0))&lt;&gt;0,INDEX('Impact Indicators - Section B'!G$9:G$25,MATCH($A75,'Impact Indicators - Section B'!$A$9:$A$25,0)),""),"")</f>
        <v/>
      </c>
      <c r="H75" s="586" t="str">
        <f>IFERROR(IF(INDEX('Impact Indicators - Section B'!H$9:H$25,MATCH($A75,'Impact Indicators - Section B'!$A$9:$A$25,0))&lt;&gt;0,INDEX('Impact Indicators - Section B'!H$9:H$25,MATCH($A75,'Impact Indicators - Section B'!$A$9:$A$25,0)),""),"")</f>
        <v/>
      </c>
      <c r="I75" s="588" t="str">
        <f>IFERROR(IF(INDEX('Impact Indicators - Section B'!Q$9:Q$25,MATCH($A75,'Impact Indicators - Section B'!$A$9:$A$25,0))&lt;&gt;0,INDEX('Impact Indicators - Section B'!Q$9:Q$25,MATCH($A75,'Impact Indicators - Section B'!$A$9:$A$25,0)),""),"")</f>
        <v/>
      </c>
      <c r="J75" s="297" t="str">
        <f>IFERROR(IF(INDEX('Impact Indicators - Section B'!D$29:D$120,MATCH($AL75,'Impact Indicators - Section B'!$I$29:$I$120,0))&lt;&gt;0,INDEX('Impact Indicators - Section B'!D$29:D$120,MATCH($AL75,'Impact Indicators - Section B'!$I$29:$I$120,0)),""),"")</f>
        <v/>
      </c>
      <c r="K75" s="589" t="str">
        <f>IFERROR(IF(INDEX('Impact Indicators - Section B'!F$29:F$120,MATCH($AL75,'Impact Indicators - Section B'!$I$29:$I$120,0))&lt;&gt;0,INDEX('Impact Indicators - Section B'!F$29:F$120,MATCH($AL75,'Impact Indicators - Section B'!$I$29:$I$120,0)),""),"")</f>
        <v/>
      </c>
      <c r="L75" s="591" t="str">
        <f>IFERROR(IF(INDEX('Impact Indicators - Section B'!G$29:G$120,MATCH($AL75,'Impact Indicators - Section B'!$I$29:$I$120,0))&lt;&gt;0,INDEX('Impact Indicators - Section B'!G$29:G$120,MATCH($AL75,'Impact Indicators - Section B'!$I$29:$I$120,0)),""),"")</f>
        <v/>
      </c>
      <c r="M75" s="593" t="str">
        <f>IFERROR(IF(INDEX('Impact Indicators - Section B'!H$29:H$120,MATCH($AL75,'Impact Indicators - Section B'!$I$29:$I$120,0))&lt;&gt;0,INDEX('Impact Indicators - Section B'!H$29:H$120,MATCH($AL75,'Impact Indicators - Section B'!$I$29:$I$120,0)),""),"")</f>
        <v/>
      </c>
      <c r="N75" s="250" t="str">
        <f>IFERROR(IF(INDEX('Impact Indicators - Section B'!D$29:D$120,MATCH($AM75,'Impact Indicators - Section B'!$I$29:$I$120,0))&lt;&gt;0,INDEX('Impact Indicators - Section B'!D$29:D$120,MATCH($AM75,'Impact Indicators - Section B'!$I$29:$I$120,0)),""),"")</f>
        <v/>
      </c>
      <c r="O75" s="589" t="str">
        <f>IFERROR(IF(INDEX('Impact Indicators - Section B'!F$29:F$120,MATCH($AM75,'Impact Indicators - Section B'!$I$29:$I$120,0))&lt;&gt;0,INDEX('Impact Indicators - Section B'!F$29:F$120,MATCH($AM75,'Impact Indicators - Section B'!$I$29:$I$120,0)),""),"")</f>
        <v/>
      </c>
      <c r="P75" s="591" t="str">
        <f>IFERROR(IF(INDEX('Impact Indicators - Section B'!G$29:G$120,MATCH($AM75,'Impact Indicators - Section B'!$I$29:$I$120,0))&lt;&gt;0,INDEX('Impact Indicators - Section B'!G$29:G$120,MATCH($AM75,'Impact Indicators - Section B'!$I$29:$I$120,0)),""),"")</f>
        <v/>
      </c>
      <c r="Q75" s="593" t="str">
        <f>IFERROR(IF(INDEX('Impact Indicators - Section B'!H$29:H$120,MATCH($AM75,'Impact Indicators - Section B'!$I$29:$I$120,0))&lt;&gt;0,INDEX('Impact Indicators - Section B'!H$29:H$120,MATCH($AM75,'Impact Indicators - Section B'!$I$29:$I$120,0)),""),"")</f>
        <v/>
      </c>
      <c r="R75" s="250" t="str">
        <f>IFERROR(IF(INDEX('Impact Indicators - Section B'!D$29:D$120,MATCH($AN75,'Impact Indicators - Section B'!$I$29:$I$120,0))&lt;&gt;0,INDEX('Impact Indicators - Section B'!D$29:D$120,MATCH($AN75,'Impact Indicators - Section B'!$I$29:$I$120,0)),""),"")</f>
        <v/>
      </c>
      <c r="S75" s="589" t="str">
        <f>IFERROR(IF(INDEX('Impact Indicators - Section B'!F$29:F$120,MATCH($AN75,'Impact Indicators - Section B'!$I$29:$I$120,0))&lt;&gt;0,INDEX('Impact Indicators - Section B'!F$29:F$120,MATCH($AN75,'Impact Indicators - Section B'!$I$29:$I$120,0)),""),"")</f>
        <v/>
      </c>
      <c r="T75" s="591" t="str">
        <f>IFERROR(IF(INDEX('Impact Indicators - Section B'!G$29:G$120,MATCH($AN75,'Impact Indicators - Section B'!$I$29:$I$120,0))&lt;&gt;0,INDEX('Impact Indicators - Section B'!G$29:G$120,MATCH($AN75,'Impact Indicators - Section B'!$I$29:$I$120,0)),""),"")</f>
        <v/>
      </c>
      <c r="U75" s="593" t="str">
        <f>IFERROR(IF(INDEX('Impact Indicators - Section B'!H$29:H$120,MATCH($AN75,'Impact Indicators - Section B'!$I$29:$I$120,0))&lt;&gt;0,INDEX('Impact Indicators - Section B'!H$29:H$120,MATCH($AN75,'Impact Indicators - Section B'!$I$29:$I$120,0)),""),"")</f>
        <v/>
      </c>
      <c r="V75" s="250" t="str">
        <f>IFERROR(IF(INDEX('Impact Indicators - Section B'!D$29:D$120,MATCH($AO75,'Impact Indicators - Section B'!$I$29:$I$120,0))&lt;&gt;0,INDEX('Impact Indicators - Section B'!D$29:D$120,MATCH($AO75,'Impact Indicators - Section B'!$I$29:$I$120,0)),""),"")</f>
        <v/>
      </c>
      <c r="W75" s="589" t="str">
        <f>IFERROR(IF(INDEX('Impact Indicators - Section B'!F$29:F$120,MATCH($AO75,'Impact Indicators - Section B'!$I$29:$I$120,0))&lt;&gt;0,INDEX('Impact Indicators - Section B'!F$29:F$120,MATCH($AO75,'Impact Indicators - Section B'!$I$29:$I$120,0)),""),"")</f>
        <v/>
      </c>
      <c r="X75" s="591" t="str">
        <f>IFERROR(IF(INDEX('Impact Indicators - Section B'!G$29:G$120,MATCH($AO75,'Impact Indicators - Section B'!$I$29:$I$120,0))&lt;&gt;0,INDEX('Impact Indicators - Section B'!G$29:G$120,MATCH($AO75,'Impact Indicators - Section B'!$I$29:$I$120,0)),""),"")</f>
        <v/>
      </c>
      <c r="Y75" s="593" t="str">
        <f>IFERROR(IF(INDEX('Impact Indicators - Section B'!H$29:H$120,MATCH($AO75,'Impact Indicators - Section B'!$I$29:$I$120,0))&lt;&gt;0,INDEX('Impact Indicators - Section B'!H$29:H$120,MATCH($AO75,'Impact Indicators - Section B'!$I$29:$I$120,0)),""),"")</f>
        <v/>
      </c>
      <c r="Z75" s="250" t="str">
        <f>IFERROR(IF(INDEX('Impact Indicators - Section B'!D$29:D$120,MATCH(#REF!,'Impact Indicators - Section B'!$I$29:$I$120,0))&lt;&gt;0,INDEX('Impact Indicators - Section B'!D$29:D$120,MATCH(#REF!,'Impact Indicators - Section B'!$I$29:$I$120,0)),""),"")</f>
        <v/>
      </c>
      <c r="AA75" s="589" t="str">
        <f>IFERROR(IF(INDEX('Impact Indicators - Section B'!F$29:F$120,MATCH($AP75,'Impact Indicators - Section B'!$I$29:$I$120,0))&lt;&gt;0,INDEX('Impact Indicators - Section B'!F$29:F$120,MATCH($AP75,'Impact Indicators - Section B'!$I$29:$I$120,0)),""),"")</f>
        <v/>
      </c>
      <c r="AB75" s="591" t="str">
        <f>IFERROR(IF(INDEX('Impact Indicators - Section B'!G$29:G$120,MATCH($AP75,'Impact Indicators - Section B'!$I$29:$I$120,0))&lt;&gt;0,INDEX('Impact Indicators - Section B'!G$29:G$120,MATCH($AP75,'Impact Indicators - Section B'!$I$29:$I$120,0)),""),"")</f>
        <v/>
      </c>
      <c r="AC75" s="593" t="str">
        <f>IFERROR(IF(INDEX('Impact Indicators - Section B'!H$29:H$120,MATCH($AP75,'Impact Indicators - Section B'!$I$29:$I$120,0))&lt;&gt;0,INDEX('Impact Indicators - Section B'!H$29:H$120,MATCH($AP75,'Impact Indicators - Section B'!$I$29:$I$120,0)),""),"")</f>
        <v/>
      </c>
      <c r="AD75" s="280"/>
      <c r="AE75" s="280"/>
      <c r="AF75" s="280"/>
      <c r="AG75" s="595" t="str">
        <f>IFERROR(IF(INDEX('Impact Indicators - Section B'!R$9:R$25,MATCH($A75,'Impact Indicators - Section B'!$A$9:$A$25,0))&lt;&gt;0,INDEX('Impact Indicators - Section B'!R$9:R$25,MATCH($A75,'Impact Indicators - Section B'!$A$9:$A$25,0)),""),"")</f>
        <v/>
      </c>
      <c r="AL75" s="633" t="str">
        <f t="shared" ref="AL75" si="65">CONCATENATE($A75,J$45)</f>
        <v>152018</v>
      </c>
      <c r="AM75" s="633" t="str">
        <f t="shared" ref="AM75" si="66">CONCATENATE($A75,N$45)</f>
        <v>152019</v>
      </c>
      <c r="AN75" s="633" t="str">
        <f t="shared" ref="AN75" si="67">CONCATENATE($A75,R$45)</f>
        <v>152020</v>
      </c>
      <c r="AO75" s="633" t="str">
        <f t="shared" ref="AO75" si="68">CONCATENATE($A75,V$45)</f>
        <v>152021</v>
      </c>
      <c r="AP75" s="633" t="str">
        <f t="shared" ref="AP75" si="69">CONCATENATE($A75,Z$45)</f>
        <v>152022</v>
      </c>
      <c r="AQ75" s="288"/>
    </row>
    <row r="76" spans="1:43" s="227" customFormat="1" ht="29.25" thickBot="1" x14ac:dyDescent="0.4">
      <c r="A76" s="596"/>
      <c r="B76" s="596"/>
      <c r="C76" s="597"/>
      <c r="D76" s="597"/>
      <c r="E76" s="597"/>
      <c r="F76" s="597"/>
      <c r="G76" s="597"/>
      <c r="H76" s="597"/>
      <c r="I76" s="598"/>
      <c r="J76" s="298" t="str">
        <f>IFERROR(IF(INDEX('Impact Indicators - Section B'!E$29:E$120,MATCH($AL75,'Impact Indicators - Section B'!$I$29:$I$120,0))&lt;&gt;0,INDEX('Impact Indicators - Section B'!E$29:E$120,MATCH($AL75,'Impact Indicators - Section B'!$I$29:$I$120,0)),""),"")</f>
        <v/>
      </c>
      <c r="K76" s="590"/>
      <c r="L76" s="592"/>
      <c r="M76" s="594"/>
      <c r="N76" s="275" t="str">
        <f>IFERROR(IF(INDEX('Impact Indicators - Section B'!E$29:E$120,MATCH($AM75,'Impact Indicators - Section B'!$I$29:$I$120,0))&lt;&gt;0,INDEX('Impact Indicators - Section B'!E$29:E$120,MATCH($AM75,'Impact Indicators - Section B'!$I$29:$I$120,0)),""),"")</f>
        <v/>
      </c>
      <c r="O76" s="590"/>
      <c r="P76" s="592"/>
      <c r="Q76" s="594"/>
      <c r="R76" s="275" t="str">
        <f>IFERROR(IF(INDEX('Impact Indicators - Section B'!E$29:E$120,MATCH($AN75,'Impact Indicators - Section B'!$I$29:$I$120,0))&lt;&gt;0,INDEX('Impact Indicators - Section B'!E$29:E$120,MATCH($AN75,'Impact Indicators - Section B'!$I$29:$I$120,0)),""),"")</f>
        <v/>
      </c>
      <c r="S76" s="590"/>
      <c r="T76" s="592"/>
      <c r="U76" s="594"/>
      <c r="V76" s="275" t="str">
        <f>IFERROR(IF(INDEX('Impact Indicators - Section B'!E$29:E$120,MATCH($AO75,'Impact Indicators - Section B'!$I$29:$I$120,0))&lt;&gt;0,INDEX('Impact Indicators - Section B'!E$29:E$120,MATCH($AO75,'Impact Indicators - Section B'!$I$29:$I$120,0)),""),"")</f>
        <v/>
      </c>
      <c r="W76" s="590"/>
      <c r="X76" s="592"/>
      <c r="Y76" s="594"/>
      <c r="Z76" s="274" t="str">
        <f>IFERROR(IF(INDEX('Impact Indicators - Section B'!E$29:E$120,MATCH(#REF!,'Impact Indicators - Section B'!$I$29:$I$120,0))&lt;&gt;0,INDEX('Impact Indicators - Section B'!E$29:E$120,MATCH(#REF!,'Impact Indicators - Section B'!$I$29:$I$120,0)),""),"")</f>
        <v/>
      </c>
      <c r="AA76" s="590"/>
      <c r="AB76" s="592"/>
      <c r="AC76" s="594"/>
      <c r="AD76" s="281"/>
      <c r="AE76" s="281"/>
      <c r="AF76" s="281"/>
      <c r="AG76" s="595"/>
      <c r="AL76" s="633"/>
      <c r="AM76" s="633"/>
      <c r="AN76" s="633"/>
      <c r="AO76" s="633"/>
      <c r="AP76" s="633"/>
      <c r="AQ76" s="288"/>
    </row>
    <row r="77" spans="1:43" x14ac:dyDescent="0.25">
      <c r="A77" s="225"/>
      <c r="B77" s="225"/>
      <c r="C77" s="225"/>
      <c r="D77" s="225"/>
      <c r="E77" s="225"/>
      <c r="F77" s="225"/>
      <c r="G77" s="225"/>
      <c r="H77" s="225"/>
      <c r="I77" s="225"/>
      <c r="J77" s="225"/>
      <c r="K77" s="225"/>
      <c r="L77" s="225"/>
      <c r="M77" s="225"/>
      <c r="N77" s="228"/>
      <c r="O77" s="225"/>
      <c r="P77" s="225"/>
      <c r="Q77" s="225"/>
      <c r="R77" s="225"/>
      <c r="S77" s="225"/>
      <c r="T77" s="225"/>
      <c r="U77" s="225"/>
      <c r="V77" s="225"/>
      <c r="W77" s="225"/>
      <c r="X77" s="225"/>
      <c r="Y77" s="225"/>
      <c r="Z77" s="225"/>
      <c r="AA77" s="225"/>
      <c r="AB77" s="225"/>
      <c r="AC77" s="225"/>
      <c r="AD77" s="225"/>
      <c r="AL77" s="277"/>
      <c r="AM77" s="277"/>
      <c r="AN77" s="277"/>
      <c r="AO77" s="277"/>
      <c r="AP77" s="277"/>
      <c r="AQ77" s="277"/>
    </row>
    <row r="78" spans="1:43" ht="16.5" thickBot="1" x14ac:dyDescent="0.3">
      <c r="A78" s="225"/>
      <c r="B78" s="225"/>
      <c r="C78" s="225"/>
      <c r="D78" s="225"/>
      <c r="E78" s="225"/>
      <c r="F78" s="225"/>
      <c r="G78" s="225"/>
      <c r="H78" s="225"/>
      <c r="I78" s="225"/>
      <c r="J78" s="225"/>
      <c r="K78" s="225"/>
      <c r="L78" s="225"/>
      <c r="M78" s="225"/>
      <c r="N78" s="228"/>
      <c r="O78" s="225"/>
      <c r="P78" s="225"/>
      <c r="Q78" s="225"/>
      <c r="R78" s="225"/>
      <c r="S78" s="225"/>
      <c r="T78" s="225"/>
      <c r="U78" s="225"/>
      <c r="V78" s="225"/>
      <c r="W78" s="225"/>
      <c r="X78" s="225"/>
      <c r="Y78" s="225"/>
      <c r="Z78" s="225"/>
      <c r="AA78" s="225"/>
      <c r="AB78" s="225"/>
      <c r="AC78" s="225"/>
      <c r="AD78" s="225"/>
      <c r="AL78" s="277"/>
      <c r="AM78" s="277"/>
      <c r="AN78" s="277"/>
      <c r="AO78" s="277"/>
      <c r="AP78" s="277"/>
      <c r="AQ78" s="277"/>
    </row>
    <row r="79" spans="1:43" ht="47.25" customHeight="1" thickBot="1" x14ac:dyDescent="0.3">
      <c r="A79" s="574" t="s">
        <v>22</v>
      </c>
      <c r="B79" s="575"/>
      <c r="C79" s="575"/>
      <c r="D79" s="575"/>
      <c r="E79" s="575"/>
      <c r="F79" s="575"/>
      <c r="G79" s="575"/>
      <c r="H79" s="575"/>
      <c r="I79" s="576"/>
      <c r="J79" s="225"/>
      <c r="K79" s="225"/>
      <c r="L79" s="225"/>
      <c r="M79" s="225"/>
      <c r="N79" s="228"/>
      <c r="O79" s="225"/>
      <c r="P79" s="225"/>
      <c r="Q79" s="225"/>
      <c r="R79" s="225"/>
      <c r="S79" s="225"/>
      <c r="T79" s="225"/>
      <c r="U79" s="225"/>
      <c r="V79" s="225"/>
      <c r="W79" s="225"/>
      <c r="X79" s="225"/>
      <c r="Y79" s="225"/>
      <c r="Z79" s="225"/>
      <c r="AA79" s="225"/>
      <c r="AB79" s="225"/>
      <c r="AC79" s="225"/>
      <c r="AD79" s="225"/>
      <c r="AL79" s="277"/>
      <c r="AM79" s="277"/>
      <c r="AN79" s="277"/>
      <c r="AO79" s="277"/>
      <c r="AP79" s="277"/>
      <c r="AQ79" s="277"/>
    </row>
    <row r="80" spans="1:43" ht="16.5" thickBot="1" x14ac:dyDescent="0.3">
      <c r="A80" s="225"/>
      <c r="B80" s="225"/>
      <c r="C80" s="225"/>
      <c r="D80" s="225"/>
      <c r="E80" s="225"/>
      <c r="F80" s="225"/>
      <c r="G80" s="225"/>
      <c r="H80" s="225"/>
      <c r="I80" s="225"/>
      <c r="J80" s="225"/>
      <c r="K80" s="225"/>
      <c r="L80" s="225"/>
      <c r="M80" s="225"/>
      <c r="N80" s="228"/>
      <c r="O80" s="225"/>
      <c r="P80" s="225"/>
      <c r="Q80" s="225"/>
      <c r="R80" s="225"/>
      <c r="S80" s="225"/>
      <c r="T80" s="225"/>
      <c r="U80" s="225"/>
      <c r="V80" s="225"/>
      <c r="W80" s="225"/>
      <c r="X80" s="225"/>
      <c r="Y80" s="225"/>
      <c r="Z80" s="225"/>
      <c r="AA80" s="225"/>
      <c r="AB80" s="225"/>
      <c r="AC80" s="225"/>
      <c r="AD80" s="225"/>
      <c r="AL80" s="277"/>
      <c r="AM80" s="277"/>
      <c r="AN80" s="277"/>
      <c r="AO80" s="277"/>
      <c r="AP80" s="277"/>
      <c r="AQ80" s="277"/>
    </row>
    <row r="81" spans="1:43" ht="26.25" customHeight="1" thickBot="1" x14ac:dyDescent="0.3">
      <c r="A81" s="232"/>
      <c r="B81" s="233"/>
      <c r="C81" s="233"/>
      <c r="D81" s="233"/>
      <c r="E81" s="233"/>
      <c r="F81" s="233"/>
      <c r="G81" s="233"/>
      <c r="H81" s="233"/>
      <c r="I81" s="233"/>
      <c r="J81" s="577">
        <f>IFERROR(YEAR('Overview - Section A'!$E$7),"")</f>
        <v>2018</v>
      </c>
      <c r="K81" s="578"/>
      <c r="L81" s="578"/>
      <c r="M81" s="579"/>
      <c r="N81" s="577">
        <f>IFERROR(YEAR('Overview - Section A'!$E$7)+1,"")</f>
        <v>2019</v>
      </c>
      <c r="O81" s="578"/>
      <c r="P81" s="578"/>
      <c r="Q81" s="579"/>
      <c r="R81" s="577">
        <f>IFERROR(YEAR('Overview - Section A'!$E$7)+2,"")</f>
        <v>2020</v>
      </c>
      <c r="S81" s="578"/>
      <c r="T81" s="578"/>
      <c r="U81" s="579"/>
      <c r="V81" s="577">
        <f>IFERROR(YEAR('Overview - Section A'!$E$7)+3,"")</f>
        <v>2021</v>
      </c>
      <c r="W81" s="578"/>
      <c r="X81" s="578"/>
      <c r="Y81" s="579"/>
      <c r="Z81" s="580">
        <f>IFERROR(YEAR('Overview - Section A'!$E$7)+4,"")</f>
        <v>2022</v>
      </c>
      <c r="AA81" s="581"/>
      <c r="AB81" s="581"/>
      <c r="AC81" s="582"/>
      <c r="AD81" s="634"/>
      <c r="AE81" s="635"/>
      <c r="AF81" s="636"/>
      <c r="AG81" s="278"/>
      <c r="AL81" s="277"/>
      <c r="AM81" s="277"/>
      <c r="AN81" s="277"/>
      <c r="AO81" s="277"/>
      <c r="AP81" s="277"/>
      <c r="AQ81" s="277"/>
    </row>
    <row r="82" spans="1:43" ht="288.75" customHeight="1" thickBot="1" x14ac:dyDescent="0.3">
      <c r="A82" s="272" t="s">
        <v>185</v>
      </c>
      <c r="B82" s="300" t="s">
        <v>77</v>
      </c>
      <c r="C82" s="301" t="s">
        <v>200</v>
      </c>
      <c r="D82" s="302" t="s">
        <v>32</v>
      </c>
      <c r="E82" s="301" t="s">
        <v>33</v>
      </c>
      <c r="F82" s="301" t="s">
        <v>18</v>
      </c>
      <c r="G82" s="301" t="s">
        <v>19</v>
      </c>
      <c r="H82" s="301" t="s">
        <v>259</v>
      </c>
      <c r="I82" s="303" t="s">
        <v>11</v>
      </c>
      <c r="J82" s="272" t="s">
        <v>283</v>
      </c>
      <c r="K82" s="271" t="s">
        <v>8</v>
      </c>
      <c r="L82" s="271" t="s">
        <v>27</v>
      </c>
      <c r="M82" s="273" t="s">
        <v>144</v>
      </c>
      <c r="N82" s="272" t="s">
        <v>282</v>
      </c>
      <c r="O82" s="271" t="s">
        <v>8</v>
      </c>
      <c r="P82" s="271" t="s">
        <v>27</v>
      </c>
      <c r="Q82" s="270" t="s">
        <v>144</v>
      </c>
      <c r="R82" s="272" t="s">
        <v>282</v>
      </c>
      <c r="S82" s="271" t="s">
        <v>8</v>
      </c>
      <c r="T82" s="271" t="s">
        <v>27</v>
      </c>
      <c r="U82" s="270" t="s">
        <v>144</v>
      </c>
      <c r="V82" s="272" t="s">
        <v>282</v>
      </c>
      <c r="W82" s="271" t="s">
        <v>8</v>
      </c>
      <c r="X82" s="271" t="s">
        <v>27</v>
      </c>
      <c r="Y82" s="270" t="s">
        <v>144</v>
      </c>
      <c r="Z82" s="272" t="s">
        <v>282</v>
      </c>
      <c r="AA82" s="271" t="s">
        <v>8</v>
      </c>
      <c r="AB82" s="271" t="s">
        <v>27</v>
      </c>
      <c r="AC82" s="270" t="s">
        <v>144</v>
      </c>
      <c r="AD82" s="282"/>
      <c r="AE82" s="282"/>
      <c r="AF82" s="282"/>
      <c r="AG82" s="256" t="s">
        <v>9</v>
      </c>
      <c r="AL82" s="277"/>
      <c r="AM82" s="277"/>
      <c r="AN82" s="277"/>
      <c r="AO82" s="277"/>
      <c r="AP82" s="277"/>
      <c r="AQ82" s="277"/>
    </row>
    <row r="83" spans="1:43" ht="28.5" x14ac:dyDescent="0.25">
      <c r="A83" s="599">
        <v>1</v>
      </c>
      <c r="B83" s="600" t="str">
        <f>IFERROR(IF(INDEX('Outcome Indicators - Section C'!B$10:B$26,MATCH($A83,'Outcome Indicators - Section C'!$A$10:$A$26,0))&lt;&gt;0,INDEX('Outcome Indicators - Section C'!B$10:B$26,MATCH($A83,'Outcome Indicators - Section C'!$A$10:$A$26,0)),""),"")</f>
        <v>HIV O-5(M): Percentage of sex workers reporting the use of a condom with their most recent client</v>
      </c>
      <c r="C83" s="601" t="str">
        <f>IFERROR(IF(INDEX('Outcome Indicators - Section C'!C$10:C$26,MATCH($A83,'Outcome Indicators - Section C'!$A$10:$A$26,0))&lt;&gt;0,INDEX('Outcome Indicators - Section C'!C$10:C$26,MATCH($A83,'Outcome Indicators - Section C'!$A$10:$A$26,0)),""),"")</f>
        <v/>
      </c>
      <c r="D83" s="601" t="str">
        <f>IFERROR(IF(INDEX('Outcome Indicators - Section C'!D$10:D$26,MATCH($A83,'Outcome Indicators - Section C'!$A$10:$A$26,0))&lt;&gt;0,INDEX('Outcome Indicators - Section C'!D$10:D$26,MATCH($A83,'Outcome Indicators - Section C'!$A$10:$A$26,0)),""),"")</f>
        <v>92.7%</v>
      </c>
      <c r="E83" s="601" t="str">
        <f>IFERROR(IF(INDEX('Outcome Indicators - Section C'!E$10:E$26,MATCH($A83,'Outcome Indicators - Section C'!$A$10:$A$26,0))&lt;&gt;0,INDEX('Outcome Indicators - Section C'!E$10:E$26,MATCH($A83,'Outcome Indicators - Section C'!$A$10:$A$26,0)),""),"")</f>
        <v>2014</v>
      </c>
      <c r="F83" s="601" t="str">
        <f>IFERROR(IF(INDEX('Outcome Indicators - Section C'!F$10:F$26,MATCH($A83,'Outcome Indicators - Section C'!$A$10:$A$26,0))&lt;&gt;0,INDEX('Outcome Indicators - Section C'!F$10:F$26,MATCH($A83,'Outcome Indicators - Section C'!$A$10:$A$26,0)),""),"")</f>
        <v>IBBS</v>
      </c>
      <c r="G83" s="601" t="str">
        <f>IFERROR(IF(INDEX('Outcome Indicators - Section C'!G$10:G$26,MATCH($A83,'Outcome Indicators - Section C'!$A$10:$A$26,0))&lt;&gt;0,INDEX('Outcome Indicators - Section C'!G$10:G$26,MATCH($A83,'Outcome Indicators - Section C'!$A$10:$A$26,0)),""),"")</f>
        <v>Age,Gender</v>
      </c>
      <c r="H83" s="601" t="str">
        <f>IFERROR(IF(INDEX('Outcome Indicators - Section C'!H$10:H$26,MATCH($A83,'Outcome Indicators - Section C'!$A$10:$A$26,0))&lt;&gt;0,INDEX('Outcome Indicators - Section C'!H$10:H$26,MATCH($A83,'Outcome Indicators - Section C'!$A$10:$A$26,0)),""),"")</f>
        <v>Ministry of Health of the Lao People's Democratic Republic</v>
      </c>
      <c r="I83" s="603" t="str">
        <f>IFERROR(IF(INDEX('Outcome Indicators - Section C'!Q$10:Q$26,MATCH($A83,'Outcome Indicators - Section C'!$A$10:$A$26,0))&lt;&gt;0,INDEX('Outcome Indicators - Section C'!Q$10:Q$26,MATCH($A83,'Outcome Indicators - Section C'!$A$10:$A$26,0)),""),"")</f>
        <v>Lao (Peoples Democratic Republic)</v>
      </c>
      <c r="J83" s="250" t="str">
        <f>IFERROR(IF(INDEX('Outcome Indicators - Section C'!D$30:D$121,MATCH($AL83,'Outcome Indicators - Section C'!$I$30:$I$121,0))&lt;&gt;0,INDEX('Outcome Indicators - Section C'!D$30:D$121,MATCH($AL83,'Outcome Indicators - Section C'!$I$30:$I$121,0)),""),"")</f>
        <v/>
      </c>
      <c r="K83" s="605" t="str">
        <f>IFERROR(IF(INDEX('Outcome Indicators - Section C'!F$30:F$121,MATCH($AL83,'Outcome Indicators - Section C'!$I$30:$I$121,0))&lt;&gt;0,INDEX('Outcome Indicators - Section C'!F$30:F$121,MATCH($AL83,'Outcome Indicators - Section C'!$I$30:$I$121,0)),""),"")</f>
        <v/>
      </c>
      <c r="L83" s="606" t="str">
        <f>IFERROR(IF(INDEX('Outcome Indicators - Section C'!G$30:G$121,MATCH($AL83,'Outcome Indicators - Section C'!$I$30:$I$121,0))&lt;&gt;0,INDEX('Outcome Indicators - Section C'!G$30:G$121,MATCH($AL83,'Outcome Indicators - Section C'!$I$30:$I$121,0)),""),"")</f>
        <v/>
      </c>
      <c r="M83" s="607" t="str">
        <f>IFERROR(IF(INDEX('Outcome Indicators - Section C'!H$30:H$121,MATCH($AL83,'Outcome Indicators - Section C'!$I$30:$I$121,0))&lt;&gt;0,INDEX('Outcome Indicators - Section C'!H$30:H$121,MATCH($AL83,'Outcome Indicators - Section C'!$I$30:$I$121,0)),""),"")</f>
        <v/>
      </c>
      <c r="N83" s="250" t="str">
        <f>IFERROR(IF(INDEX('Outcome Indicators - Section C'!D$30:D$121,MATCH($AM83,'Outcome Indicators - Section C'!$I$30:$I$121,0))&lt;&gt;0,INDEX('Outcome Indicators - Section C'!D$30:D$121,MATCH($AM83,'Outcome Indicators - Section C'!$I$30:$I$121,0)),""),"")</f>
        <v/>
      </c>
      <c r="O83" s="605" t="str">
        <f>IFERROR(IF(INDEX('Outcome Indicators - Section C'!F$30:F$121,MATCH($AM83,'Outcome Indicators - Section C'!$I$30:$I$121,0))&lt;&gt;0,INDEX('Outcome Indicators - Section C'!F$30:F$121,MATCH($AM83,'Outcome Indicators - Section C'!$I$30:$I$121,0)),""),"")</f>
        <v/>
      </c>
      <c r="P83" s="606" t="str">
        <f>IFERROR(IF(INDEX('Outcome Indicators - Section C'!G$30:G$121,MATCH($AM83,'Outcome Indicators - Section C'!$I$30:$I$121,0))&lt;&gt;0,INDEX('Outcome Indicators - Section C'!G$30:G$121,MATCH($AM83,'Outcome Indicators - Section C'!$I$30:$I$121,0)),""),"")</f>
        <v/>
      </c>
      <c r="Q83" s="607" t="str">
        <f>IFERROR(IF(INDEX('Outcome Indicators - Section C'!H$30:H$121,MATCH($AM83,'Outcome Indicators - Section C'!$I$30:$I$121,0))&lt;&gt;0,INDEX('Outcome Indicators - Section C'!H$30:H$121,MATCH($AM83,'Outcome Indicators - Section C'!$I$30:$I$121,0)),""),"")</f>
        <v/>
      </c>
      <c r="R83" s="250" t="str">
        <f>IFERROR(IF(INDEX('Outcome Indicators - Section C'!D$30:D$121,MATCH($AN83,'Outcome Indicators - Section C'!$I$30:$I$121,0))&lt;&gt;0,INDEX('Outcome Indicators - Section C'!D$30:D$121,MATCH($AN83,'Outcome Indicators - Section C'!$I$30:$I$121,0)),""),"")</f>
        <v/>
      </c>
      <c r="S83" s="605">
        <f>IFERROR(IF(INDEX('Outcome Indicators - Section C'!F$30:F$121,MATCH($AN83,'Outcome Indicators - Section C'!$I$30:$I$121,0))&lt;&gt;0,INDEX('Outcome Indicators - Section C'!F$30:F$121,MATCH($AN83,'Outcome Indicators - Section C'!$I$30:$I$121,0)),""),"")</f>
        <v>0.95</v>
      </c>
      <c r="T83" s="606">
        <f>IFERROR(IF(INDEX('Outcome Indicators - Section C'!G$30:G$121,MATCH($AN83,'Outcome Indicators - Section C'!$I$30:$I$121,0))&lt;&gt;0,INDEX('Outcome Indicators - Section C'!G$30:G$121,MATCH($AN83,'Outcome Indicators - Section C'!$I$30:$I$121,0)),""),"")</f>
        <v>44256</v>
      </c>
      <c r="U83" s="607" t="str">
        <f>IFERROR(IF(INDEX('Outcome Indicators - Section C'!H$30:H$121,MATCH($AN83,'Outcome Indicators - Section C'!$I$30:$I$121,0))&lt;&gt;0,INDEX('Outcome Indicators - Section C'!H$30:H$121,MATCH($AN83,'Outcome Indicators - Section C'!$I$30:$I$121,0)),""),"")</f>
        <v/>
      </c>
      <c r="V83" s="250" t="str">
        <f>IFERROR(IF(INDEX('Outcome Indicators - Section C'!D$30:D$121,MATCH($AO83,'Outcome Indicators - Section C'!$I$30:$I$121,0))&lt;&gt;0,INDEX('Outcome Indicators - Section C'!D$30:D$121,MATCH($AO83,'Outcome Indicators - Section C'!$I$30:$I$121,0)),""),"")</f>
        <v/>
      </c>
      <c r="W83" s="605" t="str">
        <f>IFERROR(IF(INDEX('Outcome Indicators - Section C'!F$30:F$121,MATCH($AO83,'Outcome Indicators - Section C'!$I$30:$I$121,0))&lt;&gt;0,INDEX('Outcome Indicators - Section C'!F$30:F$121,MATCH($AO83,'Outcome Indicators - Section C'!$I$30:$I$121,0)),""),"")</f>
        <v/>
      </c>
      <c r="X83" s="606" t="str">
        <f>IFERROR(IF(INDEX('Outcome Indicators - Section C'!G$30:G$121,MATCH($AO83,'Outcome Indicators - Section C'!$I$30:$I$121,0))&lt;&gt;0,INDEX('Outcome Indicators - Section C'!G$30:G$121,MATCH($AO83,'Outcome Indicators - Section C'!$I$30:$I$121,0)),""),"")</f>
        <v/>
      </c>
      <c r="Y83" s="607" t="str">
        <f>IFERROR(IF(INDEX('Outcome Indicators - Section C'!H$30:H$121,MATCH($AO83,'Outcome Indicators - Section C'!$I$30:$I$121,0))&lt;&gt;0,INDEX('Outcome Indicators - Section C'!H$30:H$121,MATCH($AO83,'Outcome Indicators - Section C'!$I$30:$I$121,0)),""),"")</f>
        <v/>
      </c>
      <c r="Z83" s="250" t="str">
        <f>IFERROR(IF(INDEX('Outcome Indicators - Section C'!D$30:D$121,MATCH($AP83,'Outcome Indicators - Section C'!$I$30:$I$121,0))&lt;&gt;0,INDEX('Outcome Indicators - Section C'!D$30:D$121,MATCH($AP83,'Outcome Indicators - Section C'!$I$30:$I$121,0)),""),"")</f>
        <v/>
      </c>
      <c r="AA83" s="605" t="str">
        <f>IFERROR(IF(INDEX('Outcome Indicators - Section C'!F$30:F$121,MATCH($AP83,'Outcome Indicators - Section C'!$I$30:$I$121,0))&lt;&gt;0,INDEX('Outcome Indicators - Section C'!F$30:F$121,MATCH($AP83,'Outcome Indicators - Section C'!$I$30:$I$121,0)),""),"")</f>
        <v/>
      </c>
      <c r="AB83" s="606" t="str">
        <f>IFERROR(IF(INDEX('Outcome Indicators - Section C'!G$30:G$121,MATCH($AP83,'Outcome Indicators - Section C'!$I$30:$I$121,0))&lt;&gt;0,INDEX('Outcome Indicators - Section C'!G$30:G$121,MATCH($AP83,'Outcome Indicators - Section C'!$I$30:$I$121,0)),""),"")</f>
        <v/>
      </c>
      <c r="AC83" s="607" t="str">
        <f>IFERROR(IF(INDEX('Outcome Indicators - Section C'!H$30:H$121,MATCH($AP83,'Outcome Indicators - Section C'!$I$30:$I$121,0))&lt;&gt;0,INDEX('Outcome Indicators - Section C'!H$30:H$121,MATCH($AP83,'Outcome Indicators - Section C'!$I$30:$I$121,0)),""),"")</f>
        <v/>
      </c>
      <c r="AD83" s="282"/>
      <c r="AE83" s="282"/>
      <c r="AF83" s="282"/>
      <c r="AG83" s="608" t="str">
        <f>IFERROR(IF(INDEX('Outcome Indicators - Section C'!R$10:R$26,MATCH($A83,'Outcome Indicators - Section C'!$A$10:$A$26,0))&lt;&gt;0,INDEX('Outcome Indicators - Section C'!R$10:R$26,MATCH($A83,'Outcome Indicators - Section C'!$A$10:$A$26,0)),""),"")</f>
        <v>According to the IBBS conducted in 2014, 93% of sex workers used a condom while having sex with the last client. For outcome indictor 1, IBBS will be conducted in 2017 and the target will be set henceforth. The plan is to improve condom use to 95%.</v>
      </c>
      <c r="AL83" s="633" t="str">
        <f>CONCATENATE($A83,J$81)</f>
        <v>12018</v>
      </c>
      <c r="AM83" s="633" t="str">
        <f>CONCATENATE($A83,N$81)</f>
        <v>12019</v>
      </c>
      <c r="AN83" s="633" t="str">
        <f>CONCATENATE($A83,R$81)</f>
        <v>12020</v>
      </c>
      <c r="AO83" s="633" t="str">
        <f>CONCATENATE($A83,V$81)</f>
        <v>12021</v>
      </c>
      <c r="AP83" s="633" t="str">
        <f>CONCATENATE($A83,Z$81)</f>
        <v>12022</v>
      </c>
      <c r="AQ83" s="277"/>
    </row>
    <row r="84" spans="1:43" ht="28.5" x14ac:dyDescent="0.25">
      <c r="A84" s="599">
        <v>2</v>
      </c>
      <c r="B84" s="599"/>
      <c r="C84" s="602"/>
      <c r="D84" s="602"/>
      <c r="E84" s="602"/>
      <c r="F84" s="602"/>
      <c r="G84" s="602"/>
      <c r="H84" s="602"/>
      <c r="I84" s="604"/>
      <c r="J84" s="250" t="str">
        <f>IFERROR(IF(INDEX('Outcome Indicators - Section C'!E$30:E$121,MATCH($AL83,'Outcome Indicators - Section C'!$I$30:$I$121,0))&lt;&gt;0,INDEX('Outcome Indicators - Section C'!E$30:E$121,MATCH($AL83,'Outcome Indicators - Section C'!$I$30:$I$121,0)),""),"")</f>
        <v/>
      </c>
      <c r="K84" s="605"/>
      <c r="L84" s="606"/>
      <c r="M84" s="607"/>
      <c r="N84" s="250" t="str">
        <f>IFERROR(IF(INDEX('Outcome Indicators - Section C'!E$30:E$121,MATCH($AM83,'Outcome Indicators - Section C'!$I$30:$I$121,0))&lt;&gt;0,INDEX('Outcome Indicators - Section C'!E$30:E$121,MATCH($AM83,'Outcome Indicators - Section C'!$I$30:$I$121,0)),""),"")</f>
        <v/>
      </c>
      <c r="O84" s="605"/>
      <c r="P84" s="606"/>
      <c r="Q84" s="607"/>
      <c r="R84" s="250" t="str">
        <f>IFERROR(IF(INDEX('Outcome Indicators - Section C'!E$30:E$121,MATCH($AN83,'Outcome Indicators - Section C'!$I$30:$I$121,0))&lt;&gt;0,INDEX('Outcome Indicators - Section C'!E$30:E$121,MATCH($AN83,'Outcome Indicators - Section C'!$I$30:$I$121,0)),""),"")</f>
        <v/>
      </c>
      <c r="S84" s="605"/>
      <c r="T84" s="606"/>
      <c r="U84" s="607"/>
      <c r="V84" s="250" t="str">
        <f>IFERROR(IF(INDEX('Outcome Indicators - Section C'!E$30:E$121,MATCH($AO83,'Outcome Indicators - Section C'!$I$30:$I$121,0))&lt;&gt;0,INDEX('Outcome Indicators - Section C'!E$30:E$121,MATCH($AO83,'Outcome Indicators - Section C'!$I$30:$I$121,0)),""),"")</f>
        <v/>
      </c>
      <c r="W84" s="605"/>
      <c r="X84" s="606"/>
      <c r="Y84" s="607"/>
      <c r="Z84" s="250" t="str">
        <f>IFERROR(IF(INDEX('Outcome Indicators - Section C'!E$30:E$121,MATCH($AP83,'Outcome Indicators - Section C'!$I$30:$I$121,0))&lt;&gt;0,INDEX('Outcome Indicators - Section C'!E$30:E$121,MATCH($AP83,'Outcome Indicators - Section C'!$I$30:$I$121,0)),""),"")</f>
        <v/>
      </c>
      <c r="AA84" s="605"/>
      <c r="AB84" s="606"/>
      <c r="AC84" s="607"/>
      <c r="AD84" s="282"/>
      <c r="AE84" s="282"/>
      <c r="AF84" s="282"/>
      <c r="AG84" s="608"/>
      <c r="AL84" s="633"/>
      <c r="AM84" s="633"/>
      <c r="AN84" s="633"/>
      <c r="AO84" s="633"/>
      <c r="AP84" s="633"/>
      <c r="AQ84" s="277"/>
    </row>
    <row r="85" spans="1:43" ht="28.5" x14ac:dyDescent="0.25">
      <c r="A85" s="609">
        <v>2</v>
      </c>
      <c r="B85" s="599" t="str">
        <f>IFERROR(IF(INDEX('Outcome Indicators - Section C'!B$10:B$26,MATCH($A85,'Outcome Indicators - Section C'!$A$10:$A$26,0))&lt;&gt;0,INDEX('Outcome Indicators - Section C'!B$10:B$26,MATCH($A85,'Outcome Indicators - Section C'!$A$10:$A$26,0)),""),"")</f>
        <v>HIV O-4a(M): Percentage of men reporting the use of a condom the last time they had anal sex with a male partner</v>
      </c>
      <c r="C85" s="602" t="str">
        <f>IFERROR(IF(INDEX('Outcome Indicators - Section C'!C$10:C$26,MATCH($A85,'Outcome Indicators - Section C'!$A$10:$A$26,0))&lt;&gt;0,INDEX('Outcome Indicators - Section C'!C$10:C$26,MATCH($A85,'Outcome Indicators - Section C'!$A$10:$A$26,0)),""),"")</f>
        <v/>
      </c>
      <c r="D85" s="602" t="str">
        <f>IFERROR(IF(INDEX('Outcome Indicators - Section C'!D$10:D$26,MATCH($A85,'Outcome Indicators - Section C'!$A$10:$A$26,0))&lt;&gt;0,INDEX('Outcome Indicators - Section C'!D$10:D$26,MATCH($A85,'Outcome Indicators - Section C'!$A$10:$A$26,0)),""),"")</f>
        <v>44.4%</v>
      </c>
      <c r="E85" s="602" t="str">
        <f>IFERROR(IF(INDEX('Outcome Indicators - Section C'!E$10:E$26,MATCH($A85,'Outcome Indicators - Section C'!$A$10:$A$26,0))&lt;&gt;0,INDEX('Outcome Indicators - Section C'!E$10:E$26,MATCH($A85,'Outcome Indicators - Section C'!$A$10:$A$26,0)),""),"")</f>
        <v>2014</v>
      </c>
      <c r="F85" s="602" t="str">
        <f>IFERROR(IF(INDEX('Outcome Indicators - Section C'!F$10:F$26,MATCH($A85,'Outcome Indicators - Section C'!$A$10:$A$26,0))&lt;&gt;0,INDEX('Outcome Indicators - Section C'!F$10:F$26,MATCH($A85,'Outcome Indicators - Section C'!$A$10:$A$26,0)),""),"")</f>
        <v>IBBS</v>
      </c>
      <c r="G85" s="602" t="str">
        <f>IFERROR(IF(INDEX('Outcome Indicators - Section C'!G$10:G$26,MATCH($A85,'Outcome Indicators - Section C'!$A$10:$A$26,0))&lt;&gt;0,INDEX('Outcome Indicators - Section C'!G$10:G$26,MATCH($A85,'Outcome Indicators - Section C'!$A$10:$A$26,0)),""),"")</f>
        <v>Age</v>
      </c>
      <c r="H85" s="602" t="str">
        <f>IFERROR(IF(INDEX('Outcome Indicators - Section C'!H$10:H$26,MATCH($A85,'Outcome Indicators - Section C'!$A$10:$A$26,0))&lt;&gt;0,INDEX('Outcome Indicators - Section C'!H$10:H$26,MATCH($A85,'Outcome Indicators - Section C'!$A$10:$A$26,0)),""),"")</f>
        <v/>
      </c>
      <c r="I85" s="604" t="str">
        <f>IFERROR(IF(INDEX('Outcome Indicators - Section C'!Q$10:Q$26,MATCH($A85,'Outcome Indicators - Section C'!$A$10:$A$26,0))&lt;&gt;0,INDEX('Outcome Indicators - Section C'!Q$10:Q$26,MATCH($A85,'Outcome Indicators - Section C'!$A$10:$A$26,0)),""),"")</f>
        <v>Lao (Peoples Democratic Republic)</v>
      </c>
      <c r="J85" s="304" t="str">
        <f>IFERROR(IF(INDEX('Outcome Indicators - Section C'!D$30:D$121,MATCH($AL85,'Outcome Indicators - Section C'!$I$30:$I$121,0))&lt;&gt;0,INDEX('Outcome Indicators - Section C'!D$30:D$121,MATCH($AL85,'Outcome Indicators - Section C'!$I$30:$I$121,0)),""),"")</f>
        <v/>
      </c>
      <c r="K85" s="605" t="str">
        <f>IFERROR(IF(INDEX('Outcome Indicators - Section C'!F$30:F$121,MATCH($AL85,'Outcome Indicators - Section C'!$I$30:$I$121,0))&lt;&gt;0,INDEX('Outcome Indicators - Section C'!F$30:F$121,MATCH($AL85,'Outcome Indicators - Section C'!$I$30:$I$121,0)),""),"")</f>
        <v/>
      </c>
      <c r="L85" s="606" t="str">
        <f>IFERROR(IF(INDEX('Outcome Indicators - Section C'!G$30:G$121,MATCH($AL85,'Outcome Indicators - Section C'!$I$30:$I$121,0))&lt;&gt;0,INDEX('Outcome Indicators - Section C'!G$30:G$121,MATCH($AL85,'Outcome Indicators - Section C'!$I$30:$I$121,0)),""),"")</f>
        <v/>
      </c>
      <c r="M85" s="607" t="str">
        <f>IFERROR(IF(INDEX('Outcome Indicators - Section C'!H$30:H$121,MATCH($AL85,'Outcome Indicators - Section C'!$I$30:$I$121,0))&lt;&gt;0,INDEX('Outcome Indicators - Section C'!H$30:H$121,MATCH($AL85,'Outcome Indicators - Section C'!$I$30:$I$121,0)),""),"")</f>
        <v/>
      </c>
      <c r="N85" s="269" t="str">
        <f>IFERROR(IF(INDEX('Outcome Indicators - Section C'!D$30:D$121,MATCH($AM85,'Outcome Indicators - Section C'!$I$30:$I$121,0))&lt;&gt;0,INDEX('Outcome Indicators - Section C'!D$30:D$121,MATCH($AM85,'Outcome Indicators - Section C'!$I$30:$I$121,0)),""),"")</f>
        <v/>
      </c>
      <c r="O85" s="605" t="str">
        <f>IFERROR(IF(INDEX('Outcome Indicators - Section C'!F$30:F$121,MATCH($AM85,'Outcome Indicators - Section C'!$I$30:$I$121,0))&lt;&gt;0,INDEX('Outcome Indicators - Section C'!F$30:F$121,MATCH($AM85,'Outcome Indicators - Section C'!$I$30:$I$121,0)),""),"")</f>
        <v/>
      </c>
      <c r="P85" s="606" t="str">
        <f>IFERROR(IF(INDEX('Outcome Indicators - Section C'!G$30:G$121,MATCH($AM85,'Outcome Indicators - Section C'!$I$30:$I$121,0))&lt;&gt;0,INDEX('Outcome Indicators - Section C'!G$30:G$121,MATCH($AM85,'Outcome Indicators - Section C'!$I$30:$I$121,0)),""),"")</f>
        <v/>
      </c>
      <c r="Q85" s="607" t="str">
        <f>IFERROR(IF(INDEX('Outcome Indicators - Section C'!H$30:H$121,MATCH($AM85,'Outcome Indicators - Section C'!$I$30:$I$121,0))&lt;&gt;0,INDEX('Outcome Indicators - Section C'!H$30:H$121,MATCH($AM85,'Outcome Indicators - Section C'!$I$30:$I$121,0)),""),"")</f>
        <v/>
      </c>
      <c r="R85" s="304" t="str">
        <f>IFERROR(IF(INDEX('Outcome Indicators - Section C'!D$30:D$121,MATCH($AN85,'Outcome Indicators - Section C'!$I$30:$I$121,0))&lt;&gt;0,INDEX('Outcome Indicators - Section C'!D$30:D$121,MATCH($AN85,'Outcome Indicators - Section C'!$I$30:$I$121,0)),""),"")</f>
        <v/>
      </c>
      <c r="S85" s="605">
        <f>IFERROR(IF(INDEX('Outcome Indicators - Section C'!F$30:F$121,MATCH($AN85,'Outcome Indicators - Section C'!$I$30:$I$121,0))&lt;&gt;0,INDEX('Outcome Indicators - Section C'!F$30:F$121,MATCH($AN85,'Outcome Indicators - Section C'!$I$30:$I$121,0)),""),"")</f>
        <v>0.75</v>
      </c>
      <c r="T85" s="606">
        <f>IFERROR(IF(INDEX('Outcome Indicators - Section C'!G$30:G$121,MATCH($AN85,'Outcome Indicators - Section C'!$I$30:$I$121,0))&lt;&gt;0,INDEX('Outcome Indicators - Section C'!G$30:G$121,MATCH($AN85,'Outcome Indicators - Section C'!$I$30:$I$121,0)),""),"")</f>
        <v>44256</v>
      </c>
      <c r="U85" s="607" t="str">
        <f>IFERROR(IF(INDEX('Outcome Indicators - Section C'!H$30:H$121,MATCH($AN85,'Outcome Indicators - Section C'!$I$30:$I$121,0))&lt;&gt;0,INDEX('Outcome Indicators - Section C'!H$30:H$121,MATCH($AN85,'Outcome Indicators - Section C'!$I$30:$I$121,0)),""),"")</f>
        <v/>
      </c>
      <c r="V85" s="269" t="str">
        <f>IFERROR(IF(INDEX('Outcome Indicators - Section C'!D$30:D$121,MATCH($AO85,'Outcome Indicators - Section C'!$I$30:$I$121,0))&lt;&gt;0,INDEX('Outcome Indicators - Section C'!D$30:D$121,MATCH($AO85,'Outcome Indicators - Section C'!$I$30:$I$121,0)),""),"")</f>
        <v/>
      </c>
      <c r="W85" s="605" t="str">
        <f>IFERROR(IF(INDEX('Outcome Indicators - Section C'!F$30:F$121,MATCH($AO85,'Outcome Indicators - Section C'!$I$30:$I$121,0))&lt;&gt;0,INDEX('Outcome Indicators - Section C'!F$30:F$121,MATCH($AO85,'Outcome Indicators - Section C'!$I$30:$I$121,0)),""),"")</f>
        <v/>
      </c>
      <c r="X85" s="606" t="str">
        <f>IFERROR(IF(INDEX('Outcome Indicators - Section C'!G$30:G$121,MATCH($AO85,'Outcome Indicators - Section C'!$I$30:$I$121,0))&lt;&gt;0,INDEX('Outcome Indicators - Section C'!G$30:G$121,MATCH($AO85,'Outcome Indicators - Section C'!$I$30:$I$121,0)),""),"")</f>
        <v/>
      </c>
      <c r="Y85" s="607" t="str">
        <f>IFERROR(IF(INDEX('Outcome Indicators - Section C'!H$30:H$121,MATCH($AO85,'Outcome Indicators - Section C'!$I$30:$I$121,0))&lt;&gt;0,INDEX('Outcome Indicators - Section C'!H$30:H$121,MATCH($AO85,'Outcome Indicators - Section C'!$I$30:$I$121,0)),""),"")</f>
        <v/>
      </c>
      <c r="Z85" s="269" t="str">
        <f>IFERROR(IF(INDEX('Outcome Indicators - Section C'!D$30:D$121,MATCH($AP85,'Outcome Indicators - Section C'!$I$30:$I$121,0))&lt;&gt;0,INDEX('Outcome Indicators - Section C'!D$30:D$121,MATCH($AP85,'Outcome Indicators - Section C'!$I$30:$I$121,0)),""),"")</f>
        <v/>
      </c>
      <c r="AA85" s="605" t="str">
        <f>IFERROR(IF(INDEX('Outcome Indicators - Section C'!F$30:F$121,MATCH($AP85,'Outcome Indicators - Section C'!$I$30:$I$121,0))&lt;&gt;0,INDEX('Outcome Indicators - Section C'!F$30:F$121,MATCH($AP85,'Outcome Indicators - Section C'!$I$30:$I$121,0)),""),"")</f>
        <v/>
      </c>
      <c r="AB85" s="606" t="str">
        <f>IFERROR(IF(INDEX('Outcome Indicators - Section C'!G$30:G$121,MATCH($AP85,'Outcome Indicators - Section C'!$I$30:$I$121,0))&lt;&gt;0,INDEX('Outcome Indicators - Section C'!G$30:G$121,MATCH($AP85,'Outcome Indicators - Section C'!$I$30:$I$121,0)),""),"")</f>
        <v/>
      </c>
      <c r="AC85" s="607" t="str">
        <f>IFERROR(IF(INDEX('Outcome Indicators - Section C'!H$30:H$121,MATCH($AP85,'Outcome Indicators - Section C'!$I$30:$I$121,0))&lt;&gt;0,INDEX('Outcome Indicators - Section C'!H$30:H$121,MATCH($AP85,'Outcome Indicators - Section C'!$I$30:$I$121,0)),""),"")</f>
        <v/>
      </c>
      <c r="AD85" s="282"/>
      <c r="AE85" s="282"/>
      <c r="AF85" s="282"/>
      <c r="AG85" s="608" t="str">
        <f>IFERROR(IF(INDEX('Outcome Indicators - Section C'!R$10:R$26,MATCH($A85,'Outcome Indicators - Section C'!$A$10:$A$26,0))&lt;&gt;0,INDEX('Outcome Indicators - Section C'!R$10:R$26,MATCH($A85,'Outcome Indicators - Section C'!$A$10:$A$26,0)),""),"")</f>
        <v xml:space="preserve">The IBBS conducted in 2014 for MSM was in 4 provinces, however, the two sites which are part of this concept note were not part of the IBBS conducted in 2014. This is a nationally representative indicator and the IBBS is planned to be conducted in 2017 again. The site selection will depend on the availability of resources. </v>
      </c>
      <c r="AL85" s="633" t="str">
        <f t="shared" ref="AL85" si="70">CONCATENATE($A85,J$81)</f>
        <v>22018</v>
      </c>
      <c r="AM85" s="633" t="str">
        <f t="shared" ref="AM85" si="71">CONCATENATE($A85,N$81)</f>
        <v>22019</v>
      </c>
      <c r="AN85" s="633" t="str">
        <f t="shared" ref="AN85" si="72">CONCATENATE($A85,R$81)</f>
        <v>22020</v>
      </c>
      <c r="AO85" s="633" t="str">
        <f t="shared" ref="AO85" si="73">CONCATENATE($A85,V$81)</f>
        <v>22021</v>
      </c>
      <c r="AP85" s="633" t="str">
        <f t="shared" ref="AP85" si="74">CONCATENATE($A85,Z$81)</f>
        <v>22022</v>
      </c>
      <c r="AQ85" s="277"/>
    </row>
    <row r="86" spans="1:43" ht="28.5" x14ac:dyDescent="0.25">
      <c r="A86" s="609">
        <v>4</v>
      </c>
      <c r="B86" s="599"/>
      <c r="C86" s="602"/>
      <c r="D86" s="602"/>
      <c r="E86" s="602"/>
      <c r="F86" s="602"/>
      <c r="G86" s="602"/>
      <c r="H86" s="602"/>
      <c r="I86" s="604"/>
      <c r="J86" s="304" t="str">
        <f>IFERROR(IF(INDEX('Outcome Indicators - Section C'!E$30:E$121,MATCH($AL85,'Outcome Indicators - Section C'!$I$30:$I$121,0))&lt;&gt;0,INDEX('Outcome Indicators - Section C'!E$30:E$121,MATCH($AL85,'Outcome Indicators - Section C'!$I$30:$I$121,0)),""),"")</f>
        <v/>
      </c>
      <c r="K86" s="605"/>
      <c r="L86" s="606"/>
      <c r="M86" s="607"/>
      <c r="N86" s="269" t="str">
        <f>IFERROR(IF(INDEX('Outcome Indicators - Section C'!E$30:E$121,MATCH($AM85,'Outcome Indicators - Section C'!$I$30:$I$121,0))&lt;&gt;0,INDEX('Outcome Indicators - Section C'!E$30:E$121,MATCH($AM85,'Outcome Indicators - Section C'!$I$30:$I$121,0)),""),"")</f>
        <v/>
      </c>
      <c r="O86" s="605"/>
      <c r="P86" s="606"/>
      <c r="Q86" s="607"/>
      <c r="R86" s="304" t="str">
        <f>IFERROR(IF(INDEX('Outcome Indicators - Section C'!E$30:E$121,MATCH($AN85,'Outcome Indicators - Section C'!$I$30:$I$121,0))&lt;&gt;0,INDEX('Outcome Indicators - Section C'!E$30:E$121,MATCH($AN85,'Outcome Indicators - Section C'!$I$30:$I$121,0)),""),"")</f>
        <v/>
      </c>
      <c r="S86" s="605"/>
      <c r="T86" s="606"/>
      <c r="U86" s="607"/>
      <c r="V86" s="269" t="str">
        <f>IFERROR(IF(INDEX('Outcome Indicators - Section C'!E$30:E$121,MATCH($AO85,'Outcome Indicators - Section C'!$I$30:$I$121,0))&lt;&gt;0,INDEX('Outcome Indicators - Section C'!E$30:E$121,MATCH($AO85,'Outcome Indicators - Section C'!$I$30:$I$121,0)),""),"")</f>
        <v/>
      </c>
      <c r="W86" s="605"/>
      <c r="X86" s="606"/>
      <c r="Y86" s="607"/>
      <c r="Z86" s="269" t="str">
        <f>IFERROR(IF(INDEX('Outcome Indicators - Section C'!E$30:E$121,MATCH($AP85,'Outcome Indicators - Section C'!$I$30:$I$121,0))&lt;&gt;0,INDEX('Outcome Indicators - Section C'!E$30:E$121,MATCH($AP85,'Outcome Indicators - Section C'!$I$30:$I$121,0)),""),"")</f>
        <v/>
      </c>
      <c r="AA86" s="605"/>
      <c r="AB86" s="606"/>
      <c r="AC86" s="607"/>
      <c r="AD86" s="282"/>
      <c r="AE86" s="282"/>
      <c r="AF86" s="282"/>
      <c r="AG86" s="608"/>
      <c r="AL86" s="633"/>
      <c r="AM86" s="633"/>
      <c r="AN86" s="633"/>
      <c r="AO86" s="633"/>
      <c r="AP86" s="633"/>
      <c r="AQ86" s="277"/>
    </row>
    <row r="87" spans="1:43" ht="28.5" x14ac:dyDescent="0.25">
      <c r="A87" s="599">
        <v>3</v>
      </c>
      <c r="B87" s="599" t="str">
        <f>IFERROR(IF(INDEX('Outcome Indicators - Section C'!B$10:B$26,MATCH($A87,'Outcome Indicators - Section C'!$A$10:$A$26,0))&lt;&gt;0,INDEX('Outcome Indicators - Section C'!B$10:B$26,MATCH($A87,'Outcome Indicators - Section C'!$A$10:$A$26,0)),""),"")</f>
        <v>HIV O-1(M): Percentage of adults and children with HIV, known to be on treatment 12 months after initiation of antiretroviral therapy</v>
      </c>
      <c r="C87" s="602" t="str">
        <f>IFERROR(IF(INDEX('Outcome Indicators - Section C'!C$10:C$26,MATCH($A87,'Outcome Indicators - Section C'!$A$10:$A$26,0))&lt;&gt;0,INDEX('Outcome Indicators - Section C'!C$10:C$26,MATCH($A87,'Outcome Indicators - Section C'!$A$10:$A$26,0)),""),"")</f>
        <v/>
      </c>
      <c r="D87" s="602" t="str">
        <f>IFERROR(IF(INDEX('Outcome Indicators - Section C'!D$10:D$26,MATCH($A87,'Outcome Indicators - Section C'!$A$10:$A$26,0))&lt;&gt;0,INDEX('Outcome Indicators - Section C'!D$10:D$26,MATCH($A87,'Outcome Indicators - Section C'!$A$10:$A$26,0)),""),"")</f>
        <v>83.53%</v>
      </c>
      <c r="E87" s="602" t="str">
        <f>IFERROR(IF(INDEX('Outcome Indicators - Section C'!E$10:E$26,MATCH($A87,'Outcome Indicators - Section C'!$A$10:$A$26,0))&lt;&gt;0,INDEX('Outcome Indicators - Section C'!E$10:E$26,MATCH($A87,'Outcome Indicators - Section C'!$A$10:$A$26,0)),""),"")</f>
        <v>2016</v>
      </c>
      <c r="F87" s="602" t="str">
        <f>IFERROR(IF(INDEX('Outcome Indicators - Section C'!F$10:F$26,MATCH($A87,'Outcome Indicators - Section C'!$A$10:$A$26,0))&lt;&gt;0,INDEX('Outcome Indicators - Section C'!F$10:F$26,MATCH($A87,'Outcome Indicators - Section C'!$A$10:$A$26,0)),""),"")</f>
        <v>HIVCAM</v>
      </c>
      <c r="G87" s="602" t="str">
        <f>IFERROR(IF(INDEX('Outcome Indicators - Section C'!G$10:G$26,MATCH($A87,'Outcome Indicators - Section C'!$A$10:$A$26,0))&lt;&gt;0,INDEX('Outcome Indicators - Section C'!G$10:G$26,MATCH($A87,'Outcome Indicators - Section C'!$A$10:$A$26,0)),""),"")</f>
        <v>Duration of treatment,Age,Gender</v>
      </c>
      <c r="H87" s="602" t="str">
        <f>IFERROR(IF(INDEX('Outcome Indicators - Section C'!H$10:H$26,MATCH($A87,'Outcome Indicators - Section C'!$A$10:$A$26,0))&lt;&gt;0,INDEX('Outcome Indicators - Section C'!H$10:H$26,MATCH($A87,'Outcome Indicators - Section C'!$A$10:$A$26,0)),""),"")</f>
        <v/>
      </c>
      <c r="I87" s="604" t="str">
        <f>IFERROR(IF(INDEX('Outcome Indicators - Section C'!Q$10:Q$26,MATCH($A87,'Outcome Indicators - Section C'!$A$10:$A$26,0))&lt;&gt;0,INDEX('Outcome Indicators - Section C'!Q$10:Q$26,MATCH($A87,'Outcome Indicators - Section C'!$A$10:$A$26,0)),""),"")</f>
        <v>Lao (Peoples Democratic Republic)</v>
      </c>
      <c r="J87" s="250" t="str">
        <f>IFERROR(IF(INDEX('Outcome Indicators - Section C'!D$30:D$121,MATCH($AL87,'Outcome Indicators - Section C'!$I$30:$I$121,0))&lt;&gt;0,INDEX('Outcome Indicators - Section C'!D$30:D$121,MATCH($AL87,'Outcome Indicators - Section C'!$I$30:$I$121,0)),""),"")</f>
        <v/>
      </c>
      <c r="K87" s="605">
        <f>IFERROR(IF(INDEX('Outcome Indicators - Section C'!F$30:F$121,MATCH($AL87,'Outcome Indicators - Section C'!$I$30:$I$121,0))&lt;&gt;0,INDEX('Outcome Indicators - Section C'!F$30:F$121,MATCH($AL87,'Outcome Indicators - Section C'!$I$30:$I$121,0)),""),"")</f>
        <v>0.85</v>
      </c>
      <c r="L87" s="606">
        <f>IFERROR(IF(INDEX('Outcome Indicators - Section C'!G$30:G$121,MATCH($AL87,'Outcome Indicators - Section C'!$I$30:$I$121,0))&lt;&gt;0,INDEX('Outcome Indicators - Section C'!G$30:G$121,MATCH($AL87,'Outcome Indicators - Section C'!$I$30:$I$121,0)),""),"")</f>
        <v>43525</v>
      </c>
      <c r="M87" s="607" t="str">
        <f>IFERROR(IF(INDEX('Outcome Indicators - Section C'!H$30:H$121,MATCH($AL87,'Outcome Indicators - Section C'!$I$30:$I$121,0))&lt;&gt;0,INDEX('Outcome Indicators - Section C'!H$30:H$121,MATCH($AL87,'Outcome Indicators - Section C'!$I$30:$I$121,0)),""),"")</f>
        <v/>
      </c>
      <c r="N87" s="250" t="str">
        <f>IFERROR(IF(INDEX('Outcome Indicators - Section C'!D$30:D$121,MATCH($AM87,'Outcome Indicators - Section C'!$I$30:$I$121,0))&lt;&gt;0,INDEX('Outcome Indicators - Section C'!D$30:D$121,MATCH($AM87,'Outcome Indicators - Section C'!$I$30:$I$121,0)),""),"")</f>
        <v/>
      </c>
      <c r="O87" s="605">
        <f>IFERROR(IF(INDEX('Outcome Indicators - Section C'!F$30:F$121,MATCH($AM87,'Outcome Indicators - Section C'!$I$30:$I$121,0))&lt;&gt;0,INDEX('Outcome Indicators - Section C'!F$30:F$121,MATCH($AM87,'Outcome Indicators - Section C'!$I$30:$I$121,0)),""),"")</f>
        <v>0.85</v>
      </c>
      <c r="P87" s="606">
        <f>IFERROR(IF(INDEX('Outcome Indicators - Section C'!G$30:G$121,MATCH($AM87,'Outcome Indicators - Section C'!$I$30:$I$121,0))&lt;&gt;0,INDEX('Outcome Indicators - Section C'!G$30:G$121,MATCH($AM87,'Outcome Indicators - Section C'!$I$30:$I$121,0)),""),"")</f>
        <v>43891</v>
      </c>
      <c r="Q87" s="607" t="str">
        <f>IFERROR(IF(INDEX('Outcome Indicators - Section C'!H$30:H$121,MATCH($AM87,'Outcome Indicators - Section C'!$I$30:$I$121,0))&lt;&gt;0,INDEX('Outcome Indicators - Section C'!H$30:H$121,MATCH($AM87,'Outcome Indicators - Section C'!$I$30:$I$121,0)),""),"")</f>
        <v/>
      </c>
      <c r="R87" s="250" t="str">
        <f>IFERROR(IF(INDEX('Outcome Indicators - Section C'!D$30:D$121,MATCH($AN87,'Outcome Indicators - Section C'!$I$30:$I$121,0))&lt;&gt;0,INDEX('Outcome Indicators - Section C'!D$30:D$121,MATCH($AN87,'Outcome Indicators - Section C'!$I$30:$I$121,0)),""),"")</f>
        <v/>
      </c>
      <c r="S87" s="605">
        <f>IFERROR(IF(INDEX('Outcome Indicators - Section C'!F$30:F$121,MATCH($AN87,'Outcome Indicators - Section C'!$I$30:$I$121,0))&lt;&gt;0,INDEX('Outcome Indicators - Section C'!F$30:F$121,MATCH($AN87,'Outcome Indicators - Section C'!$I$30:$I$121,0)),""),"")</f>
        <v>0.85</v>
      </c>
      <c r="T87" s="606">
        <f>IFERROR(IF(INDEX('Outcome Indicators - Section C'!G$30:G$121,MATCH($AN87,'Outcome Indicators - Section C'!$I$30:$I$121,0))&lt;&gt;0,INDEX('Outcome Indicators - Section C'!G$30:G$121,MATCH($AN87,'Outcome Indicators - Section C'!$I$30:$I$121,0)),""),"")</f>
        <v>44256</v>
      </c>
      <c r="U87" s="607" t="str">
        <f>IFERROR(IF(INDEX('Outcome Indicators - Section C'!H$30:H$121,MATCH($AN87,'Outcome Indicators - Section C'!$I$30:$I$121,0))&lt;&gt;0,INDEX('Outcome Indicators - Section C'!H$30:H$121,MATCH($AN87,'Outcome Indicators - Section C'!$I$30:$I$121,0)),""),"")</f>
        <v/>
      </c>
      <c r="V87" s="250" t="str">
        <f>IFERROR(IF(INDEX('Outcome Indicators - Section C'!D$30:D$121,MATCH($AO87,'Outcome Indicators - Section C'!$I$30:$I$121,0))&lt;&gt;0,INDEX('Outcome Indicators - Section C'!D$30:D$121,MATCH($AO87,'Outcome Indicators - Section C'!$I$30:$I$121,0)),""),"")</f>
        <v/>
      </c>
      <c r="W87" s="605" t="str">
        <f>IFERROR(IF(INDEX('Outcome Indicators - Section C'!F$30:F$121,MATCH($AO87,'Outcome Indicators - Section C'!$I$30:$I$121,0))&lt;&gt;0,INDEX('Outcome Indicators - Section C'!F$30:F$121,MATCH($AO87,'Outcome Indicators - Section C'!$I$30:$I$121,0)),""),"")</f>
        <v/>
      </c>
      <c r="X87" s="606" t="str">
        <f>IFERROR(IF(INDEX('Outcome Indicators - Section C'!G$30:G$121,MATCH($AO87,'Outcome Indicators - Section C'!$I$30:$I$121,0))&lt;&gt;0,INDEX('Outcome Indicators - Section C'!G$30:G$121,MATCH($AO87,'Outcome Indicators - Section C'!$I$30:$I$121,0)),""),"")</f>
        <v/>
      </c>
      <c r="Y87" s="607" t="str">
        <f>IFERROR(IF(INDEX('Outcome Indicators - Section C'!H$30:H$121,MATCH($AO87,'Outcome Indicators - Section C'!$I$30:$I$121,0))&lt;&gt;0,INDEX('Outcome Indicators - Section C'!H$30:H$121,MATCH($AO87,'Outcome Indicators - Section C'!$I$30:$I$121,0)),""),"")</f>
        <v/>
      </c>
      <c r="Z87" s="250" t="str">
        <f>IFERROR(IF(INDEX('Outcome Indicators - Section C'!D$30:D$121,MATCH($AP87,'Outcome Indicators - Section C'!$I$30:$I$121,0))&lt;&gt;0,INDEX('Outcome Indicators - Section C'!D$30:D$121,MATCH($AP87,'Outcome Indicators - Section C'!$I$30:$I$121,0)),""),"")</f>
        <v/>
      </c>
      <c r="AA87" s="605" t="str">
        <f>IFERROR(IF(INDEX('Outcome Indicators - Section C'!F$30:F$121,MATCH($AP87,'Outcome Indicators - Section C'!$I$30:$I$121,0))&lt;&gt;0,INDEX('Outcome Indicators - Section C'!F$30:F$121,MATCH($AP87,'Outcome Indicators - Section C'!$I$30:$I$121,0)),""),"")</f>
        <v/>
      </c>
      <c r="AB87" s="606" t="str">
        <f>IFERROR(IF(INDEX('Outcome Indicators - Section C'!G$30:G$121,MATCH($AP87,'Outcome Indicators - Section C'!$I$30:$I$121,0))&lt;&gt;0,INDEX('Outcome Indicators - Section C'!G$30:G$121,MATCH($AP87,'Outcome Indicators - Section C'!$I$30:$I$121,0)),""),"")</f>
        <v/>
      </c>
      <c r="AC87" s="607" t="str">
        <f>IFERROR(IF(INDEX('Outcome Indicators - Section C'!H$30:H$121,MATCH($AP87,'Outcome Indicators - Section C'!$I$30:$I$121,0))&lt;&gt;0,INDEX('Outcome Indicators - Section C'!H$30:H$121,MATCH($AP87,'Outcome Indicators - Section C'!$I$30:$I$121,0)),""),"")</f>
        <v/>
      </c>
      <c r="AD87" s="282"/>
      <c r="AE87" s="282"/>
      <c r="AF87" s="282"/>
      <c r="AG87" s="608" t="str">
        <f>IFERROR(IF(INDEX('Outcome Indicators - Section C'!R$10:R$26,MATCH($A87,'Outcome Indicators - Section C'!$A$10:$A$26,0))&lt;&gt;0,INDEX('Outcome Indicators - Section C'!R$10:R$26,MATCH($A87,'Outcome Indicators - Section C'!$A$10:$A$26,0)),""),"")</f>
        <v xml:space="preserve">This data is taken from the latest PUDRof HIV NFM (July-Dec 2016). Baseline can be updated with Dec 2017 data during grant making. According to this document 83.53% of adults and children living with HIV are known to be on treatment 12 months after the initiation of ART. The target is to reach at least 85% of adults and children, considering the scale up of effort by both Government and CSO partners for early initiation, rigorous follow-up and peer counselling. Given the constrained resources, we believe a target of 85% is realistic. </v>
      </c>
      <c r="AL87" s="633" t="str">
        <f t="shared" ref="AL87" si="75">CONCATENATE($A87,J$81)</f>
        <v>32018</v>
      </c>
      <c r="AM87" s="633" t="str">
        <f t="shared" ref="AM87" si="76">CONCATENATE($A87,N$81)</f>
        <v>32019</v>
      </c>
      <c r="AN87" s="633" t="str">
        <f t="shared" ref="AN87" si="77">CONCATENATE($A87,R$81)</f>
        <v>32020</v>
      </c>
      <c r="AO87" s="633" t="str">
        <f t="shared" ref="AO87" si="78">CONCATENATE($A87,V$81)</f>
        <v>32021</v>
      </c>
      <c r="AP87" s="633" t="str">
        <f t="shared" ref="AP87" si="79">CONCATENATE($A87,Z$81)</f>
        <v>32022</v>
      </c>
      <c r="AQ87" s="277"/>
    </row>
    <row r="88" spans="1:43" ht="28.5" x14ac:dyDescent="0.25">
      <c r="A88" s="599">
        <v>6</v>
      </c>
      <c r="B88" s="599"/>
      <c r="C88" s="602"/>
      <c r="D88" s="602"/>
      <c r="E88" s="602"/>
      <c r="F88" s="602"/>
      <c r="G88" s="602"/>
      <c r="H88" s="602"/>
      <c r="I88" s="604"/>
      <c r="J88" s="250" t="str">
        <f>IFERROR(IF(INDEX('Outcome Indicators - Section C'!E$30:E$121,MATCH($AL87,'Outcome Indicators - Section C'!$I$30:$I$121,0))&lt;&gt;0,INDEX('Outcome Indicators - Section C'!E$30:E$121,MATCH($AL87,'Outcome Indicators - Section C'!$I$30:$I$121,0)),""),"")</f>
        <v/>
      </c>
      <c r="K88" s="605"/>
      <c r="L88" s="606"/>
      <c r="M88" s="607"/>
      <c r="N88" s="250" t="str">
        <f>IFERROR(IF(INDEX('Outcome Indicators - Section C'!E$30:E$121,MATCH($AM87,'Outcome Indicators - Section C'!$I$30:$I$121,0))&lt;&gt;0,INDEX('Outcome Indicators - Section C'!E$30:E$121,MATCH($AM87,'Outcome Indicators - Section C'!$I$30:$I$121,0)),""),"")</f>
        <v/>
      </c>
      <c r="O88" s="605"/>
      <c r="P88" s="606"/>
      <c r="Q88" s="607"/>
      <c r="R88" s="250" t="str">
        <f>IFERROR(IF(INDEX('Outcome Indicators - Section C'!E$30:E$121,MATCH($AN87,'Outcome Indicators - Section C'!$I$30:$I$121,0))&lt;&gt;0,INDEX('Outcome Indicators - Section C'!E$30:E$121,MATCH($AN87,'Outcome Indicators - Section C'!$I$30:$I$121,0)),""),"")</f>
        <v/>
      </c>
      <c r="S88" s="605"/>
      <c r="T88" s="606"/>
      <c r="U88" s="607"/>
      <c r="V88" s="250" t="str">
        <f>IFERROR(IF(INDEX('Outcome Indicators - Section C'!E$30:E$121,MATCH($AO87,'Outcome Indicators - Section C'!$I$30:$I$121,0))&lt;&gt;0,INDEX('Outcome Indicators - Section C'!E$30:E$121,MATCH($AO87,'Outcome Indicators - Section C'!$I$30:$I$121,0)),""),"")</f>
        <v/>
      </c>
      <c r="W88" s="605"/>
      <c r="X88" s="606"/>
      <c r="Y88" s="607"/>
      <c r="Z88" s="250" t="str">
        <f>IFERROR(IF(INDEX('Outcome Indicators - Section C'!E$30:E$121,MATCH($AP87,'Outcome Indicators - Section C'!$I$30:$I$121,0))&lt;&gt;0,INDEX('Outcome Indicators - Section C'!E$30:E$121,MATCH($AP87,'Outcome Indicators - Section C'!$I$30:$I$121,0)),""),"")</f>
        <v/>
      </c>
      <c r="AA88" s="605"/>
      <c r="AB88" s="606"/>
      <c r="AC88" s="607"/>
      <c r="AD88" s="282"/>
      <c r="AE88" s="282"/>
      <c r="AF88" s="282"/>
      <c r="AG88" s="608"/>
      <c r="AL88" s="633"/>
      <c r="AM88" s="633"/>
      <c r="AN88" s="633"/>
      <c r="AO88" s="633"/>
      <c r="AP88" s="633"/>
      <c r="AQ88" s="277"/>
    </row>
    <row r="89" spans="1:43" ht="28.5" x14ac:dyDescent="0.25">
      <c r="A89" s="609">
        <v>4</v>
      </c>
      <c r="B89" s="599" t="str">
        <f>IFERROR(IF(INDEX('Outcome Indicators - Section C'!B$10:B$26,MATCH($A89,'Outcome Indicators - Section C'!$A$10:$A$26,0))&lt;&gt;0,INDEX('Outcome Indicators - Section C'!B$10:B$26,MATCH($A89,'Outcome Indicators - Section C'!$A$10:$A$26,0)),""),"")</f>
        <v/>
      </c>
      <c r="C89" s="602" t="str">
        <f>IFERROR(IF(INDEX('Outcome Indicators - Section C'!C$10:C$26,MATCH($A89,'Outcome Indicators - Section C'!$A$10:$A$26,0))&lt;&gt;0,INDEX('Outcome Indicators - Section C'!C$10:C$26,MATCH($A89,'Outcome Indicators - Section C'!$A$10:$A$26,0)),""),"")</f>
        <v/>
      </c>
      <c r="D89" s="602" t="str">
        <f>IFERROR(IF(INDEX('Outcome Indicators - Section C'!D$10:D$26,MATCH($A89,'Outcome Indicators - Section C'!$A$10:$A$26,0))&lt;&gt;0,INDEX('Outcome Indicators - Section C'!D$10:D$26,MATCH($A89,'Outcome Indicators - Section C'!$A$10:$A$26,0)),""),"")</f>
        <v/>
      </c>
      <c r="E89" s="602" t="str">
        <f>IFERROR(IF(INDEX('Outcome Indicators - Section C'!E$10:E$26,MATCH($A89,'Outcome Indicators - Section C'!$A$10:$A$26,0))&lt;&gt;0,INDEX('Outcome Indicators - Section C'!E$10:E$26,MATCH($A89,'Outcome Indicators - Section C'!$A$10:$A$26,0)),""),"")</f>
        <v/>
      </c>
      <c r="F89" s="602" t="str">
        <f>IFERROR(IF(INDEX('Outcome Indicators - Section C'!F$10:F$26,MATCH($A89,'Outcome Indicators - Section C'!$A$10:$A$26,0))&lt;&gt;0,INDEX('Outcome Indicators - Section C'!F$10:F$26,MATCH($A89,'Outcome Indicators - Section C'!$A$10:$A$26,0)),""),"")</f>
        <v/>
      </c>
      <c r="G89" s="602" t="str">
        <f>IFERROR(IF(INDEX('Outcome Indicators - Section C'!G$10:G$26,MATCH($A89,'Outcome Indicators - Section C'!$A$10:$A$26,0))&lt;&gt;0,INDEX('Outcome Indicators - Section C'!G$10:G$26,MATCH($A89,'Outcome Indicators - Section C'!$A$10:$A$26,0)),""),"")</f>
        <v/>
      </c>
      <c r="H89" s="602" t="str">
        <f>IFERROR(IF(INDEX('Outcome Indicators - Section C'!H$10:H$26,MATCH($A89,'Outcome Indicators - Section C'!$A$10:$A$26,0))&lt;&gt;0,INDEX('Outcome Indicators - Section C'!H$10:H$26,MATCH($A89,'Outcome Indicators - Section C'!$A$10:$A$26,0)),""),"")</f>
        <v/>
      </c>
      <c r="I89" s="604" t="str">
        <f>IFERROR(IF(INDEX('Outcome Indicators - Section C'!Q$10:Q$26,MATCH($A89,'Outcome Indicators - Section C'!$A$10:$A$26,0))&lt;&gt;0,INDEX('Outcome Indicators - Section C'!Q$10:Q$26,MATCH($A89,'Outcome Indicators - Section C'!$A$10:$A$26,0)),""),"")</f>
        <v/>
      </c>
      <c r="J89" s="304" t="str">
        <f>IFERROR(IF(INDEX('Outcome Indicators - Section C'!D$30:D$121,MATCH($AL89,'Outcome Indicators - Section C'!$I$30:$I$121,0))&lt;&gt;0,INDEX('Outcome Indicators - Section C'!D$30:D$121,MATCH($AL89,'Outcome Indicators - Section C'!$I$30:$I$121,0)),""),"")</f>
        <v/>
      </c>
      <c r="K89" s="605" t="str">
        <f>IFERROR(IF(INDEX('Outcome Indicators - Section C'!F$30:F$121,MATCH($AL89,'Outcome Indicators - Section C'!$I$30:$I$121,0))&lt;&gt;0,INDEX('Outcome Indicators - Section C'!F$30:F$121,MATCH($AL89,'Outcome Indicators - Section C'!$I$30:$I$121,0)),""),"")</f>
        <v/>
      </c>
      <c r="L89" s="606" t="str">
        <f>IFERROR(IF(INDEX('Outcome Indicators - Section C'!G$30:G$121,MATCH($AL89,'Outcome Indicators - Section C'!$I$30:$I$121,0))&lt;&gt;0,INDEX('Outcome Indicators - Section C'!G$30:G$121,MATCH($AL89,'Outcome Indicators - Section C'!$I$30:$I$121,0)),""),"")</f>
        <v/>
      </c>
      <c r="M89" s="607" t="str">
        <f>IFERROR(IF(INDEX('Outcome Indicators - Section C'!H$30:H$121,MATCH($AL89,'Outcome Indicators - Section C'!$I$30:$I$121,0))&lt;&gt;0,INDEX('Outcome Indicators - Section C'!H$30:H$121,MATCH($AL89,'Outcome Indicators - Section C'!$I$30:$I$121,0)),""),"")</f>
        <v/>
      </c>
      <c r="N89" s="269" t="str">
        <f>IFERROR(IF(INDEX('Outcome Indicators - Section C'!D$30:D$121,MATCH($AM89,'Outcome Indicators - Section C'!$I$30:$I$121,0))&lt;&gt;0,INDEX('Outcome Indicators - Section C'!D$30:D$121,MATCH($AM89,'Outcome Indicators - Section C'!$I$30:$I$121,0)),""),"")</f>
        <v/>
      </c>
      <c r="O89" s="605" t="str">
        <f>IFERROR(IF(INDEX('Outcome Indicators - Section C'!F$30:F$121,MATCH($AM89,'Outcome Indicators - Section C'!$I$30:$I$121,0))&lt;&gt;0,INDEX('Outcome Indicators - Section C'!F$30:F$121,MATCH($AM89,'Outcome Indicators - Section C'!$I$30:$I$121,0)),""),"")</f>
        <v/>
      </c>
      <c r="P89" s="606" t="str">
        <f>IFERROR(IF(INDEX('Outcome Indicators - Section C'!G$30:G$121,MATCH($AM89,'Outcome Indicators - Section C'!$I$30:$I$121,0))&lt;&gt;0,INDEX('Outcome Indicators - Section C'!G$30:G$121,MATCH($AM89,'Outcome Indicators - Section C'!$I$30:$I$121,0)),""),"")</f>
        <v/>
      </c>
      <c r="Q89" s="607" t="str">
        <f>IFERROR(IF(INDEX('Outcome Indicators - Section C'!H$30:H$121,MATCH($AM89,'Outcome Indicators - Section C'!$I$30:$I$121,0))&lt;&gt;0,INDEX('Outcome Indicators - Section C'!H$30:H$121,MATCH($AM89,'Outcome Indicators - Section C'!$I$30:$I$121,0)),""),"")</f>
        <v/>
      </c>
      <c r="R89" s="304" t="str">
        <f>IFERROR(IF(INDEX('Outcome Indicators - Section C'!D$30:D$121,MATCH($AN89,'Outcome Indicators - Section C'!$I$30:$I$121,0))&lt;&gt;0,INDEX('Outcome Indicators - Section C'!D$30:D$121,MATCH($AN89,'Outcome Indicators - Section C'!$I$30:$I$121,0)),""),"")</f>
        <v/>
      </c>
      <c r="S89" s="605" t="str">
        <f>IFERROR(IF(INDEX('Outcome Indicators - Section C'!F$30:F$121,MATCH($AN89,'Outcome Indicators - Section C'!$I$30:$I$121,0))&lt;&gt;0,INDEX('Outcome Indicators - Section C'!F$30:F$121,MATCH($AN89,'Outcome Indicators - Section C'!$I$30:$I$121,0)),""),"")</f>
        <v/>
      </c>
      <c r="T89" s="606" t="str">
        <f>IFERROR(IF(INDEX('Outcome Indicators - Section C'!G$30:G$121,MATCH($AN89,'Outcome Indicators - Section C'!$I$30:$I$121,0))&lt;&gt;0,INDEX('Outcome Indicators - Section C'!G$30:G$121,MATCH($AN89,'Outcome Indicators - Section C'!$I$30:$I$121,0)),""),"")</f>
        <v/>
      </c>
      <c r="U89" s="607" t="str">
        <f>IFERROR(IF(INDEX('Outcome Indicators - Section C'!H$30:H$121,MATCH($AN89,'Outcome Indicators - Section C'!$I$30:$I$121,0))&lt;&gt;0,INDEX('Outcome Indicators - Section C'!H$30:H$121,MATCH($AN89,'Outcome Indicators - Section C'!$I$30:$I$121,0)),""),"")</f>
        <v/>
      </c>
      <c r="V89" s="269" t="str">
        <f>IFERROR(IF(INDEX('Outcome Indicators - Section C'!D$30:D$121,MATCH($AO89,'Outcome Indicators - Section C'!$I$30:$I$121,0))&lt;&gt;0,INDEX('Outcome Indicators - Section C'!D$30:D$121,MATCH($AO89,'Outcome Indicators - Section C'!$I$30:$I$121,0)),""),"")</f>
        <v/>
      </c>
      <c r="W89" s="605" t="str">
        <f>IFERROR(IF(INDEX('Outcome Indicators - Section C'!F$30:F$121,MATCH($AO89,'Outcome Indicators - Section C'!$I$30:$I$121,0))&lt;&gt;0,INDEX('Outcome Indicators - Section C'!F$30:F$121,MATCH($AO89,'Outcome Indicators - Section C'!$I$30:$I$121,0)),""),"")</f>
        <v/>
      </c>
      <c r="X89" s="606" t="str">
        <f>IFERROR(IF(INDEX('Outcome Indicators - Section C'!G$30:G$121,MATCH($AO89,'Outcome Indicators - Section C'!$I$30:$I$121,0))&lt;&gt;0,INDEX('Outcome Indicators - Section C'!G$30:G$121,MATCH($AO89,'Outcome Indicators - Section C'!$I$30:$I$121,0)),""),"")</f>
        <v/>
      </c>
      <c r="Y89" s="607" t="str">
        <f>IFERROR(IF(INDEX('Outcome Indicators - Section C'!H$30:H$121,MATCH($AO89,'Outcome Indicators - Section C'!$I$30:$I$121,0))&lt;&gt;0,INDEX('Outcome Indicators - Section C'!H$30:H$121,MATCH($AO89,'Outcome Indicators - Section C'!$I$30:$I$121,0)),""),"")</f>
        <v/>
      </c>
      <c r="Z89" s="269" t="str">
        <f>IFERROR(IF(INDEX('Outcome Indicators - Section C'!D$30:D$121,MATCH($AP89,'Outcome Indicators - Section C'!$I$30:$I$121,0))&lt;&gt;0,INDEX('Outcome Indicators - Section C'!D$30:D$121,MATCH($AP89,'Outcome Indicators - Section C'!$I$30:$I$121,0)),""),"")</f>
        <v/>
      </c>
      <c r="AA89" s="605" t="str">
        <f>IFERROR(IF(INDEX('Outcome Indicators - Section C'!F$30:F$121,MATCH($AP89,'Outcome Indicators - Section C'!$I$30:$I$121,0))&lt;&gt;0,INDEX('Outcome Indicators - Section C'!F$30:F$121,MATCH($AP89,'Outcome Indicators - Section C'!$I$30:$I$121,0)),""),"")</f>
        <v/>
      </c>
      <c r="AB89" s="606" t="str">
        <f>IFERROR(IF(INDEX('Outcome Indicators - Section C'!G$30:G$121,MATCH($AP89,'Outcome Indicators - Section C'!$I$30:$I$121,0))&lt;&gt;0,INDEX('Outcome Indicators - Section C'!G$30:G$121,MATCH($AP89,'Outcome Indicators - Section C'!$I$30:$I$121,0)),""),"")</f>
        <v/>
      </c>
      <c r="AC89" s="607" t="str">
        <f>IFERROR(IF(INDEX('Outcome Indicators - Section C'!H$30:H$121,MATCH($AP89,'Outcome Indicators - Section C'!$I$30:$I$121,0))&lt;&gt;0,INDEX('Outcome Indicators - Section C'!H$30:H$121,MATCH($AP89,'Outcome Indicators - Section C'!$I$30:$I$121,0)),""),"")</f>
        <v/>
      </c>
      <c r="AD89" s="282"/>
      <c r="AE89" s="282"/>
      <c r="AF89" s="282"/>
      <c r="AG89" s="608" t="str">
        <f>IFERROR(IF(INDEX('Outcome Indicators - Section C'!R$10:R$26,MATCH($A89,'Outcome Indicators - Section C'!$A$10:$A$26,0))&lt;&gt;0,INDEX('Outcome Indicators - Section C'!R$10:R$26,MATCH($A89,'Outcome Indicators - Section C'!$A$10:$A$26,0)),""),"")</f>
        <v/>
      </c>
      <c r="AL89" s="633" t="str">
        <f t="shared" ref="AL89" si="80">CONCATENATE($A89,J$81)</f>
        <v>42018</v>
      </c>
      <c r="AM89" s="633" t="str">
        <f t="shared" ref="AM89" si="81">CONCATENATE($A89,N$81)</f>
        <v>42019</v>
      </c>
      <c r="AN89" s="633" t="str">
        <f t="shared" ref="AN89" si="82">CONCATENATE($A89,R$81)</f>
        <v>42020</v>
      </c>
      <c r="AO89" s="633" t="str">
        <f t="shared" ref="AO89" si="83">CONCATENATE($A89,V$81)</f>
        <v>42021</v>
      </c>
      <c r="AP89" s="633" t="str">
        <f t="shared" ref="AP89" si="84">CONCATENATE($A89,Z$81)</f>
        <v>42022</v>
      </c>
      <c r="AQ89" s="277"/>
    </row>
    <row r="90" spans="1:43" ht="28.5" x14ac:dyDescent="0.25">
      <c r="A90" s="609">
        <v>8</v>
      </c>
      <c r="B90" s="599"/>
      <c r="C90" s="602"/>
      <c r="D90" s="602"/>
      <c r="E90" s="602"/>
      <c r="F90" s="602"/>
      <c r="G90" s="602"/>
      <c r="H90" s="602"/>
      <c r="I90" s="604"/>
      <c r="J90" s="304" t="str">
        <f>IFERROR(IF(INDEX('Outcome Indicators - Section C'!E$30:E$121,MATCH($AL89,'Outcome Indicators - Section C'!$I$30:$I$121,0))&lt;&gt;0,INDEX('Outcome Indicators - Section C'!E$30:E$121,MATCH($AL89,'Outcome Indicators - Section C'!$I$30:$I$121,0)),""),"")</f>
        <v/>
      </c>
      <c r="K90" s="605"/>
      <c r="L90" s="606"/>
      <c r="M90" s="607"/>
      <c r="N90" s="269" t="str">
        <f>IFERROR(IF(INDEX('Outcome Indicators - Section C'!E$30:E$121,MATCH($AM89,'Outcome Indicators - Section C'!$I$30:$I$121,0))&lt;&gt;0,INDEX('Outcome Indicators - Section C'!E$30:E$121,MATCH($AM89,'Outcome Indicators - Section C'!$I$30:$I$121,0)),""),"")</f>
        <v/>
      </c>
      <c r="O90" s="605"/>
      <c r="P90" s="606"/>
      <c r="Q90" s="607"/>
      <c r="R90" s="304" t="str">
        <f>IFERROR(IF(INDEX('Outcome Indicators - Section C'!E$30:E$121,MATCH($AN89,'Outcome Indicators - Section C'!$I$30:$I$121,0))&lt;&gt;0,INDEX('Outcome Indicators - Section C'!E$30:E$121,MATCH($AN89,'Outcome Indicators - Section C'!$I$30:$I$121,0)),""),"")</f>
        <v/>
      </c>
      <c r="S90" s="605"/>
      <c r="T90" s="606"/>
      <c r="U90" s="607"/>
      <c r="V90" s="269" t="str">
        <f>IFERROR(IF(INDEX('Outcome Indicators - Section C'!E$30:E$121,MATCH($AO89,'Outcome Indicators - Section C'!$I$30:$I$121,0))&lt;&gt;0,INDEX('Outcome Indicators - Section C'!E$30:E$121,MATCH($AO89,'Outcome Indicators - Section C'!$I$30:$I$121,0)),""),"")</f>
        <v/>
      </c>
      <c r="W90" s="605"/>
      <c r="X90" s="606"/>
      <c r="Y90" s="607"/>
      <c r="Z90" s="269" t="str">
        <f>IFERROR(IF(INDEX('Outcome Indicators - Section C'!E$30:E$121,MATCH($AP89,'Outcome Indicators - Section C'!$I$30:$I$121,0))&lt;&gt;0,INDEX('Outcome Indicators - Section C'!E$30:E$121,MATCH($AP89,'Outcome Indicators - Section C'!$I$30:$I$121,0)),""),"")</f>
        <v/>
      </c>
      <c r="AA90" s="605"/>
      <c r="AB90" s="606"/>
      <c r="AC90" s="607"/>
      <c r="AD90" s="282"/>
      <c r="AE90" s="282"/>
      <c r="AF90" s="282"/>
      <c r="AG90" s="608"/>
      <c r="AL90" s="633"/>
      <c r="AM90" s="633"/>
      <c r="AN90" s="633"/>
      <c r="AO90" s="633"/>
      <c r="AP90" s="633"/>
      <c r="AQ90" s="277"/>
    </row>
    <row r="91" spans="1:43" ht="28.5" x14ac:dyDescent="0.25">
      <c r="A91" s="599">
        <v>5</v>
      </c>
      <c r="B91" s="599" t="str">
        <f>IFERROR(IF(INDEX('Outcome Indicators - Section C'!B$10:B$26,MATCH($A91,'Outcome Indicators - Section C'!$A$10:$A$26,0))&lt;&gt;0,INDEX('Outcome Indicators - Section C'!B$10:B$26,MATCH($A91,'Outcome Indicators - Section C'!$A$10:$A$26,0)),""),"")</f>
        <v/>
      </c>
      <c r="C91" s="602" t="str">
        <f>IFERROR(IF(INDEX('Outcome Indicators - Section C'!C$10:C$26,MATCH($A91,'Outcome Indicators - Section C'!$A$10:$A$26,0))&lt;&gt;0,INDEX('Outcome Indicators - Section C'!C$10:C$26,MATCH($A91,'Outcome Indicators - Section C'!$A$10:$A$26,0)),""),"")</f>
        <v/>
      </c>
      <c r="D91" s="602" t="str">
        <f>IFERROR(IF(INDEX('Outcome Indicators - Section C'!D$10:D$26,MATCH($A91,'Outcome Indicators - Section C'!$A$10:$A$26,0))&lt;&gt;0,INDEX('Outcome Indicators - Section C'!D$10:D$26,MATCH($A91,'Outcome Indicators - Section C'!$A$10:$A$26,0)),""),"")</f>
        <v/>
      </c>
      <c r="E91" s="602" t="str">
        <f>IFERROR(IF(INDEX('Outcome Indicators - Section C'!E$10:E$26,MATCH($A91,'Outcome Indicators - Section C'!$A$10:$A$26,0))&lt;&gt;0,INDEX('Outcome Indicators - Section C'!E$10:E$26,MATCH($A91,'Outcome Indicators - Section C'!$A$10:$A$26,0)),""),"")</f>
        <v/>
      </c>
      <c r="F91" s="602" t="str">
        <f>IFERROR(IF(INDEX('Outcome Indicators - Section C'!F$10:F$26,MATCH($A91,'Outcome Indicators - Section C'!$A$10:$A$26,0))&lt;&gt;0,INDEX('Outcome Indicators - Section C'!F$10:F$26,MATCH($A91,'Outcome Indicators - Section C'!$A$10:$A$26,0)),""),"")</f>
        <v/>
      </c>
      <c r="G91" s="602" t="str">
        <f>IFERROR(IF(INDEX('Outcome Indicators - Section C'!G$10:G$26,MATCH($A91,'Outcome Indicators - Section C'!$A$10:$A$26,0))&lt;&gt;0,INDEX('Outcome Indicators - Section C'!G$10:G$26,MATCH($A91,'Outcome Indicators - Section C'!$A$10:$A$26,0)),""),"")</f>
        <v/>
      </c>
      <c r="H91" s="602" t="str">
        <f>IFERROR(IF(INDEX('Outcome Indicators - Section C'!H$10:H$26,MATCH($A91,'Outcome Indicators - Section C'!$A$10:$A$26,0))&lt;&gt;0,INDEX('Outcome Indicators - Section C'!H$10:H$26,MATCH($A91,'Outcome Indicators - Section C'!$A$10:$A$26,0)),""),"")</f>
        <v/>
      </c>
      <c r="I91" s="604" t="str">
        <f>IFERROR(IF(INDEX('Outcome Indicators - Section C'!Q$10:Q$26,MATCH($A91,'Outcome Indicators - Section C'!$A$10:$A$26,0))&lt;&gt;0,INDEX('Outcome Indicators - Section C'!Q$10:Q$26,MATCH($A91,'Outcome Indicators - Section C'!$A$10:$A$26,0)),""),"")</f>
        <v/>
      </c>
      <c r="J91" s="250" t="str">
        <f>IFERROR(IF(INDEX('Outcome Indicators - Section C'!D$30:D$121,MATCH($AL91,'Outcome Indicators - Section C'!$I$30:$I$121,0))&lt;&gt;0,INDEX('Outcome Indicators - Section C'!D$30:D$121,MATCH($AL91,'Outcome Indicators - Section C'!$I$30:$I$121,0)),""),"")</f>
        <v/>
      </c>
      <c r="K91" s="605" t="str">
        <f>IFERROR(IF(INDEX('Outcome Indicators - Section C'!F$30:F$121,MATCH($AL91,'Outcome Indicators - Section C'!$I$30:$I$121,0))&lt;&gt;0,INDEX('Outcome Indicators - Section C'!F$30:F$121,MATCH($AL91,'Outcome Indicators - Section C'!$I$30:$I$121,0)),""),"")</f>
        <v/>
      </c>
      <c r="L91" s="606" t="str">
        <f>IFERROR(IF(INDEX('Outcome Indicators - Section C'!G$30:G$121,MATCH($AL91,'Outcome Indicators - Section C'!$I$30:$I$121,0))&lt;&gt;0,INDEX('Outcome Indicators - Section C'!G$30:G$121,MATCH($AL91,'Outcome Indicators - Section C'!$I$30:$I$121,0)),""),"")</f>
        <v/>
      </c>
      <c r="M91" s="607" t="str">
        <f>IFERROR(IF(INDEX('Outcome Indicators - Section C'!H$30:H$121,MATCH($AL91,'Outcome Indicators - Section C'!$I$30:$I$121,0))&lt;&gt;0,INDEX('Outcome Indicators - Section C'!H$30:H$121,MATCH($AL91,'Outcome Indicators - Section C'!$I$30:$I$121,0)),""),"")</f>
        <v/>
      </c>
      <c r="N91" s="250" t="str">
        <f>IFERROR(IF(INDEX('Outcome Indicators - Section C'!D$30:D$121,MATCH($AM91,'Outcome Indicators - Section C'!$I$30:$I$121,0))&lt;&gt;0,INDEX('Outcome Indicators - Section C'!D$30:D$121,MATCH($AM91,'Outcome Indicators - Section C'!$I$30:$I$121,0)),""),"")</f>
        <v/>
      </c>
      <c r="O91" s="605" t="str">
        <f>IFERROR(IF(INDEX('Outcome Indicators - Section C'!F$30:F$121,MATCH($AM91,'Outcome Indicators - Section C'!$I$30:$I$121,0))&lt;&gt;0,INDEX('Outcome Indicators - Section C'!F$30:F$121,MATCH($AM91,'Outcome Indicators - Section C'!$I$30:$I$121,0)),""),"")</f>
        <v/>
      </c>
      <c r="P91" s="606" t="str">
        <f>IFERROR(IF(INDEX('Outcome Indicators - Section C'!G$30:G$121,MATCH($AM91,'Outcome Indicators - Section C'!$I$30:$I$121,0))&lt;&gt;0,INDEX('Outcome Indicators - Section C'!G$30:G$121,MATCH($AM91,'Outcome Indicators - Section C'!$I$30:$I$121,0)),""),"")</f>
        <v/>
      </c>
      <c r="Q91" s="607" t="str">
        <f>IFERROR(IF(INDEX('Outcome Indicators - Section C'!H$30:H$121,MATCH($AM91,'Outcome Indicators - Section C'!$I$30:$I$121,0))&lt;&gt;0,INDEX('Outcome Indicators - Section C'!H$30:H$121,MATCH($AM91,'Outcome Indicators - Section C'!$I$30:$I$121,0)),""),"")</f>
        <v/>
      </c>
      <c r="R91" s="250" t="str">
        <f>IFERROR(IF(INDEX('Outcome Indicators - Section C'!D$30:D$121,MATCH($AN91,'Outcome Indicators - Section C'!$I$30:$I$121,0))&lt;&gt;0,INDEX('Outcome Indicators - Section C'!D$30:D$121,MATCH($AN91,'Outcome Indicators - Section C'!$I$30:$I$121,0)),""),"")</f>
        <v/>
      </c>
      <c r="S91" s="605" t="str">
        <f>IFERROR(IF(INDEX('Outcome Indicators - Section C'!F$30:F$121,MATCH($AN91,'Outcome Indicators - Section C'!$I$30:$I$121,0))&lt;&gt;0,INDEX('Outcome Indicators - Section C'!F$30:F$121,MATCH($AN91,'Outcome Indicators - Section C'!$I$30:$I$121,0)),""),"")</f>
        <v/>
      </c>
      <c r="T91" s="606" t="str">
        <f>IFERROR(IF(INDEX('Outcome Indicators - Section C'!G$30:G$121,MATCH($AN91,'Outcome Indicators - Section C'!$I$30:$I$121,0))&lt;&gt;0,INDEX('Outcome Indicators - Section C'!G$30:G$121,MATCH($AN91,'Outcome Indicators - Section C'!$I$30:$I$121,0)),""),"")</f>
        <v/>
      </c>
      <c r="U91" s="607" t="str">
        <f>IFERROR(IF(INDEX('Outcome Indicators - Section C'!H$30:H$121,MATCH($AN91,'Outcome Indicators - Section C'!$I$30:$I$121,0))&lt;&gt;0,INDEX('Outcome Indicators - Section C'!H$30:H$121,MATCH($AN91,'Outcome Indicators - Section C'!$I$30:$I$121,0)),""),"")</f>
        <v/>
      </c>
      <c r="V91" s="250" t="str">
        <f>IFERROR(IF(INDEX('Outcome Indicators - Section C'!D$30:D$121,MATCH($AO91,'Outcome Indicators - Section C'!$I$30:$I$121,0))&lt;&gt;0,INDEX('Outcome Indicators - Section C'!D$30:D$121,MATCH($AO91,'Outcome Indicators - Section C'!$I$30:$I$121,0)),""),"")</f>
        <v/>
      </c>
      <c r="W91" s="605" t="str">
        <f>IFERROR(IF(INDEX('Outcome Indicators - Section C'!F$30:F$121,MATCH($AO91,'Outcome Indicators - Section C'!$I$30:$I$121,0))&lt;&gt;0,INDEX('Outcome Indicators - Section C'!F$30:F$121,MATCH($AO91,'Outcome Indicators - Section C'!$I$30:$I$121,0)),""),"")</f>
        <v/>
      </c>
      <c r="X91" s="606" t="str">
        <f>IFERROR(IF(INDEX('Outcome Indicators - Section C'!G$30:G$121,MATCH($AO91,'Outcome Indicators - Section C'!$I$30:$I$121,0))&lt;&gt;0,INDEX('Outcome Indicators - Section C'!G$30:G$121,MATCH($AO91,'Outcome Indicators - Section C'!$I$30:$I$121,0)),""),"")</f>
        <v/>
      </c>
      <c r="Y91" s="607" t="str">
        <f>IFERROR(IF(INDEX('Outcome Indicators - Section C'!H$30:H$121,MATCH($AO91,'Outcome Indicators - Section C'!$I$30:$I$121,0))&lt;&gt;0,INDEX('Outcome Indicators - Section C'!H$30:H$121,MATCH($AO91,'Outcome Indicators - Section C'!$I$30:$I$121,0)),""),"")</f>
        <v/>
      </c>
      <c r="Z91" s="250" t="str">
        <f>IFERROR(IF(INDEX('Outcome Indicators - Section C'!D$30:D$121,MATCH($AP91,'Outcome Indicators - Section C'!$I$30:$I$121,0))&lt;&gt;0,INDEX('Outcome Indicators - Section C'!D$30:D$121,MATCH($AP91,'Outcome Indicators - Section C'!$I$30:$I$121,0)),""),"")</f>
        <v/>
      </c>
      <c r="AA91" s="605" t="str">
        <f>IFERROR(IF(INDEX('Outcome Indicators - Section C'!F$30:F$121,MATCH($AP91,'Outcome Indicators - Section C'!$I$30:$I$121,0))&lt;&gt;0,INDEX('Outcome Indicators - Section C'!F$30:F$121,MATCH($AP91,'Outcome Indicators - Section C'!$I$30:$I$121,0)),""),"")</f>
        <v/>
      </c>
      <c r="AB91" s="606" t="str">
        <f>IFERROR(IF(INDEX('Outcome Indicators - Section C'!G$30:G$121,MATCH($AP91,'Outcome Indicators - Section C'!$I$30:$I$121,0))&lt;&gt;0,INDEX('Outcome Indicators - Section C'!G$30:G$121,MATCH($AP91,'Outcome Indicators - Section C'!$I$30:$I$121,0)),""),"")</f>
        <v/>
      </c>
      <c r="AC91" s="607" t="str">
        <f>IFERROR(IF(INDEX('Outcome Indicators - Section C'!H$30:H$121,MATCH($AP91,'Outcome Indicators - Section C'!$I$30:$I$121,0))&lt;&gt;0,INDEX('Outcome Indicators - Section C'!H$30:H$121,MATCH($AP91,'Outcome Indicators - Section C'!$I$30:$I$121,0)),""),"")</f>
        <v/>
      </c>
      <c r="AD91" s="282"/>
      <c r="AE91" s="282"/>
      <c r="AF91" s="282"/>
      <c r="AG91" s="608" t="str">
        <f>IFERROR(IF(INDEX('Outcome Indicators - Section C'!R$10:R$26,MATCH($A91,'Outcome Indicators - Section C'!$A$10:$A$26,0))&lt;&gt;0,INDEX('Outcome Indicators - Section C'!R$10:R$26,MATCH($A91,'Outcome Indicators - Section C'!$A$10:$A$26,0)),""),"")</f>
        <v/>
      </c>
      <c r="AL91" s="633" t="str">
        <f t="shared" ref="AL91" si="85">CONCATENATE($A91,J$81)</f>
        <v>52018</v>
      </c>
      <c r="AM91" s="633" t="str">
        <f t="shared" ref="AM91" si="86">CONCATENATE($A91,N$81)</f>
        <v>52019</v>
      </c>
      <c r="AN91" s="633" t="str">
        <f t="shared" ref="AN91" si="87">CONCATENATE($A91,R$81)</f>
        <v>52020</v>
      </c>
      <c r="AO91" s="633" t="str">
        <f t="shared" ref="AO91" si="88">CONCATENATE($A91,V$81)</f>
        <v>52021</v>
      </c>
      <c r="AP91" s="633" t="str">
        <f t="shared" ref="AP91" si="89">CONCATENATE($A91,Z$81)</f>
        <v>52022</v>
      </c>
      <c r="AQ91" s="277"/>
    </row>
    <row r="92" spans="1:43" ht="28.5" x14ac:dyDescent="0.25">
      <c r="A92" s="599">
        <v>9.8000000000000007</v>
      </c>
      <c r="B92" s="599"/>
      <c r="C92" s="602"/>
      <c r="D92" s="602"/>
      <c r="E92" s="602"/>
      <c r="F92" s="602"/>
      <c r="G92" s="602"/>
      <c r="H92" s="602"/>
      <c r="I92" s="604"/>
      <c r="J92" s="250" t="str">
        <f>IFERROR(IF(INDEX('Outcome Indicators - Section C'!E$30:E$121,MATCH($AL91,'Outcome Indicators - Section C'!$I$30:$I$121,0))&lt;&gt;0,INDEX('Outcome Indicators - Section C'!E$30:E$121,MATCH($AL91,'Outcome Indicators - Section C'!$I$30:$I$121,0)),""),"")</f>
        <v/>
      </c>
      <c r="K92" s="605"/>
      <c r="L92" s="606"/>
      <c r="M92" s="607"/>
      <c r="N92" s="250" t="str">
        <f>IFERROR(IF(INDEX('Outcome Indicators - Section C'!E$30:E$121,MATCH($AM91,'Outcome Indicators - Section C'!$I$30:$I$121,0))&lt;&gt;0,INDEX('Outcome Indicators - Section C'!E$30:E$121,MATCH($AM91,'Outcome Indicators - Section C'!$I$30:$I$121,0)),""),"")</f>
        <v/>
      </c>
      <c r="O92" s="605"/>
      <c r="P92" s="606"/>
      <c r="Q92" s="607"/>
      <c r="R92" s="250" t="str">
        <f>IFERROR(IF(INDEX('Outcome Indicators - Section C'!E$30:E$121,MATCH($AN91,'Outcome Indicators - Section C'!$I$30:$I$121,0))&lt;&gt;0,INDEX('Outcome Indicators - Section C'!E$30:E$121,MATCH($AN91,'Outcome Indicators - Section C'!$I$30:$I$121,0)),""),"")</f>
        <v/>
      </c>
      <c r="S92" s="605"/>
      <c r="T92" s="606"/>
      <c r="U92" s="607"/>
      <c r="V92" s="250" t="str">
        <f>IFERROR(IF(INDEX('Outcome Indicators - Section C'!E$30:E$121,MATCH($AO91,'Outcome Indicators - Section C'!$I$30:$I$121,0))&lt;&gt;0,INDEX('Outcome Indicators - Section C'!E$30:E$121,MATCH($AO91,'Outcome Indicators - Section C'!$I$30:$I$121,0)),""),"")</f>
        <v/>
      </c>
      <c r="W92" s="605"/>
      <c r="X92" s="606"/>
      <c r="Y92" s="607"/>
      <c r="Z92" s="250" t="str">
        <f>IFERROR(IF(INDEX('Outcome Indicators - Section C'!E$30:E$121,MATCH($AP91,'Outcome Indicators - Section C'!$I$30:$I$121,0))&lt;&gt;0,INDEX('Outcome Indicators - Section C'!E$30:E$121,MATCH($AP91,'Outcome Indicators - Section C'!$I$30:$I$121,0)),""),"")</f>
        <v/>
      </c>
      <c r="AA92" s="605"/>
      <c r="AB92" s="606"/>
      <c r="AC92" s="607"/>
      <c r="AD92" s="282"/>
      <c r="AE92" s="282"/>
      <c r="AF92" s="282"/>
      <c r="AG92" s="608"/>
      <c r="AL92" s="633"/>
      <c r="AM92" s="633"/>
      <c r="AN92" s="633"/>
      <c r="AO92" s="633"/>
      <c r="AP92" s="633"/>
      <c r="AQ92" s="277"/>
    </row>
    <row r="93" spans="1:43" ht="28.5" x14ac:dyDescent="0.25">
      <c r="A93" s="609">
        <v>6</v>
      </c>
      <c r="B93" s="599" t="str">
        <f>IFERROR(IF(INDEX('Outcome Indicators - Section C'!B$10:B$26,MATCH($A93,'Outcome Indicators - Section C'!$A$10:$A$26,0))&lt;&gt;0,INDEX('Outcome Indicators - Section C'!B$10:B$26,MATCH($A93,'Outcome Indicators - Section C'!$A$10:$A$26,0)),""),"")</f>
        <v/>
      </c>
      <c r="C93" s="602" t="str">
        <f>IFERROR(IF(INDEX('Outcome Indicators - Section C'!C$10:C$26,MATCH($A93,'Outcome Indicators - Section C'!$A$10:$A$26,0))&lt;&gt;0,INDEX('Outcome Indicators - Section C'!C$10:C$26,MATCH($A93,'Outcome Indicators - Section C'!$A$10:$A$26,0)),""),"")</f>
        <v/>
      </c>
      <c r="D93" s="602" t="str">
        <f>IFERROR(IF(INDEX('Outcome Indicators - Section C'!D$10:D$26,MATCH($A93,'Outcome Indicators - Section C'!$A$10:$A$26,0))&lt;&gt;0,INDEX('Outcome Indicators - Section C'!D$10:D$26,MATCH($A93,'Outcome Indicators - Section C'!$A$10:$A$26,0)),""),"")</f>
        <v/>
      </c>
      <c r="E93" s="602" t="str">
        <f>IFERROR(IF(INDEX('Outcome Indicators - Section C'!E$10:E$26,MATCH($A93,'Outcome Indicators - Section C'!$A$10:$A$26,0))&lt;&gt;0,INDEX('Outcome Indicators - Section C'!E$10:E$26,MATCH($A93,'Outcome Indicators - Section C'!$A$10:$A$26,0)),""),"")</f>
        <v/>
      </c>
      <c r="F93" s="602" t="str">
        <f>IFERROR(IF(INDEX('Outcome Indicators - Section C'!F$10:F$26,MATCH($A93,'Outcome Indicators - Section C'!$A$10:$A$26,0))&lt;&gt;0,INDEX('Outcome Indicators - Section C'!F$10:F$26,MATCH($A93,'Outcome Indicators - Section C'!$A$10:$A$26,0)),""),"")</f>
        <v/>
      </c>
      <c r="G93" s="602" t="str">
        <f>IFERROR(IF(INDEX('Outcome Indicators - Section C'!G$10:G$26,MATCH($A93,'Outcome Indicators - Section C'!$A$10:$A$26,0))&lt;&gt;0,INDEX('Outcome Indicators - Section C'!G$10:G$26,MATCH($A93,'Outcome Indicators - Section C'!$A$10:$A$26,0)),""),"")</f>
        <v/>
      </c>
      <c r="H93" s="602" t="str">
        <f>IFERROR(IF(INDEX('Outcome Indicators - Section C'!H$10:H$26,MATCH($A93,'Outcome Indicators - Section C'!$A$10:$A$26,0))&lt;&gt;0,INDEX('Outcome Indicators - Section C'!H$10:H$26,MATCH($A93,'Outcome Indicators - Section C'!$A$10:$A$26,0)),""),"")</f>
        <v/>
      </c>
      <c r="I93" s="604" t="str">
        <f>IFERROR(IF(INDEX('Outcome Indicators - Section C'!Q$10:Q$26,MATCH($A93,'Outcome Indicators - Section C'!$A$10:$A$26,0))&lt;&gt;0,INDEX('Outcome Indicators - Section C'!Q$10:Q$26,MATCH($A93,'Outcome Indicators - Section C'!$A$10:$A$26,0)),""),"")</f>
        <v/>
      </c>
      <c r="J93" s="304" t="str">
        <f>IFERROR(IF(INDEX('Outcome Indicators - Section C'!D$30:D$121,MATCH($AL93,'Outcome Indicators - Section C'!$I$30:$I$121,0))&lt;&gt;0,INDEX('Outcome Indicators - Section C'!D$30:D$121,MATCH($AL93,'Outcome Indicators - Section C'!$I$30:$I$121,0)),""),"")</f>
        <v/>
      </c>
      <c r="K93" s="605" t="str">
        <f>IFERROR(IF(INDEX('Outcome Indicators - Section C'!F$30:F$121,MATCH($AL93,'Outcome Indicators - Section C'!$I$30:$I$121,0))&lt;&gt;0,INDEX('Outcome Indicators - Section C'!F$30:F$121,MATCH($AL93,'Outcome Indicators - Section C'!$I$30:$I$121,0)),""),"")</f>
        <v/>
      </c>
      <c r="L93" s="606" t="str">
        <f>IFERROR(IF(INDEX('Outcome Indicators - Section C'!G$30:G$121,MATCH($AL93,'Outcome Indicators - Section C'!$I$30:$I$121,0))&lt;&gt;0,INDEX('Outcome Indicators - Section C'!G$30:G$121,MATCH($AL93,'Outcome Indicators - Section C'!$I$30:$I$121,0)),""),"")</f>
        <v/>
      </c>
      <c r="M93" s="607" t="str">
        <f>IFERROR(IF(INDEX('Outcome Indicators - Section C'!H$30:H$121,MATCH($AL93,'Outcome Indicators - Section C'!$I$30:$I$121,0))&lt;&gt;0,INDEX('Outcome Indicators - Section C'!H$30:H$121,MATCH($AL93,'Outcome Indicators - Section C'!$I$30:$I$121,0)),""),"")</f>
        <v/>
      </c>
      <c r="N93" s="269" t="str">
        <f>IFERROR(IF(INDEX('Outcome Indicators - Section C'!D$30:D$121,MATCH($AM93,'Outcome Indicators - Section C'!$I$30:$I$121,0))&lt;&gt;0,INDEX('Outcome Indicators - Section C'!D$30:D$121,MATCH($AM93,'Outcome Indicators - Section C'!$I$30:$I$121,0)),""),"")</f>
        <v/>
      </c>
      <c r="O93" s="605" t="str">
        <f>IFERROR(IF(INDEX('Outcome Indicators - Section C'!F$30:F$121,MATCH($AM93,'Outcome Indicators - Section C'!$I$30:$I$121,0))&lt;&gt;0,INDEX('Outcome Indicators - Section C'!F$30:F$121,MATCH($AM93,'Outcome Indicators - Section C'!$I$30:$I$121,0)),""),"")</f>
        <v/>
      </c>
      <c r="P93" s="606" t="str">
        <f>IFERROR(IF(INDEX('Outcome Indicators - Section C'!G$30:G$121,MATCH($AM93,'Outcome Indicators - Section C'!$I$30:$I$121,0))&lt;&gt;0,INDEX('Outcome Indicators - Section C'!G$30:G$121,MATCH($AM93,'Outcome Indicators - Section C'!$I$30:$I$121,0)),""),"")</f>
        <v/>
      </c>
      <c r="Q93" s="607" t="str">
        <f>IFERROR(IF(INDEX('Outcome Indicators - Section C'!H$30:H$121,MATCH($AM93,'Outcome Indicators - Section C'!$I$30:$I$121,0))&lt;&gt;0,INDEX('Outcome Indicators - Section C'!H$30:H$121,MATCH($AM93,'Outcome Indicators - Section C'!$I$30:$I$121,0)),""),"")</f>
        <v/>
      </c>
      <c r="R93" s="304" t="str">
        <f>IFERROR(IF(INDEX('Outcome Indicators - Section C'!D$30:D$121,MATCH($AN93,'Outcome Indicators - Section C'!$I$30:$I$121,0))&lt;&gt;0,INDEX('Outcome Indicators - Section C'!D$30:D$121,MATCH($AN93,'Outcome Indicators - Section C'!$I$30:$I$121,0)),""),"")</f>
        <v/>
      </c>
      <c r="S93" s="605" t="str">
        <f>IFERROR(IF(INDEX('Outcome Indicators - Section C'!F$30:F$121,MATCH($AN93,'Outcome Indicators - Section C'!$I$30:$I$121,0))&lt;&gt;0,INDEX('Outcome Indicators - Section C'!F$30:F$121,MATCH($AN93,'Outcome Indicators - Section C'!$I$30:$I$121,0)),""),"")</f>
        <v/>
      </c>
      <c r="T93" s="606" t="str">
        <f>IFERROR(IF(INDEX('Outcome Indicators - Section C'!G$30:G$121,MATCH($AN93,'Outcome Indicators - Section C'!$I$30:$I$121,0))&lt;&gt;0,INDEX('Outcome Indicators - Section C'!G$30:G$121,MATCH($AN93,'Outcome Indicators - Section C'!$I$30:$I$121,0)),""),"")</f>
        <v/>
      </c>
      <c r="U93" s="607" t="str">
        <f>IFERROR(IF(INDEX('Outcome Indicators - Section C'!H$30:H$121,MATCH($AN93,'Outcome Indicators - Section C'!$I$30:$I$121,0))&lt;&gt;0,INDEX('Outcome Indicators - Section C'!H$30:H$121,MATCH($AN93,'Outcome Indicators - Section C'!$I$30:$I$121,0)),""),"")</f>
        <v/>
      </c>
      <c r="V93" s="269" t="str">
        <f>IFERROR(IF(INDEX('Outcome Indicators - Section C'!D$30:D$121,MATCH($AO93,'Outcome Indicators - Section C'!$I$30:$I$121,0))&lt;&gt;0,INDEX('Outcome Indicators - Section C'!D$30:D$121,MATCH($AO93,'Outcome Indicators - Section C'!$I$30:$I$121,0)),""),"")</f>
        <v/>
      </c>
      <c r="W93" s="605" t="str">
        <f>IFERROR(IF(INDEX('Outcome Indicators - Section C'!F$30:F$121,MATCH($AO93,'Outcome Indicators - Section C'!$I$30:$I$121,0))&lt;&gt;0,INDEX('Outcome Indicators - Section C'!F$30:F$121,MATCH($AO93,'Outcome Indicators - Section C'!$I$30:$I$121,0)),""),"")</f>
        <v/>
      </c>
      <c r="X93" s="606" t="str">
        <f>IFERROR(IF(INDEX('Outcome Indicators - Section C'!G$30:G$121,MATCH($AO93,'Outcome Indicators - Section C'!$I$30:$I$121,0))&lt;&gt;0,INDEX('Outcome Indicators - Section C'!G$30:G$121,MATCH($AO93,'Outcome Indicators - Section C'!$I$30:$I$121,0)),""),"")</f>
        <v/>
      </c>
      <c r="Y93" s="607" t="str">
        <f>IFERROR(IF(INDEX('Outcome Indicators - Section C'!H$30:H$121,MATCH($AO93,'Outcome Indicators - Section C'!$I$30:$I$121,0))&lt;&gt;0,INDEX('Outcome Indicators - Section C'!H$30:H$121,MATCH($AO93,'Outcome Indicators - Section C'!$I$30:$I$121,0)),""),"")</f>
        <v/>
      </c>
      <c r="Z93" s="269" t="str">
        <f>IFERROR(IF(INDEX('Outcome Indicators - Section C'!D$30:D$121,MATCH($AP93,'Outcome Indicators - Section C'!$I$30:$I$121,0))&lt;&gt;0,INDEX('Outcome Indicators - Section C'!D$30:D$121,MATCH($AP93,'Outcome Indicators - Section C'!$I$30:$I$121,0)),""),"")</f>
        <v/>
      </c>
      <c r="AA93" s="605" t="str">
        <f>IFERROR(IF(INDEX('Outcome Indicators - Section C'!F$30:F$121,MATCH($AP93,'Outcome Indicators - Section C'!$I$30:$I$121,0))&lt;&gt;0,INDEX('Outcome Indicators - Section C'!F$30:F$121,MATCH($AP93,'Outcome Indicators - Section C'!$I$30:$I$121,0)),""),"")</f>
        <v/>
      </c>
      <c r="AB93" s="606" t="str">
        <f>IFERROR(IF(INDEX('Outcome Indicators - Section C'!G$30:G$121,MATCH($AP93,'Outcome Indicators - Section C'!$I$30:$I$121,0))&lt;&gt;0,INDEX('Outcome Indicators - Section C'!G$30:G$121,MATCH($AP93,'Outcome Indicators - Section C'!$I$30:$I$121,0)),""),"")</f>
        <v/>
      </c>
      <c r="AC93" s="607" t="str">
        <f>IFERROR(IF(INDEX('Outcome Indicators - Section C'!H$30:H$121,MATCH($AP93,'Outcome Indicators - Section C'!$I$30:$I$121,0))&lt;&gt;0,INDEX('Outcome Indicators - Section C'!H$30:H$121,MATCH($AP93,'Outcome Indicators - Section C'!$I$30:$I$121,0)),""),"")</f>
        <v/>
      </c>
      <c r="AD93" s="282"/>
      <c r="AE93" s="282"/>
      <c r="AF93" s="282"/>
      <c r="AG93" s="608" t="str">
        <f>IFERROR(IF(INDEX('Outcome Indicators - Section C'!R$10:R$26,MATCH($A93,'Outcome Indicators - Section C'!$A$10:$A$26,0))&lt;&gt;0,INDEX('Outcome Indicators - Section C'!R$10:R$26,MATCH($A93,'Outcome Indicators - Section C'!$A$10:$A$26,0)),""),"")</f>
        <v/>
      </c>
      <c r="AL93" s="633" t="str">
        <f t="shared" ref="AL93" si="90">CONCATENATE($A93,J$81)</f>
        <v>62018</v>
      </c>
      <c r="AM93" s="633" t="str">
        <f t="shared" ref="AM93" si="91">CONCATENATE($A93,N$81)</f>
        <v>62019</v>
      </c>
      <c r="AN93" s="633" t="str">
        <f t="shared" ref="AN93" si="92">CONCATENATE($A93,R$81)</f>
        <v>62020</v>
      </c>
      <c r="AO93" s="633" t="str">
        <f t="shared" ref="AO93" si="93">CONCATENATE($A93,V$81)</f>
        <v>62021</v>
      </c>
      <c r="AP93" s="633" t="str">
        <f t="shared" ref="AP93" si="94">CONCATENATE($A93,Z$81)</f>
        <v>62022</v>
      </c>
      <c r="AQ93" s="277"/>
    </row>
    <row r="94" spans="1:43" ht="28.5" x14ac:dyDescent="0.25">
      <c r="A94" s="609">
        <v>9.9999999999999893</v>
      </c>
      <c r="B94" s="599"/>
      <c r="C94" s="602"/>
      <c r="D94" s="602"/>
      <c r="E94" s="602"/>
      <c r="F94" s="602"/>
      <c r="G94" s="602"/>
      <c r="H94" s="602"/>
      <c r="I94" s="604"/>
      <c r="J94" s="304" t="str">
        <f>IFERROR(IF(INDEX('Outcome Indicators - Section C'!E$30:E$121,MATCH($AL93,'Outcome Indicators - Section C'!$I$30:$I$121,0))&lt;&gt;0,INDEX('Outcome Indicators - Section C'!E$30:E$121,MATCH($AL93,'Outcome Indicators - Section C'!$I$30:$I$121,0)),""),"")</f>
        <v/>
      </c>
      <c r="K94" s="605"/>
      <c r="L94" s="606"/>
      <c r="M94" s="607"/>
      <c r="N94" s="269" t="str">
        <f>IFERROR(IF(INDEX('Outcome Indicators - Section C'!E$30:E$121,MATCH($AM93,'Outcome Indicators - Section C'!$I$30:$I$121,0))&lt;&gt;0,INDEX('Outcome Indicators - Section C'!E$30:E$121,MATCH($AM93,'Outcome Indicators - Section C'!$I$30:$I$121,0)),""),"")</f>
        <v/>
      </c>
      <c r="O94" s="605"/>
      <c r="P94" s="606"/>
      <c r="Q94" s="607"/>
      <c r="R94" s="304" t="str">
        <f>IFERROR(IF(INDEX('Outcome Indicators - Section C'!E$30:E$121,MATCH($AN93,'Outcome Indicators - Section C'!$I$30:$I$121,0))&lt;&gt;0,INDEX('Outcome Indicators - Section C'!E$30:E$121,MATCH($AN93,'Outcome Indicators - Section C'!$I$30:$I$121,0)),""),"")</f>
        <v/>
      </c>
      <c r="S94" s="605"/>
      <c r="T94" s="606"/>
      <c r="U94" s="607"/>
      <c r="V94" s="269" t="str">
        <f>IFERROR(IF(INDEX('Outcome Indicators - Section C'!E$30:E$121,MATCH($AO93,'Outcome Indicators - Section C'!$I$30:$I$121,0))&lt;&gt;0,INDEX('Outcome Indicators - Section C'!E$30:E$121,MATCH($AO93,'Outcome Indicators - Section C'!$I$30:$I$121,0)),""),"")</f>
        <v/>
      </c>
      <c r="W94" s="605"/>
      <c r="X94" s="606"/>
      <c r="Y94" s="607"/>
      <c r="Z94" s="269" t="str">
        <f>IFERROR(IF(INDEX('Outcome Indicators - Section C'!E$30:E$121,MATCH($AP93,'Outcome Indicators - Section C'!$I$30:$I$121,0))&lt;&gt;0,INDEX('Outcome Indicators - Section C'!E$30:E$121,MATCH($AP93,'Outcome Indicators - Section C'!$I$30:$I$121,0)),""),"")</f>
        <v/>
      </c>
      <c r="AA94" s="605"/>
      <c r="AB94" s="606"/>
      <c r="AC94" s="607"/>
      <c r="AD94" s="282"/>
      <c r="AE94" s="282"/>
      <c r="AF94" s="282"/>
      <c r="AG94" s="608"/>
      <c r="AL94" s="633"/>
      <c r="AM94" s="633"/>
      <c r="AN94" s="633"/>
      <c r="AO94" s="633"/>
      <c r="AP94" s="633"/>
      <c r="AQ94" s="277"/>
    </row>
    <row r="95" spans="1:43" ht="28.5" x14ac:dyDescent="0.25">
      <c r="A95" s="599">
        <v>7</v>
      </c>
      <c r="B95" s="599" t="str">
        <f>IFERROR(IF(INDEX('Outcome Indicators - Section C'!B$10:B$26,MATCH($A95,'Outcome Indicators - Section C'!$A$10:$A$26,0))&lt;&gt;0,INDEX('Outcome Indicators - Section C'!B$10:B$26,MATCH($A95,'Outcome Indicators - Section C'!$A$10:$A$26,0)),""),"")</f>
        <v/>
      </c>
      <c r="C95" s="602" t="str">
        <f>IFERROR(IF(INDEX('Outcome Indicators - Section C'!C$10:C$26,MATCH($A95,'Outcome Indicators - Section C'!$A$10:$A$26,0))&lt;&gt;0,INDEX('Outcome Indicators - Section C'!C$10:C$26,MATCH($A95,'Outcome Indicators - Section C'!$A$10:$A$26,0)),""),"")</f>
        <v/>
      </c>
      <c r="D95" s="602" t="str">
        <f>IFERROR(IF(INDEX('Outcome Indicators - Section C'!D$10:D$26,MATCH($A95,'Outcome Indicators - Section C'!$A$10:$A$26,0))&lt;&gt;0,INDEX('Outcome Indicators - Section C'!D$10:D$26,MATCH($A95,'Outcome Indicators - Section C'!$A$10:$A$26,0)),""),"")</f>
        <v/>
      </c>
      <c r="E95" s="602" t="str">
        <f>IFERROR(IF(INDEX('Outcome Indicators - Section C'!E$10:E$26,MATCH($A95,'Outcome Indicators - Section C'!$A$10:$A$26,0))&lt;&gt;0,INDEX('Outcome Indicators - Section C'!E$10:E$26,MATCH($A95,'Outcome Indicators - Section C'!$A$10:$A$26,0)),""),"")</f>
        <v/>
      </c>
      <c r="F95" s="602" t="str">
        <f>IFERROR(IF(INDEX('Outcome Indicators - Section C'!F$10:F$26,MATCH($A95,'Outcome Indicators - Section C'!$A$10:$A$26,0))&lt;&gt;0,INDEX('Outcome Indicators - Section C'!F$10:F$26,MATCH($A95,'Outcome Indicators - Section C'!$A$10:$A$26,0)),""),"")</f>
        <v/>
      </c>
      <c r="G95" s="602" t="str">
        <f>IFERROR(IF(INDEX('Outcome Indicators - Section C'!G$10:G$26,MATCH($A95,'Outcome Indicators - Section C'!$A$10:$A$26,0))&lt;&gt;0,INDEX('Outcome Indicators - Section C'!G$10:G$26,MATCH($A95,'Outcome Indicators - Section C'!$A$10:$A$26,0)),""),"")</f>
        <v/>
      </c>
      <c r="H95" s="602" t="str">
        <f>IFERROR(IF(INDEX('Outcome Indicators - Section C'!H$10:H$26,MATCH($A95,'Outcome Indicators - Section C'!$A$10:$A$26,0))&lt;&gt;0,INDEX('Outcome Indicators - Section C'!H$10:H$26,MATCH($A95,'Outcome Indicators - Section C'!$A$10:$A$26,0)),""),"")</f>
        <v/>
      </c>
      <c r="I95" s="604" t="str">
        <f>IFERROR(IF(INDEX('Outcome Indicators - Section C'!Q$10:Q$26,MATCH($A95,'Outcome Indicators - Section C'!$A$10:$A$26,0))&lt;&gt;0,INDEX('Outcome Indicators - Section C'!Q$10:Q$26,MATCH($A95,'Outcome Indicators - Section C'!$A$10:$A$26,0)),""),"")</f>
        <v/>
      </c>
      <c r="J95" s="250" t="str">
        <f>IFERROR(IF(INDEX('Outcome Indicators - Section C'!D$30:D$121,MATCH($AL95,'Outcome Indicators - Section C'!$I$30:$I$121,0))&lt;&gt;0,INDEX('Outcome Indicators - Section C'!D$30:D$121,MATCH($AL95,'Outcome Indicators - Section C'!$I$30:$I$121,0)),""),"")</f>
        <v/>
      </c>
      <c r="K95" s="605" t="str">
        <f>IFERROR(IF(INDEX('Outcome Indicators - Section C'!F$30:F$121,MATCH($AL95,'Outcome Indicators - Section C'!$I$30:$I$121,0))&lt;&gt;0,INDEX('Outcome Indicators - Section C'!F$30:F$121,MATCH($AL95,'Outcome Indicators - Section C'!$I$30:$I$121,0)),""),"")</f>
        <v/>
      </c>
      <c r="L95" s="606" t="str">
        <f>IFERROR(IF(INDEX('Outcome Indicators - Section C'!G$30:G$121,MATCH($AL95,'Outcome Indicators - Section C'!$I$30:$I$121,0))&lt;&gt;0,INDEX('Outcome Indicators - Section C'!G$30:G$121,MATCH($AL95,'Outcome Indicators - Section C'!$I$30:$I$121,0)),""),"")</f>
        <v/>
      </c>
      <c r="M95" s="607" t="str">
        <f>IFERROR(IF(INDEX('Outcome Indicators - Section C'!H$30:H$121,MATCH($AL95,'Outcome Indicators - Section C'!$I$30:$I$121,0))&lt;&gt;0,INDEX('Outcome Indicators - Section C'!H$30:H$121,MATCH($AL95,'Outcome Indicators - Section C'!$I$30:$I$121,0)),""),"")</f>
        <v/>
      </c>
      <c r="N95" s="250" t="str">
        <f>IFERROR(IF(INDEX('Outcome Indicators - Section C'!D$30:D$121,MATCH($AM95,'Outcome Indicators - Section C'!$I$30:$I$121,0))&lt;&gt;0,INDEX('Outcome Indicators - Section C'!D$30:D$121,MATCH($AM95,'Outcome Indicators - Section C'!$I$30:$I$121,0)),""),"")</f>
        <v/>
      </c>
      <c r="O95" s="605" t="str">
        <f>IFERROR(IF(INDEX('Outcome Indicators - Section C'!F$30:F$121,MATCH($AM95,'Outcome Indicators - Section C'!$I$30:$I$121,0))&lt;&gt;0,INDEX('Outcome Indicators - Section C'!F$30:F$121,MATCH($AM95,'Outcome Indicators - Section C'!$I$30:$I$121,0)),""),"")</f>
        <v/>
      </c>
      <c r="P95" s="606" t="str">
        <f>IFERROR(IF(INDEX('Outcome Indicators - Section C'!G$30:G$121,MATCH($AM95,'Outcome Indicators - Section C'!$I$30:$I$121,0))&lt;&gt;0,INDEX('Outcome Indicators - Section C'!G$30:G$121,MATCH($AM95,'Outcome Indicators - Section C'!$I$30:$I$121,0)),""),"")</f>
        <v/>
      </c>
      <c r="Q95" s="607" t="str">
        <f>IFERROR(IF(INDEX('Outcome Indicators - Section C'!H$30:H$121,MATCH($AM95,'Outcome Indicators - Section C'!$I$30:$I$121,0))&lt;&gt;0,INDEX('Outcome Indicators - Section C'!H$30:H$121,MATCH($AM95,'Outcome Indicators - Section C'!$I$30:$I$121,0)),""),"")</f>
        <v/>
      </c>
      <c r="R95" s="250" t="str">
        <f>IFERROR(IF(INDEX('Outcome Indicators - Section C'!D$30:D$121,MATCH($AN95,'Outcome Indicators - Section C'!$I$30:$I$121,0))&lt;&gt;0,INDEX('Outcome Indicators - Section C'!D$30:D$121,MATCH($AN95,'Outcome Indicators - Section C'!$I$30:$I$121,0)),""),"")</f>
        <v/>
      </c>
      <c r="S95" s="605" t="str">
        <f>IFERROR(IF(INDEX('Outcome Indicators - Section C'!F$30:F$121,MATCH($AN95,'Outcome Indicators - Section C'!$I$30:$I$121,0))&lt;&gt;0,INDEX('Outcome Indicators - Section C'!F$30:F$121,MATCH($AN95,'Outcome Indicators - Section C'!$I$30:$I$121,0)),""),"")</f>
        <v/>
      </c>
      <c r="T95" s="606" t="str">
        <f>IFERROR(IF(INDEX('Outcome Indicators - Section C'!G$30:G$121,MATCH($AN95,'Outcome Indicators - Section C'!$I$30:$I$121,0))&lt;&gt;0,INDEX('Outcome Indicators - Section C'!G$30:G$121,MATCH($AN95,'Outcome Indicators - Section C'!$I$30:$I$121,0)),""),"")</f>
        <v/>
      </c>
      <c r="U95" s="607" t="str">
        <f>IFERROR(IF(INDEX('Outcome Indicators - Section C'!H$30:H$121,MATCH($AN95,'Outcome Indicators - Section C'!$I$30:$I$121,0))&lt;&gt;0,INDEX('Outcome Indicators - Section C'!H$30:H$121,MATCH($AN95,'Outcome Indicators - Section C'!$I$30:$I$121,0)),""),"")</f>
        <v/>
      </c>
      <c r="V95" s="250" t="str">
        <f>IFERROR(IF(INDEX('Outcome Indicators - Section C'!D$30:D$121,MATCH($AO95,'Outcome Indicators - Section C'!$I$30:$I$121,0))&lt;&gt;0,INDEX('Outcome Indicators - Section C'!D$30:D$121,MATCH($AO95,'Outcome Indicators - Section C'!$I$30:$I$121,0)),""),"")</f>
        <v/>
      </c>
      <c r="W95" s="605" t="str">
        <f>IFERROR(IF(INDEX('Outcome Indicators - Section C'!F$30:F$121,MATCH($AO95,'Outcome Indicators - Section C'!$I$30:$I$121,0))&lt;&gt;0,INDEX('Outcome Indicators - Section C'!F$30:F$121,MATCH($AO95,'Outcome Indicators - Section C'!$I$30:$I$121,0)),""),"")</f>
        <v/>
      </c>
      <c r="X95" s="606" t="str">
        <f>IFERROR(IF(INDEX('Outcome Indicators - Section C'!G$30:G$121,MATCH($AO95,'Outcome Indicators - Section C'!$I$30:$I$121,0))&lt;&gt;0,INDEX('Outcome Indicators - Section C'!G$30:G$121,MATCH($AO95,'Outcome Indicators - Section C'!$I$30:$I$121,0)),""),"")</f>
        <v/>
      </c>
      <c r="Y95" s="607" t="str">
        <f>IFERROR(IF(INDEX('Outcome Indicators - Section C'!H$30:H$121,MATCH($AO95,'Outcome Indicators - Section C'!$I$30:$I$121,0))&lt;&gt;0,INDEX('Outcome Indicators - Section C'!H$30:H$121,MATCH($AO95,'Outcome Indicators - Section C'!$I$30:$I$121,0)),""),"")</f>
        <v/>
      </c>
      <c r="Z95" s="250" t="str">
        <f>IFERROR(IF(INDEX('Outcome Indicators - Section C'!D$30:D$121,MATCH($AP95,'Outcome Indicators - Section C'!$I$30:$I$121,0))&lt;&gt;0,INDEX('Outcome Indicators - Section C'!D$30:D$121,MATCH($AP95,'Outcome Indicators - Section C'!$I$30:$I$121,0)),""),"")</f>
        <v/>
      </c>
      <c r="AA95" s="605" t="str">
        <f>IFERROR(IF(INDEX('Outcome Indicators - Section C'!F$30:F$121,MATCH($AP95,'Outcome Indicators - Section C'!$I$30:$I$121,0))&lt;&gt;0,INDEX('Outcome Indicators - Section C'!F$30:F$121,MATCH($AP95,'Outcome Indicators - Section C'!$I$30:$I$121,0)),""),"")</f>
        <v/>
      </c>
      <c r="AB95" s="606" t="str">
        <f>IFERROR(IF(INDEX('Outcome Indicators - Section C'!G$30:G$121,MATCH($AP95,'Outcome Indicators - Section C'!$I$30:$I$121,0))&lt;&gt;0,INDEX('Outcome Indicators - Section C'!G$30:G$121,MATCH($AP95,'Outcome Indicators - Section C'!$I$30:$I$121,0)),""),"")</f>
        <v/>
      </c>
      <c r="AC95" s="607" t="str">
        <f>IFERROR(IF(INDEX('Outcome Indicators - Section C'!H$30:H$121,MATCH($AP95,'Outcome Indicators - Section C'!$I$30:$I$121,0))&lt;&gt;0,INDEX('Outcome Indicators - Section C'!H$30:H$121,MATCH($AP95,'Outcome Indicators - Section C'!$I$30:$I$121,0)),""),"")</f>
        <v/>
      </c>
      <c r="AD95" s="282"/>
      <c r="AE95" s="282"/>
      <c r="AF95" s="282"/>
      <c r="AG95" s="608" t="str">
        <f>IFERROR(IF(INDEX('Outcome Indicators - Section C'!R$10:R$26,MATCH($A95,'Outcome Indicators - Section C'!$A$10:$A$26,0))&lt;&gt;0,INDEX('Outcome Indicators - Section C'!R$10:R$26,MATCH($A95,'Outcome Indicators - Section C'!$A$10:$A$26,0)),""),"")</f>
        <v/>
      </c>
      <c r="AL95" s="633" t="str">
        <f t="shared" ref="AL95" si="95">CONCATENATE($A95,J$81)</f>
        <v>72018</v>
      </c>
      <c r="AM95" s="633" t="str">
        <f t="shared" ref="AM95" si="96">CONCATENATE($A95,N$81)</f>
        <v>72019</v>
      </c>
      <c r="AN95" s="633" t="str">
        <f t="shared" ref="AN95" si="97">CONCATENATE($A95,R$81)</f>
        <v>72020</v>
      </c>
      <c r="AO95" s="633" t="str">
        <f t="shared" ref="AO95" si="98">CONCATENATE($A95,V$81)</f>
        <v>72021</v>
      </c>
      <c r="AP95" s="633" t="str">
        <f t="shared" ref="AP95" si="99">CONCATENATE($A95,Z$81)</f>
        <v>72022</v>
      </c>
      <c r="AQ95" s="277"/>
    </row>
    <row r="96" spans="1:43" ht="28.5" x14ac:dyDescent="0.25">
      <c r="A96" s="599">
        <v>11.6666666666666</v>
      </c>
      <c r="B96" s="599"/>
      <c r="C96" s="602"/>
      <c r="D96" s="602"/>
      <c r="E96" s="602"/>
      <c r="F96" s="602"/>
      <c r="G96" s="602"/>
      <c r="H96" s="602"/>
      <c r="I96" s="604"/>
      <c r="J96" s="250" t="str">
        <f>IFERROR(IF(INDEX('Outcome Indicators - Section C'!E$30:E$121,MATCH($AL95,'Outcome Indicators - Section C'!$I$30:$I$121,0))&lt;&gt;0,INDEX('Outcome Indicators - Section C'!E$30:E$121,MATCH($AL95,'Outcome Indicators - Section C'!$I$30:$I$121,0)),""),"")</f>
        <v/>
      </c>
      <c r="K96" s="605"/>
      <c r="L96" s="606"/>
      <c r="M96" s="607"/>
      <c r="N96" s="250" t="str">
        <f>IFERROR(IF(INDEX('Outcome Indicators - Section C'!E$30:E$121,MATCH($AM95,'Outcome Indicators - Section C'!$I$30:$I$121,0))&lt;&gt;0,INDEX('Outcome Indicators - Section C'!E$30:E$121,MATCH($AM95,'Outcome Indicators - Section C'!$I$30:$I$121,0)),""),"")</f>
        <v/>
      </c>
      <c r="O96" s="605"/>
      <c r="P96" s="606"/>
      <c r="Q96" s="607"/>
      <c r="R96" s="250" t="str">
        <f>IFERROR(IF(INDEX('Outcome Indicators - Section C'!E$30:E$121,MATCH($AN95,'Outcome Indicators - Section C'!$I$30:$I$121,0))&lt;&gt;0,INDEX('Outcome Indicators - Section C'!E$30:E$121,MATCH($AN95,'Outcome Indicators - Section C'!$I$30:$I$121,0)),""),"")</f>
        <v/>
      </c>
      <c r="S96" s="605"/>
      <c r="T96" s="606"/>
      <c r="U96" s="607"/>
      <c r="V96" s="250" t="str">
        <f>IFERROR(IF(INDEX('Outcome Indicators - Section C'!E$30:E$121,MATCH($AO95,'Outcome Indicators - Section C'!$I$30:$I$121,0))&lt;&gt;0,INDEX('Outcome Indicators - Section C'!E$30:E$121,MATCH($AO95,'Outcome Indicators - Section C'!$I$30:$I$121,0)),""),"")</f>
        <v/>
      </c>
      <c r="W96" s="605"/>
      <c r="X96" s="606"/>
      <c r="Y96" s="607"/>
      <c r="Z96" s="250" t="str">
        <f>IFERROR(IF(INDEX('Outcome Indicators - Section C'!E$30:E$121,MATCH($AP95,'Outcome Indicators - Section C'!$I$30:$I$121,0))&lt;&gt;0,INDEX('Outcome Indicators - Section C'!E$30:E$121,MATCH($AP95,'Outcome Indicators - Section C'!$I$30:$I$121,0)),""),"")</f>
        <v/>
      </c>
      <c r="AA96" s="605"/>
      <c r="AB96" s="606"/>
      <c r="AC96" s="607"/>
      <c r="AD96" s="282"/>
      <c r="AE96" s="282"/>
      <c r="AF96" s="282"/>
      <c r="AG96" s="608"/>
      <c r="AL96" s="633"/>
      <c r="AM96" s="633"/>
      <c r="AN96" s="633"/>
      <c r="AO96" s="633"/>
      <c r="AP96" s="633"/>
      <c r="AQ96" s="277"/>
    </row>
    <row r="97" spans="1:43" ht="28.5" x14ac:dyDescent="0.25">
      <c r="A97" s="610">
        <v>8</v>
      </c>
      <c r="B97" s="599" t="str">
        <f>IFERROR(IF(INDEX('Outcome Indicators - Section C'!B$10:B$26,MATCH($A97,'Outcome Indicators - Section C'!$A$10:$A$26,0))&lt;&gt;0,INDEX('Outcome Indicators - Section C'!B$10:B$26,MATCH($A97,'Outcome Indicators - Section C'!$A$10:$A$26,0)),""),"")</f>
        <v/>
      </c>
      <c r="C97" s="602" t="str">
        <f>IFERROR(IF(INDEX('Outcome Indicators - Section C'!C$10:C$26,MATCH($A97,'Outcome Indicators - Section C'!$A$10:$A$26,0))&lt;&gt;0,INDEX('Outcome Indicators - Section C'!C$10:C$26,MATCH($A97,'Outcome Indicators - Section C'!$A$10:$A$26,0)),""),"")</f>
        <v/>
      </c>
      <c r="D97" s="602" t="str">
        <f>IFERROR(IF(INDEX('Outcome Indicators - Section C'!D$10:D$26,MATCH($A97,'Outcome Indicators - Section C'!$A$10:$A$26,0))&lt;&gt;0,INDEX('Outcome Indicators - Section C'!D$10:D$26,MATCH($A97,'Outcome Indicators - Section C'!$A$10:$A$26,0)),""),"")</f>
        <v/>
      </c>
      <c r="E97" s="602" t="str">
        <f>IFERROR(IF(INDEX('Outcome Indicators - Section C'!E$10:E$26,MATCH($A97,'Outcome Indicators - Section C'!$A$10:$A$26,0))&lt;&gt;0,INDEX('Outcome Indicators - Section C'!E$10:E$26,MATCH($A97,'Outcome Indicators - Section C'!$A$10:$A$26,0)),""),"")</f>
        <v/>
      </c>
      <c r="F97" s="602" t="str">
        <f>IFERROR(IF(INDEX('Outcome Indicators - Section C'!F$10:F$26,MATCH($A97,'Outcome Indicators - Section C'!$A$10:$A$26,0))&lt;&gt;0,INDEX('Outcome Indicators - Section C'!F$10:F$26,MATCH($A97,'Outcome Indicators - Section C'!$A$10:$A$26,0)),""),"")</f>
        <v/>
      </c>
      <c r="G97" s="602" t="str">
        <f>IFERROR(IF(INDEX('Outcome Indicators - Section C'!G$10:G$26,MATCH($A97,'Outcome Indicators - Section C'!$A$10:$A$26,0))&lt;&gt;0,INDEX('Outcome Indicators - Section C'!G$10:G$26,MATCH($A97,'Outcome Indicators - Section C'!$A$10:$A$26,0)),""),"")</f>
        <v/>
      </c>
      <c r="H97" s="602" t="str">
        <f>IFERROR(IF(INDEX('Outcome Indicators - Section C'!H$10:H$26,MATCH($A97,'Outcome Indicators - Section C'!$A$10:$A$26,0))&lt;&gt;0,INDEX('Outcome Indicators - Section C'!H$10:H$26,MATCH($A97,'Outcome Indicators - Section C'!$A$10:$A$26,0)),""),"")</f>
        <v/>
      </c>
      <c r="I97" s="604" t="str">
        <f>IFERROR(IF(INDEX('Outcome Indicators - Section C'!Q$10:Q$26,MATCH($A97,'Outcome Indicators - Section C'!$A$10:$A$26,0))&lt;&gt;0,INDEX('Outcome Indicators - Section C'!Q$10:Q$26,MATCH($A97,'Outcome Indicators - Section C'!$A$10:$A$26,0)),""),"")</f>
        <v/>
      </c>
      <c r="J97" s="304" t="str">
        <f>IFERROR(IF(INDEX('Outcome Indicators - Section C'!D$30:D$121,MATCH($AL97,'Outcome Indicators - Section C'!$I$30:$I$121,0))&lt;&gt;0,INDEX('Outcome Indicators - Section C'!D$30:D$121,MATCH($AL97,'Outcome Indicators - Section C'!$I$30:$I$121,0)),""),"")</f>
        <v/>
      </c>
      <c r="K97" s="605" t="str">
        <f>IFERROR(IF(INDEX('Outcome Indicators - Section C'!F$30:F$121,MATCH($AL97,'Outcome Indicators - Section C'!$I$30:$I$121,0))&lt;&gt;0,INDEX('Outcome Indicators - Section C'!F$30:F$121,MATCH($AL97,'Outcome Indicators - Section C'!$I$30:$I$121,0)),""),"")</f>
        <v/>
      </c>
      <c r="L97" s="606" t="str">
        <f>IFERROR(IF(INDEX('Outcome Indicators - Section C'!G$30:G$121,MATCH($AL97,'Outcome Indicators - Section C'!$I$30:$I$121,0))&lt;&gt;0,INDEX('Outcome Indicators - Section C'!G$30:G$121,MATCH($AL97,'Outcome Indicators - Section C'!$I$30:$I$121,0)),""),"")</f>
        <v/>
      </c>
      <c r="M97" s="607" t="str">
        <f>IFERROR(IF(INDEX('Outcome Indicators - Section C'!H$30:H$121,MATCH($AL97,'Outcome Indicators - Section C'!$I$30:$I$121,0))&lt;&gt;0,INDEX('Outcome Indicators - Section C'!H$30:H$121,MATCH($AL97,'Outcome Indicators - Section C'!$I$30:$I$121,0)),""),"")</f>
        <v/>
      </c>
      <c r="N97" s="269" t="str">
        <f>IFERROR(IF(INDEX('Outcome Indicators - Section C'!D$30:D$121,MATCH($AM97,'Outcome Indicators - Section C'!$I$30:$I$121,0))&lt;&gt;0,INDEX('Outcome Indicators - Section C'!D$30:D$121,MATCH($AM97,'Outcome Indicators - Section C'!$I$30:$I$121,0)),""),"")</f>
        <v/>
      </c>
      <c r="O97" s="605" t="str">
        <f>IFERROR(IF(INDEX('Outcome Indicators - Section C'!F$30:F$121,MATCH($AM97,'Outcome Indicators - Section C'!$I$30:$I$121,0))&lt;&gt;0,INDEX('Outcome Indicators - Section C'!F$30:F$121,MATCH($AM97,'Outcome Indicators - Section C'!$I$30:$I$121,0)),""),"")</f>
        <v/>
      </c>
      <c r="P97" s="606" t="str">
        <f>IFERROR(IF(INDEX('Outcome Indicators - Section C'!G$30:G$121,MATCH($AM97,'Outcome Indicators - Section C'!$I$30:$I$121,0))&lt;&gt;0,INDEX('Outcome Indicators - Section C'!G$30:G$121,MATCH($AM97,'Outcome Indicators - Section C'!$I$30:$I$121,0)),""),"")</f>
        <v/>
      </c>
      <c r="Q97" s="607" t="str">
        <f>IFERROR(IF(INDEX('Outcome Indicators - Section C'!H$30:H$121,MATCH($AM97,'Outcome Indicators - Section C'!$I$30:$I$121,0))&lt;&gt;0,INDEX('Outcome Indicators - Section C'!H$30:H$121,MATCH($AM97,'Outcome Indicators - Section C'!$I$30:$I$121,0)),""),"")</f>
        <v/>
      </c>
      <c r="R97" s="304" t="str">
        <f>IFERROR(IF(INDEX('Outcome Indicators - Section C'!D$30:D$121,MATCH($AN97,'Outcome Indicators - Section C'!$I$30:$I$121,0))&lt;&gt;0,INDEX('Outcome Indicators - Section C'!D$30:D$121,MATCH($AN97,'Outcome Indicators - Section C'!$I$30:$I$121,0)),""),"")</f>
        <v/>
      </c>
      <c r="S97" s="605" t="str">
        <f>IFERROR(IF(INDEX('Outcome Indicators - Section C'!F$30:F$121,MATCH($AN97,'Outcome Indicators - Section C'!$I$30:$I$121,0))&lt;&gt;0,INDEX('Outcome Indicators - Section C'!F$30:F$121,MATCH($AN97,'Outcome Indicators - Section C'!$I$30:$I$121,0)),""),"")</f>
        <v/>
      </c>
      <c r="T97" s="606" t="str">
        <f>IFERROR(IF(INDEX('Outcome Indicators - Section C'!G$30:G$121,MATCH($AN97,'Outcome Indicators - Section C'!$I$30:$I$121,0))&lt;&gt;0,INDEX('Outcome Indicators - Section C'!G$30:G$121,MATCH($AN97,'Outcome Indicators - Section C'!$I$30:$I$121,0)),""),"")</f>
        <v/>
      </c>
      <c r="U97" s="607" t="str">
        <f>IFERROR(IF(INDEX('Outcome Indicators - Section C'!H$30:H$121,MATCH($AN97,'Outcome Indicators - Section C'!$I$30:$I$121,0))&lt;&gt;0,INDEX('Outcome Indicators - Section C'!H$30:H$121,MATCH($AN97,'Outcome Indicators - Section C'!$I$30:$I$121,0)),""),"")</f>
        <v/>
      </c>
      <c r="V97" s="269" t="str">
        <f>IFERROR(IF(INDEX('Outcome Indicators - Section C'!D$30:D$121,MATCH($AO97,'Outcome Indicators - Section C'!$I$30:$I$121,0))&lt;&gt;0,INDEX('Outcome Indicators - Section C'!D$30:D$121,MATCH($AO97,'Outcome Indicators - Section C'!$I$30:$I$121,0)),""),"")</f>
        <v/>
      </c>
      <c r="W97" s="605" t="str">
        <f>IFERROR(IF(INDEX('Outcome Indicators - Section C'!F$30:F$121,MATCH($AO97,'Outcome Indicators - Section C'!$I$30:$I$121,0))&lt;&gt;0,INDEX('Outcome Indicators - Section C'!F$30:F$121,MATCH($AO97,'Outcome Indicators - Section C'!$I$30:$I$121,0)),""),"")</f>
        <v/>
      </c>
      <c r="X97" s="606" t="str">
        <f>IFERROR(IF(INDEX('Outcome Indicators - Section C'!G$30:G$121,MATCH($AO97,'Outcome Indicators - Section C'!$I$30:$I$121,0))&lt;&gt;0,INDEX('Outcome Indicators - Section C'!G$30:G$121,MATCH($AO97,'Outcome Indicators - Section C'!$I$30:$I$121,0)),""),"")</f>
        <v/>
      </c>
      <c r="Y97" s="607" t="str">
        <f>IFERROR(IF(INDEX('Outcome Indicators - Section C'!H$30:H$121,MATCH($AO97,'Outcome Indicators - Section C'!$I$30:$I$121,0))&lt;&gt;0,INDEX('Outcome Indicators - Section C'!H$30:H$121,MATCH($AO97,'Outcome Indicators - Section C'!$I$30:$I$121,0)),""),"")</f>
        <v/>
      </c>
      <c r="Z97" s="269" t="str">
        <f>IFERROR(IF(INDEX('Outcome Indicators - Section C'!D$30:D$121,MATCH($AP97,'Outcome Indicators - Section C'!$I$30:$I$121,0))&lt;&gt;0,INDEX('Outcome Indicators - Section C'!D$30:D$121,MATCH($AP97,'Outcome Indicators - Section C'!$I$30:$I$121,0)),""),"")</f>
        <v/>
      </c>
      <c r="AA97" s="605" t="str">
        <f>IFERROR(IF(INDEX('Outcome Indicators - Section C'!F$30:F$121,MATCH($AP97,'Outcome Indicators - Section C'!$I$30:$I$121,0))&lt;&gt;0,INDEX('Outcome Indicators - Section C'!F$30:F$121,MATCH($AP97,'Outcome Indicators - Section C'!$I$30:$I$121,0)),""),"")</f>
        <v/>
      </c>
      <c r="AB97" s="606" t="str">
        <f>IFERROR(IF(INDEX('Outcome Indicators - Section C'!G$30:G$121,MATCH($AP97,'Outcome Indicators - Section C'!$I$30:$I$121,0))&lt;&gt;0,INDEX('Outcome Indicators - Section C'!G$30:G$121,MATCH($AP97,'Outcome Indicators - Section C'!$I$30:$I$121,0)),""),"")</f>
        <v/>
      </c>
      <c r="AC97" s="607" t="str">
        <f>IFERROR(IF(INDEX('Outcome Indicators - Section C'!H$30:H$121,MATCH($AP97,'Outcome Indicators - Section C'!$I$30:$I$121,0))&lt;&gt;0,INDEX('Outcome Indicators - Section C'!H$30:H$121,MATCH($AP97,'Outcome Indicators - Section C'!$I$30:$I$121,0)),""),"")</f>
        <v/>
      </c>
      <c r="AD97" s="282"/>
      <c r="AE97" s="282"/>
      <c r="AF97" s="282"/>
      <c r="AG97" s="608" t="str">
        <f>IFERROR(IF(INDEX('Outcome Indicators - Section C'!R$10:R$26,MATCH($A97,'Outcome Indicators - Section C'!$A$10:$A$26,0))&lt;&gt;0,INDEX('Outcome Indicators - Section C'!R$10:R$26,MATCH($A97,'Outcome Indicators - Section C'!$A$10:$A$26,0)),""),"")</f>
        <v/>
      </c>
      <c r="AL97" s="633" t="str">
        <f t="shared" ref="AL97" si="100">CONCATENATE($A97,J$81)</f>
        <v>82018</v>
      </c>
      <c r="AM97" s="633" t="str">
        <f t="shared" ref="AM97" si="101">CONCATENATE($A97,N$81)</f>
        <v>82019</v>
      </c>
      <c r="AN97" s="633" t="str">
        <f t="shared" ref="AN97" si="102">CONCATENATE($A97,R$81)</f>
        <v>82020</v>
      </c>
      <c r="AO97" s="633" t="str">
        <f t="shared" ref="AO97" si="103">CONCATENATE($A97,V$81)</f>
        <v>82021</v>
      </c>
      <c r="AP97" s="633" t="str">
        <f t="shared" ref="AP97" si="104">CONCATENATE($A97,Z$81)</f>
        <v>82022</v>
      </c>
      <c r="AQ97" s="277"/>
    </row>
    <row r="98" spans="1:43" ht="28.5" x14ac:dyDescent="0.25">
      <c r="A98" s="610"/>
      <c r="B98" s="599"/>
      <c r="C98" s="602"/>
      <c r="D98" s="602"/>
      <c r="E98" s="602"/>
      <c r="F98" s="602"/>
      <c r="G98" s="602"/>
      <c r="H98" s="602"/>
      <c r="I98" s="604"/>
      <c r="J98" s="304" t="str">
        <f>IFERROR(IF(INDEX('Outcome Indicators - Section C'!E$30:E$121,MATCH($AL97,'Outcome Indicators - Section C'!$I$30:$I$121,0))&lt;&gt;0,INDEX('Outcome Indicators - Section C'!E$30:E$121,MATCH($AL97,'Outcome Indicators - Section C'!$I$30:$I$121,0)),""),"")</f>
        <v/>
      </c>
      <c r="K98" s="605"/>
      <c r="L98" s="606"/>
      <c r="M98" s="607"/>
      <c r="N98" s="269" t="str">
        <f>IFERROR(IF(INDEX('Outcome Indicators - Section C'!E$30:E$121,MATCH($AM97,'Outcome Indicators - Section C'!$I$30:$I$121,0))&lt;&gt;0,INDEX('Outcome Indicators - Section C'!E$30:E$121,MATCH($AM97,'Outcome Indicators - Section C'!$I$30:$I$121,0)),""),"")</f>
        <v/>
      </c>
      <c r="O98" s="605"/>
      <c r="P98" s="606"/>
      <c r="Q98" s="607"/>
      <c r="R98" s="304" t="str">
        <f>IFERROR(IF(INDEX('Outcome Indicators - Section C'!E$30:E$121,MATCH($AN97,'Outcome Indicators - Section C'!$I$30:$I$121,0))&lt;&gt;0,INDEX('Outcome Indicators - Section C'!E$30:E$121,MATCH($AN97,'Outcome Indicators - Section C'!$I$30:$I$121,0)),""),"")</f>
        <v/>
      </c>
      <c r="S98" s="605"/>
      <c r="T98" s="606"/>
      <c r="U98" s="607"/>
      <c r="V98" s="269" t="str">
        <f>IFERROR(IF(INDEX('Outcome Indicators - Section C'!E$30:E$121,MATCH($AO97,'Outcome Indicators - Section C'!$I$30:$I$121,0))&lt;&gt;0,INDEX('Outcome Indicators - Section C'!E$30:E$121,MATCH($AO97,'Outcome Indicators - Section C'!$I$30:$I$121,0)),""),"")</f>
        <v/>
      </c>
      <c r="W98" s="605"/>
      <c r="X98" s="606"/>
      <c r="Y98" s="607"/>
      <c r="Z98" s="269" t="str">
        <f>IFERROR(IF(INDEX('Outcome Indicators - Section C'!E$30:E$121,MATCH($AP97,'Outcome Indicators - Section C'!$I$30:$I$121,0))&lt;&gt;0,INDEX('Outcome Indicators - Section C'!E$30:E$121,MATCH($AP97,'Outcome Indicators - Section C'!$I$30:$I$121,0)),""),"")</f>
        <v/>
      </c>
      <c r="AA98" s="605"/>
      <c r="AB98" s="606"/>
      <c r="AC98" s="607"/>
      <c r="AD98" s="282"/>
      <c r="AE98" s="282"/>
      <c r="AF98" s="282"/>
      <c r="AG98" s="608"/>
      <c r="AL98" s="633"/>
      <c r="AM98" s="633"/>
      <c r="AN98" s="633"/>
      <c r="AO98" s="633"/>
      <c r="AP98" s="633"/>
      <c r="AQ98" s="277"/>
    </row>
    <row r="99" spans="1:43" ht="28.5" x14ac:dyDescent="0.25">
      <c r="A99" s="611">
        <v>9</v>
      </c>
      <c r="B99" s="599" t="str">
        <f>IFERROR(IF(INDEX('Outcome Indicators - Section C'!B$10:B$26,MATCH($A99,'Outcome Indicators - Section C'!$A$10:$A$26,0))&lt;&gt;0,INDEX('Outcome Indicators - Section C'!B$10:B$26,MATCH($A99,'Outcome Indicators - Section C'!$A$10:$A$26,0)),""),"")</f>
        <v/>
      </c>
      <c r="C99" s="602" t="str">
        <f>IFERROR(IF(INDEX('Outcome Indicators - Section C'!C$10:C$26,MATCH($A99,'Outcome Indicators - Section C'!$A$10:$A$26,0))&lt;&gt;0,INDEX('Outcome Indicators - Section C'!C$10:C$26,MATCH($A99,'Outcome Indicators - Section C'!$A$10:$A$26,0)),""),"")</f>
        <v/>
      </c>
      <c r="D99" s="602" t="str">
        <f>IFERROR(IF(INDEX('Outcome Indicators - Section C'!D$10:D$26,MATCH($A99,'Outcome Indicators - Section C'!$A$10:$A$26,0))&lt;&gt;0,INDEX('Outcome Indicators - Section C'!D$10:D$26,MATCH($A99,'Outcome Indicators - Section C'!$A$10:$A$26,0)),""),"")</f>
        <v/>
      </c>
      <c r="E99" s="602" t="str">
        <f>IFERROR(IF(INDEX('Outcome Indicators - Section C'!E$10:E$26,MATCH($A99,'Outcome Indicators - Section C'!$A$10:$A$26,0))&lt;&gt;0,INDEX('Outcome Indicators - Section C'!E$10:E$26,MATCH($A99,'Outcome Indicators - Section C'!$A$10:$A$26,0)),""),"")</f>
        <v/>
      </c>
      <c r="F99" s="602" t="str">
        <f>IFERROR(IF(INDEX('Outcome Indicators - Section C'!F$10:F$26,MATCH($A99,'Outcome Indicators - Section C'!$A$10:$A$26,0))&lt;&gt;0,INDEX('Outcome Indicators - Section C'!F$10:F$26,MATCH($A99,'Outcome Indicators - Section C'!$A$10:$A$26,0)),""),"")</f>
        <v/>
      </c>
      <c r="G99" s="602" t="str">
        <f>IFERROR(IF(INDEX('Outcome Indicators - Section C'!G$10:G$26,MATCH($A99,'Outcome Indicators - Section C'!$A$10:$A$26,0))&lt;&gt;0,INDEX('Outcome Indicators - Section C'!G$10:G$26,MATCH($A99,'Outcome Indicators - Section C'!$A$10:$A$26,0)),""),"")</f>
        <v/>
      </c>
      <c r="H99" s="602" t="str">
        <f>IFERROR(IF(INDEX('Outcome Indicators - Section C'!H$10:H$26,MATCH($A99,'Outcome Indicators - Section C'!$A$10:$A$26,0))&lt;&gt;0,INDEX('Outcome Indicators - Section C'!H$10:H$26,MATCH($A99,'Outcome Indicators - Section C'!$A$10:$A$26,0)),""),"")</f>
        <v/>
      </c>
      <c r="I99" s="604" t="str">
        <f>IFERROR(IF(INDEX('Outcome Indicators - Section C'!Q$10:Q$26,MATCH($A99,'Outcome Indicators - Section C'!$A$10:$A$26,0))&lt;&gt;0,INDEX('Outcome Indicators - Section C'!Q$10:Q$26,MATCH($A99,'Outcome Indicators - Section C'!$A$10:$A$26,0)),""),"")</f>
        <v/>
      </c>
      <c r="J99" s="250" t="str">
        <f>IFERROR(IF(INDEX('Outcome Indicators - Section C'!D$30:D$121,MATCH($AL99,'Outcome Indicators - Section C'!$I$30:$I$121,0))&lt;&gt;0,INDEX('Outcome Indicators - Section C'!D$30:D$121,MATCH($AL99,'Outcome Indicators - Section C'!$I$30:$I$121,0)),""),"")</f>
        <v/>
      </c>
      <c r="K99" s="605" t="str">
        <f>IFERROR(IF(INDEX('Outcome Indicators - Section C'!F$30:F$121,MATCH($AL99,'Outcome Indicators - Section C'!$I$30:$I$121,0))&lt;&gt;0,INDEX('Outcome Indicators - Section C'!F$30:F$121,MATCH($AL99,'Outcome Indicators - Section C'!$I$30:$I$121,0)),""),"")</f>
        <v/>
      </c>
      <c r="L99" s="606" t="str">
        <f>IFERROR(IF(INDEX('Outcome Indicators - Section C'!G$30:G$121,MATCH($AL99,'Outcome Indicators - Section C'!$I$30:$I$121,0))&lt;&gt;0,INDEX('Outcome Indicators - Section C'!G$30:G$121,MATCH($AL99,'Outcome Indicators - Section C'!$I$30:$I$121,0)),""),"")</f>
        <v/>
      </c>
      <c r="M99" s="607" t="str">
        <f>IFERROR(IF(INDEX('Outcome Indicators - Section C'!H$30:H$121,MATCH($AL99,'Outcome Indicators - Section C'!$I$30:$I$121,0))&lt;&gt;0,INDEX('Outcome Indicators - Section C'!H$30:H$121,MATCH($AL99,'Outcome Indicators - Section C'!$I$30:$I$121,0)),""),"")</f>
        <v/>
      </c>
      <c r="N99" s="250" t="str">
        <f>IFERROR(IF(INDEX('Outcome Indicators - Section C'!D$30:D$121,MATCH($AM99,'Outcome Indicators - Section C'!$I$30:$I$121,0))&lt;&gt;0,INDEX('Outcome Indicators - Section C'!D$30:D$121,MATCH($AM99,'Outcome Indicators - Section C'!$I$30:$I$121,0)),""),"")</f>
        <v/>
      </c>
      <c r="O99" s="605" t="str">
        <f>IFERROR(IF(INDEX('Outcome Indicators - Section C'!F$30:F$121,MATCH($AM99,'Outcome Indicators - Section C'!$I$30:$I$121,0))&lt;&gt;0,INDEX('Outcome Indicators - Section C'!F$30:F$121,MATCH($AM99,'Outcome Indicators - Section C'!$I$30:$I$121,0)),""),"")</f>
        <v/>
      </c>
      <c r="P99" s="606" t="str">
        <f>IFERROR(IF(INDEX('Outcome Indicators - Section C'!G$30:G$121,MATCH($AM99,'Outcome Indicators - Section C'!$I$30:$I$121,0))&lt;&gt;0,INDEX('Outcome Indicators - Section C'!G$30:G$121,MATCH($AM99,'Outcome Indicators - Section C'!$I$30:$I$121,0)),""),"")</f>
        <v/>
      </c>
      <c r="Q99" s="607" t="str">
        <f>IFERROR(IF(INDEX('Outcome Indicators - Section C'!H$30:H$121,MATCH($AM99,'Outcome Indicators - Section C'!$I$30:$I$121,0))&lt;&gt;0,INDEX('Outcome Indicators - Section C'!H$30:H$121,MATCH($AM99,'Outcome Indicators - Section C'!$I$30:$I$121,0)),""),"")</f>
        <v/>
      </c>
      <c r="R99" s="250" t="str">
        <f>IFERROR(IF(INDEX('Outcome Indicators - Section C'!D$30:D$121,MATCH($AN99,'Outcome Indicators - Section C'!$I$30:$I$121,0))&lt;&gt;0,INDEX('Outcome Indicators - Section C'!D$30:D$121,MATCH($AN99,'Outcome Indicators - Section C'!$I$30:$I$121,0)),""),"")</f>
        <v/>
      </c>
      <c r="S99" s="605" t="str">
        <f>IFERROR(IF(INDEX('Outcome Indicators - Section C'!F$30:F$121,MATCH($AN99,'Outcome Indicators - Section C'!$I$30:$I$121,0))&lt;&gt;0,INDEX('Outcome Indicators - Section C'!F$30:F$121,MATCH($AN99,'Outcome Indicators - Section C'!$I$30:$I$121,0)),""),"")</f>
        <v/>
      </c>
      <c r="T99" s="606" t="str">
        <f>IFERROR(IF(INDEX('Outcome Indicators - Section C'!G$30:G$121,MATCH($AN99,'Outcome Indicators - Section C'!$I$30:$I$121,0))&lt;&gt;0,INDEX('Outcome Indicators - Section C'!G$30:G$121,MATCH($AN99,'Outcome Indicators - Section C'!$I$30:$I$121,0)),""),"")</f>
        <v/>
      </c>
      <c r="U99" s="607" t="str">
        <f>IFERROR(IF(INDEX('Outcome Indicators - Section C'!H$30:H$121,MATCH($AN99,'Outcome Indicators - Section C'!$I$30:$I$121,0))&lt;&gt;0,INDEX('Outcome Indicators - Section C'!H$30:H$121,MATCH($AN99,'Outcome Indicators - Section C'!$I$30:$I$121,0)),""),"")</f>
        <v/>
      </c>
      <c r="V99" s="250" t="str">
        <f>IFERROR(IF(INDEX('Outcome Indicators - Section C'!D$30:D$121,MATCH($AO99,'Outcome Indicators - Section C'!$I$30:$I$121,0))&lt;&gt;0,INDEX('Outcome Indicators - Section C'!D$30:D$121,MATCH($AO99,'Outcome Indicators - Section C'!$I$30:$I$121,0)),""),"")</f>
        <v/>
      </c>
      <c r="W99" s="605" t="str">
        <f>IFERROR(IF(INDEX('Outcome Indicators - Section C'!F$30:F$121,MATCH($AO99,'Outcome Indicators - Section C'!$I$30:$I$121,0))&lt;&gt;0,INDEX('Outcome Indicators - Section C'!F$30:F$121,MATCH($AO99,'Outcome Indicators - Section C'!$I$30:$I$121,0)),""),"")</f>
        <v/>
      </c>
      <c r="X99" s="606" t="str">
        <f>IFERROR(IF(INDEX('Outcome Indicators - Section C'!G$30:G$121,MATCH($AO99,'Outcome Indicators - Section C'!$I$30:$I$121,0))&lt;&gt;0,INDEX('Outcome Indicators - Section C'!G$30:G$121,MATCH($AO99,'Outcome Indicators - Section C'!$I$30:$I$121,0)),""),"")</f>
        <v/>
      </c>
      <c r="Y99" s="607" t="str">
        <f>IFERROR(IF(INDEX('Outcome Indicators - Section C'!H$30:H$121,MATCH($AO99,'Outcome Indicators - Section C'!$I$30:$I$121,0))&lt;&gt;0,INDEX('Outcome Indicators - Section C'!H$30:H$121,MATCH($AO99,'Outcome Indicators - Section C'!$I$30:$I$121,0)),""),"")</f>
        <v/>
      </c>
      <c r="Z99" s="250" t="str">
        <f>IFERROR(IF(INDEX('Outcome Indicators - Section C'!D$30:D$121,MATCH($AP99,'Outcome Indicators - Section C'!$I$30:$I$121,0))&lt;&gt;0,INDEX('Outcome Indicators - Section C'!D$30:D$121,MATCH($AP99,'Outcome Indicators - Section C'!$I$30:$I$121,0)),""),"")</f>
        <v/>
      </c>
      <c r="AA99" s="605" t="str">
        <f>IFERROR(IF(INDEX('Outcome Indicators - Section C'!F$30:F$121,MATCH($AP99,'Outcome Indicators - Section C'!$I$30:$I$121,0))&lt;&gt;0,INDEX('Outcome Indicators - Section C'!F$30:F$121,MATCH($AP99,'Outcome Indicators - Section C'!$I$30:$I$121,0)),""),"")</f>
        <v/>
      </c>
      <c r="AB99" s="606" t="str">
        <f>IFERROR(IF(INDEX('Outcome Indicators - Section C'!G$30:G$121,MATCH($AP99,'Outcome Indicators - Section C'!$I$30:$I$121,0))&lt;&gt;0,INDEX('Outcome Indicators - Section C'!G$30:G$121,MATCH($AP99,'Outcome Indicators - Section C'!$I$30:$I$121,0)),""),"")</f>
        <v/>
      </c>
      <c r="AC99" s="607" t="str">
        <f>IFERROR(IF(INDEX('Outcome Indicators - Section C'!H$30:H$121,MATCH($AP99,'Outcome Indicators - Section C'!$I$30:$I$121,0))&lt;&gt;0,INDEX('Outcome Indicators - Section C'!H$30:H$121,MATCH($AP99,'Outcome Indicators - Section C'!$I$30:$I$121,0)),""),"")</f>
        <v/>
      </c>
      <c r="AD99" s="282"/>
      <c r="AE99" s="282"/>
      <c r="AF99" s="282"/>
      <c r="AG99" s="608" t="str">
        <f>IFERROR(IF(INDEX('Outcome Indicators - Section C'!R$10:R$26,MATCH($A99,'Outcome Indicators - Section C'!$A$10:$A$26,0))&lt;&gt;0,INDEX('Outcome Indicators - Section C'!R$10:R$26,MATCH($A99,'Outcome Indicators - Section C'!$A$10:$A$26,0)),""),"")</f>
        <v/>
      </c>
      <c r="AL99" s="633" t="str">
        <f t="shared" ref="AL99" si="105">CONCATENATE($A99,J$81)</f>
        <v>92018</v>
      </c>
      <c r="AM99" s="633" t="str">
        <f t="shared" ref="AM99" si="106">CONCATENATE($A99,N$81)</f>
        <v>92019</v>
      </c>
      <c r="AN99" s="633" t="str">
        <f t="shared" ref="AN99" si="107">CONCATENATE($A99,R$81)</f>
        <v>92020</v>
      </c>
      <c r="AO99" s="633" t="str">
        <f t="shared" ref="AO99" si="108">CONCATENATE($A99,V$81)</f>
        <v>92021</v>
      </c>
      <c r="AP99" s="633" t="str">
        <f t="shared" ref="AP99" si="109">CONCATENATE($A99,Z$81)</f>
        <v>92022</v>
      </c>
      <c r="AQ99" s="277"/>
    </row>
    <row r="100" spans="1:43" ht="28.5" x14ac:dyDescent="0.25">
      <c r="A100" s="611"/>
      <c r="B100" s="599"/>
      <c r="C100" s="602"/>
      <c r="D100" s="602"/>
      <c r="E100" s="602"/>
      <c r="F100" s="602"/>
      <c r="G100" s="602"/>
      <c r="H100" s="602"/>
      <c r="I100" s="604"/>
      <c r="J100" s="250" t="str">
        <f>IFERROR(IF(INDEX('Outcome Indicators - Section C'!E$30:E$121,MATCH($AL99,'Outcome Indicators - Section C'!$I$30:$I$121,0))&lt;&gt;0,INDEX('Outcome Indicators - Section C'!E$30:E$121,MATCH($AL99,'Outcome Indicators - Section C'!$I$30:$I$121,0)),""),"")</f>
        <v/>
      </c>
      <c r="K100" s="605"/>
      <c r="L100" s="606"/>
      <c r="M100" s="607"/>
      <c r="N100" s="250" t="str">
        <f>IFERROR(IF(INDEX('Outcome Indicators - Section C'!E$30:E$121,MATCH($AM99,'Outcome Indicators - Section C'!$I$30:$I$121,0))&lt;&gt;0,INDEX('Outcome Indicators - Section C'!E$30:E$121,MATCH($AM99,'Outcome Indicators - Section C'!$I$30:$I$121,0)),""),"")</f>
        <v/>
      </c>
      <c r="O100" s="605"/>
      <c r="P100" s="606"/>
      <c r="Q100" s="607"/>
      <c r="R100" s="250" t="str">
        <f>IFERROR(IF(INDEX('Outcome Indicators - Section C'!E$30:E$121,MATCH($AN99,'Outcome Indicators - Section C'!$I$30:$I$121,0))&lt;&gt;0,INDEX('Outcome Indicators - Section C'!E$30:E$121,MATCH($AN99,'Outcome Indicators - Section C'!$I$30:$I$121,0)),""),"")</f>
        <v/>
      </c>
      <c r="S100" s="605"/>
      <c r="T100" s="606"/>
      <c r="U100" s="607"/>
      <c r="V100" s="250" t="str">
        <f>IFERROR(IF(INDEX('Outcome Indicators - Section C'!E$30:E$121,MATCH($AO99,'Outcome Indicators - Section C'!$I$30:$I$121,0))&lt;&gt;0,INDEX('Outcome Indicators - Section C'!E$30:E$121,MATCH($AO99,'Outcome Indicators - Section C'!$I$30:$I$121,0)),""),"")</f>
        <v/>
      </c>
      <c r="W100" s="605"/>
      <c r="X100" s="606"/>
      <c r="Y100" s="607"/>
      <c r="Z100" s="250" t="str">
        <f>IFERROR(IF(INDEX('Outcome Indicators - Section C'!E$30:E$121,MATCH($AP99,'Outcome Indicators - Section C'!$I$30:$I$121,0))&lt;&gt;0,INDEX('Outcome Indicators - Section C'!E$30:E$121,MATCH($AP99,'Outcome Indicators - Section C'!$I$30:$I$121,0)),""),"")</f>
        <v/>
      </c>
      <c r="AA100" s="605"/>
      <c r="AB100" s="606"/>
      <c r="AC100" s="607"/>
      <c r="AD100" s="282"/>
      <c r="AE100" s="282"/>
      <c r="AF100" s="282"/>
      <c r="AG100" s="608"/>
      <c r="AL100" s="633"/>
      <c r="AM100" s="633"/>
      <c r="AN100" s="633"/>
      <c r="AO100" s="633"/>
      <c r="AP100" s="633"/>
      <c r="AQ100" s="277"/>
    </row>
    <row r="101" spans="1:43" ht="28.5" x14ac:dyDescent="0.25">
      <c r="A101" s="610">
        <v>10</v>
      </c>
      <c r="B101" s="599" t="str">
        <f>IFERROR(IF(INDEX('Outcome Indicators - Section C'!B$10:B$26,MATCH($A101,'Outcome Indicators - Section C'!$A$10:$A$26,0))&lt;&gt;0,INDEX('Outcome Indicators - Section C'!B$10:B$26,MATCH($A101,'Outcome Indicators - Section C'!$A$10:$A$26,0)),""),"")</f>
        <v/>
      </c>
      <c r="C101" s="602" t="str">
        <f>IFERROR(IF(INDEX('Outcome Indicators - Section C'!C$10:C$26,MATCH($A101,'Outcome Indicators - Section C'!$A$10:$A$26,0))&lt;&gt;0,INDEX('Outcome Indicators - Section C'!C$10:C$26,MATCH($A101,'Outcome Indicators - Section C'!$A$10:$A$26,0)),""),"")</f>
        <v/>
      </c>
      <c r="D101" s="602" t="str">
        <f>IFERROR(IF(INDEX('Outcome Indicators - Section C'!D$10:D$26,MATCH($A101,'Outcome Indicators - Section C'!$A$10:$A$26,0))&lt;&gt;0,INDEX('Outcome Indicators - Section C'!D$10:D$26,MATCH($A101,'Outcome Indicators - Section C'!$A$10:$A$26,0)),""),"")</f>
        <v/>
      </c>
      <c r="E101" s="602" t="str">
        <f>IFERROR(IF(INDEX('Outcome Indicators - Section C'!E$10:E$26,MATCH($A101,'Outcome Indicators - Section C'!$A$10:$A$26,0))&lt;&gt;0,INDEX('Outcome Indicators - Section C'!E$10:E$26,MATCH($A101,'Outcome Indicators - Section C'!$A$10:$A$26,0)),""),"")</f>
        <v/>
      </c>
      <c r="F101" s="602" t="str">
        <f>IFERROR(IF(INDEX('Outcome Indicators - Section C'!F$10:F$26,MATCH($A101,'Outcome Indicators - Section C'!$A$10:$A$26,0))&lt;&gt;0,INDEX('Outcome Indicators - Section C'!F$10:F$26,MATCH($A101,'Outcome Indicators - Section C'!$A$10:$A$26,0)),""),"")</f>
        <v/>
      </c>
      <c r="G101" s="602" t="str">
        <f>IFERROR(IF(INDEX('Outcome Indicators - Section C'!G$10:G$26,MATCH($A101,'Outcome Indicators - Section C'!$A$10:$A$26,0))&lt;&gt;0,INDEX('Outcome Indicators - Section C'!G$10:G$26,MATCH($A101,'Outcome Indicators - Section C'!$A$10:$A$26,0)),""),"")</f>
        <v/>
      </c>
      <c r="H101" s="602" t="str">
        <f>IFERROR(IF(INDEX('Outcome Indicators - Section C'!H$10:H$26,MATCH($A101,'Outcome Indicators - Section C'!$A$10:$A$26,0))&lt;&gt;0,INDEX('Outcome Indicators - Section C'!H$10:H$26,MATCH($A101,'Outcome Indicators - Section C'!$A$10:$A$26,0)),""),"")</f>
        <v/>
      </c>
      <c r="I101" s="604" t="str">
        <f>IFERROR(IF(INDEX('Outcome Indicators - Section C'!Q$10:Q$26,MATCH($A101,'Outcome Indicators - Section C'!$A$10:$A$26,0))&lt;&gt;0,INDEX('Outcome Indicators - Section C'!Q$10:Q$26,MATCH($A101,'Outcome Indicators - Section C'!$A$10:$A$26,0)),""),"")</f>
        <v/>
      </c>
      <c r="J101" s="304" t="str">
        <f>IFERROR(IF(INDEX('Outcome Indicators - Section C'!D$30:D$121,MATCH($AL101,'Outcome Indicators - Section C'!$I$30:$I$121,0))&lt;&gt;0,INDEX('Outcome Indicators - Section C'!D$30:D$121,MATCH($AL101,'Outcome Indicators - Section C'!$I$30:$I$121,0)),""),"")</f>
        <v/>
      </c>
      <c r="K101" s="605" t="str">
        <f>IFERROR(IF(INDEX('Outcome Indicators - Section C'!F$30:F$121,MATCH($AL101,'Outcome Indicators - Section C'!$I$30:$I$121,0))&lt;&gt;0,INDEX('Outcome Indicators - Section C'!F$30:F$121,MATCH($AL101,'Outcome Indicators - Section C'!$I$30:$I$121,0)),""),"")</f>
        <v/>
      </c>
      <c r="L101" s="606" t="str">
        <f>IFERROR(IF(INDEX('Outcome Indicators - Section C'!G$30:G$121,MATCH($AL101,'Outcome Indicators - Section C'!$I$30:$I$121,0))&lt;&gt;0,INDEX('Outcome Indicators - Section C'!G$30:G$121,MATCH($AL101,'Outcome Indicators - Section C'!$I$30:$I$121,0)),""),"")</f>
        <v/>
      </c>
      <c r="M101" s="607" t="str">
        <f>IFERROR(IF(INDEX('Outcome Indicators - Section C'!H$30:H$121,MATCH($AL101,'Outcome Indicators - Section C'!$I$30:$I$121,0))&lt;&gt;0,INDEX('Outcome Indicators - Section C'!H$30:H$121,MATCH($AL101,'Outcome Indicators - Section C'!$I$30:$I$121,0)),""),"")</f>
        <v/>
      </c>
      <c r="N101" s="269" t="str">
        <f>IFERROR(IF(INDEX('Outcome Indicators - Section C'!D$30:D$121,MATCH($AM101,'Outcome Indicators - Section C'!$I$30:$I$121,0))&lt;&gt;0,INDEX('Outcome Indicators - Section C'!D$30:D$121,MATCH($AM101,'Outcome Indicators - Section C'!$I$30:$I$121,0)),""),"")</f>
        <v/>
      </c>
      <c r="O101" s="605" t="str">
        <f>IFERROR(IF(INDEX('Outcome Indicators - Section C'!F$30:F$121,MATCH($AM101,'Outcome Indicators - Section C'!$I$30:$I$121,0))&lt;&gt;0,INDEX('Outcome Indicators - Section C'!F$30:F$121,MATCH($AM101,'Outcome Indicators - Section C'!$I$30:$I$121,0)),""),"")</f>
        <v/>
      </c>
      <c r="P101" s="606" t="str">
        <f>IFERROR(IF(INDEX('Outcome Indicators - Section C'!G$30:G$121,MATCH($AM101,'Outcome Indicators - Section C'!$I$30:$I$121,0))&lt;&gt;0,INDEX('Outcome Indicators - Section C'!G$30:G$121,MATCH($AM101,'Outcome Indicators - Section C'!$I$30:$I$121,0)),""),"")</f>
        <v/>
      </c>
      <c r="Q101" s="607" t="str">
        <f>IFERROR(IF(INDEX('Outcome Indicators - Section C'!H$30:H$121,MATCH($AM101,'Outcome Indicators - Section C'!$I$30:$I$121,0))&lt;&gt;0,INDEX('Outcome Indicators - Section C'!H$30:H$121,MATCH($AM101,'Outcome Indicators - Section C'!$I$30:$I$121,0)),""),"")</f>
        <v/>
      </c>
      <c r="R101" s="304" t="str">
        <f>IFERROR(IF(INDEX('Outcome Indicators - Section C'!D$30:D$121,MATCH($AN101,'Outcome Indicators - Section C'!$I$30:$I$121,0))&lt;&gt;0,INDEX('Outcome Indicators - Section C'!D$30:D$121,MATCH($AN101,'Outcome Indicators - Section C'!$I$30:$I$121,0)),""),"")</f>
        <v/>
      </c>
      <c r="S101" s="605" t="str">
        <f>IFERROR(IF(INDEX('Outcome Indicators - Section C'!F$30:F$121,MATCH($AN101,'Outcome Indicators - Section C'!$I$30:$I$121,0))&lt;&gt;0,INDEX('Outcome Indicators - Section C'!F$30:F$121,MATCH($AN101,'Outcome Indicators - Section C'!$I$30:$I$121,0)),""),"")</f>
        <v/>
      </c>
      <c r="T101" s="606" t="str">
        <f>IFERROR(IF(INDEX('Outcome Indicators - Section C'!G$30:G$121,MATCH($AN101,'Outcome Indicators - Section C'!$I$30:$I$121,0))&lt;&gt;0,INDEX('Outcome Indicators - Section C'!G$30:G$121,MATCH($AN101,'Outcome Indicators - Section C'!$I$30:$I$121,0)),""),"")</f>
        <v/>
      </c>
      <c r="U101" s="607" t="str">
        <f>IFERROR(IF(INDEX('Outcome Indicators - Section C'!H$30:H$121,MATCH($AN101,'Outcome Indicators - Section C'!$I$30:$I$121,0))&lt;&gt;0,INDEX('Outcome Indicators - Section C'!H$30:H$121,MATCH($AN101,'Outcome Indicators - Section C'!$I$30:$I$121,0)),""),"")</f>
        <v/>
      </c>
      <c r="V101" s="269" t="str">
        <f>IFERROR(IF(INDEX('Outcome Indicators - Section C'!D$30:D$121,MATCH($AO101,'Outcome Indicators - Section C'!$I$30:$I$121,0))&lt;&gt;0,INDEX('Outcome Indicators - Section C'!D$30:D$121,MATCH($AO101,'Outcome Indicators - Section C'!$I$30:$I$121,0)),""),"")</f>
        <v/>
      </c>
      <c r="W101" s="605" t="str">
        <f>IFERROR(IF(INDEX('Outcome Indicators - Section C'!F$30:F$121,MATCH($AO101,'Outcome Indicators - Section C'!$I$30:$I$121,0))&lt;&gt;0,INDEX('Outcome Indicators - Section C'!F$30:F$121,MATCH($AO101,'Outcome Indicators - Section C'!$I$30:$I$121,0)),""),"")</f>
        <v/>
      </c>
      <c r="X101" s="606" t="str">
        <f>IFERROR(IF(INDEX('Outcome Indicators - Section C'!G$30:G$121,MATCH($AO101,'Outcome Indicators - Section C'!$I$30:$I$121,0))&lt;&gt;0,INDEX('Outcome Indicators - Section C'!G$30:G$121,MATCH($AO101,'Outcome Indicators - Section C'!$I$30:$I$121,0)),""),"")</f>
        <v/>
      </c>
      <c r="Y101" s="607" t="str">
        <f>IFERROR(IF(INDEX('Outcome Indicators - Section C'!H$30:H$121,MATCH($AO101,'Outcome Indicators - Section C'!$I$30:$I$121,0))&lt;&gt;0,INDEX('Outcome Indicators - Section C'!H$30:H$121,MATCH($AO101,'Outcome Indicators - Section C'!$I$30:$I$121,0)),""),"")</f>
        <v/>
      </c>
      <c r="Z101" s="269" t="str">
        <f>IFERROR(IF(INDEX('Outcome Indicators - Section C'!D$30:D$121,MATCH($AP101,'Outcome Indicators - Section C'!$I$30:$I$121,0))&lt;&gt;0,INDEX('Outcome Indicators - Section C'!D$30:D$121,MATCH($AP101,'Outcome Indicators - Section C'!$I$30:$I$121,0)),""),"")</f>
        <v/>
      </c>
      <c r="AA101" s="605" t="str">
        <f>IFERROR(IF(INDEX('Outcome Indicators - Section C'!F$30:F$121,MATCH($AP101,'Outcome Indicators - Section C'!$I$30:$I$121,0))&lt;&gt;0,INDEX('Outcome Indicators - Section C'!F$30:F$121,MATCH($AP101,'Outcome Indicators - Section C'!$I$30:$I$121,0)),""),"")</f>
        <v/>
      </c>
      <c r="AB101" s="606" t="str">
        <f>IFERROR(IF(INDEX('Outcome Indicators - Section C'!G$30:G$121,MATCH($AP101,'Outcome Indicators - Section C'!$I$30:$I$121,0))&lt;&gt;0,INDEX('Outcome Indicators - Section C'!G$30:G$121,MATCH($AP101,'Outcome Indicators - Section C'!$I$30:$I$121,0)),""),"")</f>
        <v/>
      </c>
      <c r="AC101" s="607" t="str">
        <f>IFERROR(IF(INDEX('Outcome Indicators - Section C'!H$30:H$121,MATCH($AP101,'Outcome Indicators - Section C'!$I$30:$I$121,0))&lt;&gt;0,INDEX('Outcome Indicators - Section C'!H$30:H$121,MATCH($AP101,'Outcome Indicators - Section C'!$I$30:$I$121,0)),""),"")</f>
        <v/>
      </c>
      <c r="AD101" s="282"/>
      <c r="AE101" s="282"/>
      <c r="AF101" s="282"/>
      <c r="AG101" s="608" t="str">
        <f>IFERROR(IF(INDEX('Outcome Indicators - Section C'!R$10:R$26,MATCH($A101,'Outcome Indicators - Section C'!$A$10:$A$26,0))&lt;&gt;0,INDEX('Outcome Indicators - Section C'!R$10:R$26,MATCH($A101,'Outcome Indicators - Section C'!$A$10:$A$26,0)),""),"")</f>
        <v/>
      </c>
      <c r="AL101" s="633" t="str">
        <f t="shared" ref="AL101" si="110">CONCATENATE($A101,J$81)</f>
        <v>102018</v>
      </c>
      <c r="AM101" s="633" t="str">
        <f t="shared" ref="AM101" si="111">CONCATENATE($A101,N$81)</f>
        <v>102019</v>
      </c>
      <c r="AN101" s="633" t="str">
        <f t="shared" ref="AN101" si="112">CONCATENATE($A101,R$81)</f>
        <v>102020</v>
      </c>
      <c r="AO101" s="633" t="str">
        <f t="shared" ref="AO101" si="113">CONCATENATE($A101,V$81)</f>
        <v>102021</v>
      </c>
      <c r="AP101" s="633" t="str">
        <f t="shared" ref="AP101" si="114">CONCATENATE($A101,Z$81)</f>
        <v>102022</v>
      </c>
      <c r="AQ101" s="277"/>
    </row>
    <row r="102" spans="1:43" ht="28.5" x14ac:dyDescent="0.25">
      <c r="A102" s="610"/>
      <c r="B102" s="599"/>
      <c r="C102" s="602"/>
      <c r="D102" s="602"/>
      <c r="E102" s="602"/>
      <c r="F102" s="602"/>
      <c r="G102" s="602"/>
      <c r="H102" s="602"/>
      <c r="I102" s="604"/>
      <c r="J102" s="304" t="str">
        <f>IFERROR(IF(INDEX('Outcome Indicators - Section C'!E$30:E$121,MATCH($AL101,'Outcome Indicators - Section C'!$I$30:$I$121,0))&lt;&gt;0,INDEX('Outcome Indicators - Section C'!E$30:E$121,MATCH($AL101,'Outcome Indicators - Section C'!$I$30:$I$121,0)),""),"")</f>
        <v/>
      </c>
      <c r="K102" s="605"/>
      <c r="L102" s="606"/>
      <c r="M102" s="607"/>
      <c r="N102" s="269" t="str">
        <f>IFERROR(IF(INDEX('Outcome Indicators - Section C'!E$30:E$121,MATCH($AM101,'Outcome Indicators - Section C'!$I$30:$I$121,0))&lt;&gt;0,INDEX('Outcome Indicators - Section C'!E$30:E$121,MATCH($AM101,'Outcome Indicators - Section C'!$I$30:$I$121,0)),""),"")</f>
        <v/>
      </c>
      <c r="O102" s="605"/>
      <c r="P102" s="606"/>
      <c r="Q102" s="607"/>
      <c r="R102" s="304" t="str">
        <f>IFERROR(IF(INDEX('Outcome Indicators - Section C'!E$30:E$121,MATCH($AN101,'Outcome Indicators - Section C'!$I$30:$I$121,0))&lt;&gt;0,INDEX('Outcome Indicators - Section C'!E$30:E$121,MATCH($AN101,'Outcome Indicators - Section C'!$I$30:$I$121,0)),""),"")</f>
        <v/>
      </c>
      <c r="S102" s="605"/>
      <c r="T102" s="606"/>
      <c r="U102" s="607"/>
      <c r="V102" s="269" t="str">
        <f>IFERROR(IF(INDEX('Outcome Indicators - Section C'!E$30:E$121,MATCH($AO101,'Outcome Indicators - Section C'!$I$30:$I$121,0))&lt;&gt;0,INDEX('Outcome Indicators - Section C'!E$30:E$121,MATCH($AO101,'Outcome Indicators - Section C'!$I$30:$I$121,0)),""),"")</f>
        <v/>
      </c>
      <c r="W102" s="605"/>
      <c r="X102" s="606"/>
      <c r="Y102" s="607"/>
      <c r="Z102" s="269" t="str">
        <f>IFERROR(IF(INDEX('Outcome Indicators - Section C'!E$30:E$121,MATCH($AP101,'Outcome Indicators - Section C'!$I$30:$I$121,0))&lt;&gt;0,INDEX('Outcome Indicators - Section C'!E$30:E$121,MATCH($AP101,'Outcome Indicators - Section C'!$I$30:$I$121,0)),""),"")</f>
        <v/>
      </c>
      <c r="AA102" s="605"/>
      <c r="AB102" s="606"/>
      <c r="AC102" s="607"/>
      <c r="AD102" s="282"/>
      <c r="AE102" s="282"/>
      <c r="AF102" s="282"/>
      <c r="AG102" s="608"/>
      <c r="AL102" s="633"/>
      <c r="AM102" s="633"/>
      <c r="AN102" s="633"/>
      <c r="AO102" s="633"/>
      <c r="AP102" s="633"/>
      <c r="AQ102" s="277"/>
    </row>
    <row r="103" spans="1:43" ht="28.5" x14ac:dyDescent="0.25">
      <c r="A103" s="611">
        <v>11</v>
      </c>
      <c r="B103" s="599" t="str">
        <f>IFERROR(IF(INDEX('Outcome Indicators - Section C'!B$10:B$26,MATCH($A103,'Outcome Indicators - Section C'!$A$10:$A$26,0))&lt;&gt;0,INDEX('Outcome Indicators - Section C'!B$10:B$26,MATCH($A103,'Outcome Indicators - Section C'!$A$10:$A$26,0)),""),"")</f>
        <v/>
      </c>
      <c r="C103" s="602" t="str">
        <f>IFERROR(IF(INDEX('Outcome Indicators - Section C'!C$10:C$26,MATCH($A103,'Outcome Indicators - Section C'!$A$10:$A$26,0))&lt;&gt;0,INDEX('Outcome Indicators - Section C'!C$10:C$26,MATCH($A103,'Outcome Indicators - Section C'!$A$10:$A$26,0)),""),"")</f>
        <v/>
      </c>
      <c r="D103" s="602" t="str">
        <f>IFERROR(IF(INDEX('Outcome Indicators - Section C'!D$10:D$26,MATCH($A103,'Outcome Indicators - Section C'!$A$10:$A$26,0))&lt;&gt;0,INDEX('Outcome Indicators - Section C'!D$10:D$26,MATCH($A103,'Outcome Indicators - Section C'!$A$10:$A$26,0)),""),"")</f>
        <v/>
      </c>
      <c r="E103" s="602" t="str">
        <f>IFERROR(IF(INDEX('Outcome Indicators - Section C'!E$10:E$26,MATCH($A103,'Outcome Indicators - Section C'!$A$10:$A$26,0))&lt;&gt;0,INDEX('Outcome Indicators - Section C'!E$10:E$26,MATCH($A103,'Outcome Indicators - Section C'!$A$10:$A$26,0)),""),"")</f>
        <v/>
      </c>
      <c r="F103" s="602" t="str">
        <f>IFERROR(IF(INDEX('Outcome Indicators - Section C'!F$10:F$26,MATCH($A103,'Outcome Indicators - Section C'!$A$10:$A$26,0))&lt;&gt;0,INDEX('Outcome Indicators - Section C'!F$10:F$26,MATCH($A103,'Outcome Indicators - Section C'!$A$10:$A$26,0)),""),"")</f>
        <v/>
      </c>
      <c r="G103" s="602" t="str">
        <f>IFERROR(IF(INDEX('Outcome Indicators - Section C'!G$10:G$26,MATCH($A103,'Outcome Indicators - Section C'!$A$10:$A$26,0))&lt;&gt;0,INDEX('Outcome Indicators - Section C'!G$10:G$26,MATCH($A103,'Outcome Indicators - Section C'!$A$10:$A$26,0)),""),"")</f>
        <v/>
      </c>
      <c r="H103" s="602" t="str">
        <f>IFERROR(IF(INDEX('Outcome Indicators - Section C'!H$10:H$26,MATCH($A103,'Outcome Indicators - Section C'!$A$10:$A$26,0))&lt;&gt;0,INDEX('Outcome Indicators - Section C'!H$10:H$26,MATCH($A103,'Outcome Indicators - Section C'!$A$10:$A$26,0)),""),"")</f>
        <v/>
      </c>
      <c r="I103" s="604" t="str">
        <f>IFERROR(IF(INDEX('Outcome Indicators - Section C'!Q$10:Q$26,MATCH($A103,'Outcome Indicators - Section C'!$A$10:$A$26,0))&lt;&gt;0,INDEX('Outcome Indicators - Section C'!Q$10:Q$26,MATCH($A103,'Outcome Indicators - Section C'!$A$10:$A$26,0)),""),"")</f>
        <v/>
      </c>
      <c r="J103" s="250" t="str">
        <f>IFERROR(IF(INDEX('Outcome Indicators - Section C'!D$30:D$121,MATCH($AL103,'Outcome Indicators - Section C'!$I$30:$I$121,0))&lt;&gt;0,INDEX('Outcome Indicators - Section C'!D$30:D$121,MATCH($AL103,'Outcome Indicators - Section C'!$I$30:$I$121,0)),""),"")</f>
        <v/>
      </c>
      <c r="K103" s="605" t="str">
        <f>IFERROR(IF(INDEX('Outcome Indicators - Section C'!F$30:F$121,MATCH($AL103,'Outcome Indicators - Section C'!$I$30:$I$121,0))&lt;&gt;0,INDEX('Outcome Indicators - Section C'!F$30:F$121,MATCH($AL103,'Outcome Indicators - Section C'!$I$30:$I$121,0)),""),"")</f>
        <v/>
      </c>
      <c r="L103" s="606" t="str">
        <f>IFERROR(IF(INDEX('Outcome Indicators - Section C'!G$30:G$121,MATCH($AL103,'Outcome Indicators - Section C'!$I$30:$I$121,0))&lt;&gt;0,INDEX('Outcome Indicators - Section C'!G$30:G$121,MATCH($AL103,'Outcome Indicators - Section C'!$I$30:$I$121,0)),""),"")</f>
        <v/>
      </c>
      <c r="M103" s="607" t="str">
        <f>IFERROR(IF(INDEX('Outcome Indicators - Section C'!H$30:H$121,MATCH($AL103,'Outcome Indicators - Section C'!$I$30:$I$121,0))&lt;&gt;0,INDEX('Outcome Indicators - Section C'!H$30:H$121,MATCH($AL103,'Outcome Indicators - Section C'!$I$30:$I$121,0)),""),"")</f>
        <v/>
      </c>
      <c r="N103" s="250" t="str">
        <f>IFERROR(IF(INDEX('Outcome Indicators - Section C'!D$30:D$121,MATCH($AM103,'Outcome Indicators - Section C'!$I$30:$I$121,0))&lt;&gt;0,INDEX('Outcome Indicators - Section C'!D$30:D$121,MATCH($AM103,'Outcome Indicators - Section C'!$I$30:$I$121,0)),""),"")</f>
        <v/>
      </c>
      <c r="O103" s="605" t="str">
        <f>IFERROR(IF(INDEX('Outcome Indicators - Section C'!F$30:F$121,MATCH($AM103,'Outcome Indicators - Section C'!$I$30:$I$121,0))&lt;&gt;0,INDEX('Outcome Indicators - Section C'!F$30:F$121,MATCH($AM103,'Outcome Indicators - Section C'!$I$30:$I$121,0)),""),"")</f>
        <v/>
      </c>
      <c r="P103" s="606" t="str">
        <f>IFERROR(IF(INDEX('Outcome Indicators - Section C'!G$30:G$121,MATCH($AM103,'Outcome Indicators - Section C'!$I$30:$I$121,0))&lt;&gt;0,INDEX('Outcome Indicators - Section C'!G$30:G$121,MATCH($AM103,'Outcome Indicators - Section C'!$I$30:$I$121,0)),""),"")</f>
        <v/>
      </c>
      <c r="Q103" s="607" t="str">
        <f>IFERROR(IF(INDEX('Outcome Indicators - Section C'!H$30:H$121,MATCH($AM103,'Outcome Indicators - Section C'!$I$30:$I$121,0))&lt;&gt;0,INDEX('Outcome Indicators - Section C'!H$30:H$121,MATCH($AM103,'Outcome Indicators - Section C'!$I$30:$I$121,0)),""),"")</f>
        <v/>
      </c>
      <c r="R103" s="250" t="str">
        <f>IFERROR(IF(INDEX('Outcome Indicators - Section C'!D$30:D$121,MATCH($AN103,'Outcome Indicators - Section C'!$I$30:$I$121,0))&lt;&gt;0,INDEX('Outcome Indicators - Section C'!D$30:D$121,MATCH($AN103,'Outcome Indicators - Section C'!$I$30:$I$121,0)),""),"")</f>
        <v/>
      </c>
      <c r="S103" s="605" t="str">
        <f>IFERROR(IF(INDEX('Outcome Indicators - Section C'!F$30:F$121,MATCH($AN103,'Outcome Indicators - Section C'!$I$30:$I$121,0))&lt;&gt;0,INDEX('Outcome Indicators - Section C'!F$30:F$121,MATCH($AN103,'Outcome Indicators - Section C'!$I$30:$I$121,0)),""),"")</f>
        <v/>
      </c>
      <c r="T103" s="606" t="str">
        <f>IFERROR(IF(INDEX('Outcome Indicators - Section C'!G$30:G$121,MATCH($AN103,'Outcome Indicators - Section C'!$I$30:$I$121,0))&lt;&gt;0,INDEX('Outcome Indicators - Section C'!G$30:G$121,MATCH($AN103,'Outcome Indicators - Section C'!$I$30:$I$121,0)),""),"")</f>
        <v/>
      </c>
      <c r="U103" s="607" t="str">
        <f>IFERROR(IF(INDEX('Outcome Indicators - Section C'!H$30:H$121,MATCH($AN103,'Outcome Indicators - Section C'!$I$30:$I$121,0))&lt;&gt;0,INDEX('Outcome Indicators - Section C'!H$30:H$121,MATCH($AN103,'Outcome Indicators - Section C'!$I$30:$I$121,0)),""),"")</f>
        <v/>
      </c>
      <c r="V103" s="250" t="str">
        <f>IFERROR(IF(INDEX('Outcome Indicators - Section C'!D$30:D$121,MATCH($AO103,'Outcome Indicators - Section C'!$I$30:$I$121,0))&lt;&gt;0,INDEX('Outcome Indicators - Section C'!D$30:D$121,MATCH($AO103,'Outcome Indicators - Section C'!$I$30:$I$121,0)),""),"")</f>
        <v/>
      </c>
      <c r="W103" s="605" t="str">
        <f>IFERROR(IF(INDEX('Outcome Indicators - Section C'!F$30:F$121,MATCH($AO103,'Outcome Indicators - Section C'!$I$30:$I$121,0))&lt;&gt;0,INDEX('Outcome Indicators - Section C'!F$30:F$121,MATCH($AO103,'Outcome Indicators - Section C'!$I$30:$I$121,0)),""),"")</f>
        <v/>
      </c>
      <c r="X103" s="606" t="str">
        <f>IFERROR(IF(INDEX('Outcome Indicators - Section C'!G$30:G$121,MATCH($AO103,'Outcome Indicators - Section C'!$I$30:$I$121,0))&lt;&gt;0,INDEX('Outcome Indicators - Section C'!G$30:G$121,MATCH($AO103,'Outcome Indicators - Section C'!$I$30:$I$121,0)),""),"")</f>
        <v/>
      </c>
      <c r="Y103" s="607" t="str">
        <f>IFERROR(IF(INDEX('Outcome Indicators - Section C'!H$30:H$121,MATCH($AO103,'Outcome Indicators - Section C'!$I$30:$I$121,0))&lt;&gt;0,INDEX('Outcome Indicators - Section C'!H$30:H$121,MATCH($AO103,'Outcome Indicators - Section C'!$I$30:$I$121,0)),""),"")</f>
        <v/>
      </c>
      <c r="Z103" s="250" t="str">
        <f>IFERROR(IF(INDEX('Outcome Indicators - Section C'!D$30:D$121,MATCH($AP103,'Outcome Indicators - Section C'!$I$30:$I$121,0))&lt;&gt;0,INDEX('Outcome Indicators - Section C'!D$30:D$121,MATCH($AP103,'Outcome Indicators - Section C'!$I$30:$I$121,0)),""),"")</f>
        <v/>
      </c>
      <c r="AA103" s="605" t="str">
        <f>IFERROR(IF(INDEX('Outcome Indicators - Section C'!F$30:F$121,MATCH($AP103,'Outcome Indicators - Section C'!$I$30:$I$121,0))&lt;&gt;0,INDEX('Outcome Indicators - Section C'!F$30:F$121,MATCH($AP103,'Outcome Indicators - Section C'!$I$30:$I$121,0)),""),"")</f>
        <v/>
      </c>
      <c r="AB103" s="606" t="str">
        <f>IFERROR(IF(INDEX('Outcome Indicators - Section C'!G$30:G$121,MATCH($AP103,'Outcome Indicators - Section C'!$I$30:$I$121,0))&lt;&gt;0,INDEX('Outcome Indicators - Section C'!G$30:G$121,MATCH($AP103,'Outcome Indicators - Section C'!$I$30:$I$121,0)),""),"")</f>
        <v/>
      </c>
      <c r="AC103" s="607" t="str">
        <f>IFERROR(IF(INDEX('Outcome Indicators - Section C'!H$30:H$121,MATCH($AP103,'Outcome Indicators - Section C'!$I$30:$I$121,0))&lt;&gt;0,INDEX('Outcome Indicators - Section C'!H$30:H$121,MATCH($AP103,'Outcome Indicators - Section C'!$I$30:$I$121,0)),""),"")</f>
        <v/>
      </c>
      <c r="AD103" s="282"/>
      <c r="AE103" s="282"/>
      <c r="AF103" s="282"/>
      <c r="AG103" s="608" t="str">
        <f>IFERROR(IF(INDEX('Outcome Indicators - Section C'!R$10:R$26,MATCH($A103,'Outcome Indicators - Section C'!$A$10:$A$26,0))&lt;&gt;0,INDEX('Outcome Indicators - Section C'!R$10:R$26,MATCH($A103,'Outcome Indicators - Section C'!$A$10:$A$26,0)),""),"")</f>
        <v/>
      </c>
      <c r="AL103" s="633" t="str">
        <f t="shared" ref="AL103" si="115">CONCATENATE($A103,J$81)</f>
        <v>112018</v>
      </c>
      <c r="AM103" s="633" t="str">
        <f t="shared" ref="AM103" si="116">CONCATENATE($A103,N$81)</f>
        <v>112019</v>
      </c>
      <c r="AN103" s="633" t="str">
        <f t="shared" ref="AN103" si="117">CONCATENATE($A103,R$81)</f>
        <v>112020</v>
      </c>
      <c r="AO103" s="633" t="str">
        <f t="shared" ref="AO103" si="118">CONCATENATE($A103,V$81)</f>
        <v>112021</v>
      </c>
      <c r="AP103" s="633" t="str">
        <f t="shared" ref="AP103" si="119">CONCATENATE($A103,Z$81)</f>
        <v>112022</v>
      </c>
      <c r="AQ103" s="277"/>
    </row>
    <row r="104" spans="1:43" ht="28.5" x14ac:dyDescent="0.25">
      <c r="A104" s="611"/>
      <c r="B104" s="599"/>
      <c r="C104" s="602"/>
      <c r="D104" s="602"/>
      <c r="E104" s="602"/>
      <c r="F104" s="602"/>
      <c r="G104" s="602"/>
      <c r="H104" s="602"/>
      <c r="I104" s="604"/>
      <c r="J104" s="250" t="str">
        <f>IFERROR(IF(INDEX('Outcome Indicators - Section C'!E$30:E$121,MATCH($AL103,'Outcome Indicators - Section C'!$I$30:$I$121,0))&lt;&gt;0,INDEX('Outcome Indicators - Section C'!E$30:E$121,MATCH($AL103,'Outcome Indicators - Section C'!$I$30:$I$121,0)),""),"")</f>
        <v/>
      </c>
      <c r="K104" s="605"/>
      <c r="L104" s="606"/>
      <c r="M104" s="607"/>
      <c r="N104" s="250" t="str">
        <f>IFERROR(IF(INDEX('Outcome Indicators - Section C'!E$30:E$121,MATCH($AM103,'Outcome Indicators - Section C'!$I$30:$I$121,0))&lt;&gt;0,INDEX('Outcome Indicators - Section C'!E$30:E$121,MATCH($AM103,'Outcome Indicators - Section C'!$I$30:$I$121,0)),""),"")</f>
        <v/>
      </c>
      <c r="O104" s="605"/>
      <c r="P104" s="606"/>
      <c r="Q104" s="607"/>
      <c r="R104" s="250" t="str">
        <f>IFERROR(IF(INDEX('Outcome Indicators - Section C'!E$30:E$121,MATCH($AN103,'Outcome Indicators - Section C'!$I$30:$I$121,0))&lt;&gt;0,INDEX('Outcome Indicators - Section C'!E$30:E$121,MATCH($AN103,'Outcome Indicators - Section C'!$I$30:$I$121,0)),""),"")</f>
        <v/>
      </c>
      <c r="S104" s="605"/>
      <c r="T104" s="606"/>
      <c r="U104" s="607"/>
      <c r="V104" s="250" t="str">
        <f>IFERROR(IF(INDEX('Outcome Indicators - Section C'!E$30:E$121,MATCH($AO103,'Outcome Indicators - Section C'!$I$30:$I$121,0))&lt;&gt;0,INDEX('Outcome Indicators - Section C'!E$30:E$121,MATCH($AO103,'Outcome Indicators - Section C'!$I$30:$I$121,0)),""),"")</f>
        <v/>
      </c>
      <c r="W104" s="605"/>
      <c r="X104" s="606"/>
      <c r="Y104" s="607"/>
      <c r="Z104" s="250" t="str">
        <f>IFERROR(IF(INDEX('Outcome Indicators - Section C'!E$30:E$121,MATCH($AP103,'Outcome Indicators - Section C'!$I$30:$I$121,0))&lt;&gt;0,INDEX('Outcome Indicators - Section C'!E$30:E$121,MATCH($AP103,'Outcome Indicators - Section C'!$I$30:$I$121,0)),""),"")</f>
        <v/>
      </c>
      <c r="AA104" s="605"/>
      <c r="AB104" s="606"/>
      <c r="AC104" s="607"/>
      <c r="AD104" s="282"/>
      <c r="AE104" s="282"/>
      <c r="AF104" s="282"/>
      <c r="AG104" s="608"/>
      <c r="AL104" s="633"/>
      <c r="AM104" s="633"/>
      <c r="AN104" s="633"/>
      <c r="AO104" s="633"/>
      <c r="AP104" s="633"/>
      <c r="AQ104" s="277"/>
    </row>
    <row r="105" spans="1:43" ht="28.5" x14ac:dyDescent="0.25">
      <c r="A105" s="610">
        <v>12</v>
      </c>
      <c r="B105" s="599" t="str">
        <f>IFERROR(IF(INDEX('Outcome Indicators - Section C'!B$10:B$26,MATCH($A105,'Outcome Indicators - Section C'!$A$10:$A$26,0))&lt;&gt;0,INDEX('Outcome Indicators - Section C'!B$10:B$26,MATCH($A105,'Outcome Indicators - Section C'!$A$10:$A$26,0)),""),"")</f>
        <v/>
      </c>
      <c r="C105" s="602" t="str">
        <f>IFERROR(IF(INDEX('Outcome Indicators - Section C'!C$10:C$26,MATCH($A105,'Outcome Indicators - Section C'!$A$10:$A$26,0))&lt;&gt;0,INDEX('Outcome Indicators - Section C'!C$10:C$26,MATCH($A105,'Outcome Indicators - Section C'!$A$10:$A$26,0)),""),"")</f>
        <v/>
      </c>
      <c r="D105" s="602" t="str">
        <f>IFERROR(IF(INDEX('Outcome Indicators - Section C'!D$10:D$26,MATCH($A105,'Outcome Indicators - Section C'!$A$10:$A$26,0))&lt;&gt;0,INDEX('Outcome Indicators - Section C'!D$10:D$26,MATCH($A105,'Outcome Indicators - Section C'!$A$10:$A$26,0)),""),"")</f>
        <v/>
      </c>
      <c r="E105" s="602" t="str">
        <f>IFERROR(IF(INDEX('Outcome Indicators - Section C'!E$10:E$26,MATCH($A105,'Outcome Indicators - Section C'!$A$10:$A$26,0))&lt;&gt;0,INDEX('Outcome Indicators - Section C'!E$10:E$26,MATCH($A105,'Outcome Indicators - Section C'!$A$10:$A$26,0)),""),"")</f>
        <v/>
      </c>
      <c r="F105" s="602" t="str">
        <f>IFERROR(IF(INDEX('Outcome Indicators - Section C'!F$10:F$26,MATCH($A105,'Outcome Indicators - Section C'!$A$10:$A$26,0))&lt;&gt;0,INDEX('Outcome Indicators - Section C'!F$10:F$26,MATCH($A105,'Outcome Indicators - Section C'!$A$10:$A$26,0)),""),"")</f>
        <v/>
      </c>
      <c r="G105" s="602" t="str">
        <f>IFERROR(IF(INDEX('Outcome Indicators - Section C'!G$10:G$26,MATCH($A105,'Outcome Indicators - Section C'!$A$10:$A$26,0))&lt;&gt;0,INDEX('Outcome Indicators - Section C'!G$10:G$26,MATCH($A105,'Outcome Indicators - Section C'!$A$10:$A$26,0)),""),"")</f>
        <v/>
      </c>
      <c r="H105" s="602" t="str">
        <f>IFERROR(IF(INDEX('Outcome Indicators - Section C'!H$10:H$26,MATCH($A105,'Outcome Indicators - Section C'!$A$10:$A$26,0))&lt;&gt;0,INDEX('Outcome Indicators - Section C'!H$10:H$26,MATCH($A105,'Outcome Indicators - Section C'!$A$10:$A$26,0)),""),"")</f>
        <v/>
      </c>
      <c r="I105" s="604" t="str">
        <f>IFERROR(IF(INDEX('Outcome Indicators - Section C'!Q$10:Q$26,MATCH($A105,'Outcome Indicators - Section C'!$A$10:$A$26,0))&lt;&gt;0,INDEX('Outcome Indicators - Section C'!Q$10:Q$26,MATCH($A105,'Outcome Indicators - Section C'!$A$10:$A$26,0)),""),"")</f>
        <v/>
      </c>
      <c r="J105" s="304" t="str">
        <f>IFERROR(IF(INDEX('Outcome Indicators - Section C'!D$30:D$121,MATCH($AL105,'Outcome Indicators - Section C'!$I$30:$I$121,0))&lt;&gt;0,INDEX('Outcome Indicators - Section C'!D$30:D$121,MATCH($AL105,'Outcome Indicators - Section C'!$I$30:$I$121,0)),""),"")</f>
        <v/>
      </c>
      <c r="K105" s="605" t="str">
        <f>IFERROR(IF(INDEX('Outcome Indicators - Section C'!F$30:F$121,MATCH($AL105,'Outcome Indicators - Section C'!$I$30:$I$121,0))&lt;&gt;0,INDEX('Outcome Indicators - Section C'!F$30:F$121,MATCH($AL105,'Outcome Indicators - Section C'!$I$30:$I$121,0)),""),"")</f>
        <v/>
      </c>
      <c r="L105" s="606" t="str">
        <f>IFERROR(IF(INDEX('Outcome Indicators - Section C'!G$30:G$121,MATCH($AL105,'Outcome Indicators - Section C'!$I$30:$I$121,0))&lt;&gt;0,INDEX('Outcome Indicators - Section C'!G$30:G$121,MATCH($AL105,'Outcome Indicators - Section C'!$I$30:$I$121,0)),""),"")</f>
        <v/>
      </c>
      <c r="M105" s="607" t="str">
        <f>IFERROR(IF(INDEX('Outcome Indicators - Section C'!H$30:H$121,MATCH($AL105,'Outcome Indicators - Section C'!$I$30:$I$121,0))&lt;&gt;0,INDEX('Outcome Indicators - Section C'!H$30:H$121,MATCH($AL105,'Outcome Indicators - Section C'!$I$30:$I$121,0)),""),"")</f>
        <v/>
      </c>
      <c r="N105" s="269" t="str">
        <f>IFERROR(IF(INDEX('Outcome Indicators - Section C'!D$30:D$121,MATCH($AM105,'Outcome Indicators - Section C'!$I$30:$I$121,0))&lt;&gt;0,INDEX('Outcome Indicators - Section C'!D$30:D$121,MATCH($AM105,'Outcome Indicators - Section C'!$I$30:$I$121,0)),""),"")</f>
        <v/>
      </c>
      <c r="O105" s="605" t="str">
        <f>IFERROR(IF(INDEX('Outcome Indicators - Section C'!F$30:F$121,MATCH($AM105,'Outcome Indicators - Section C'!$I$30:$I$121,0))&lt;&gt;0,INDEX('Outcome Indicators - Section C'!F$30:F$121,MATCH($AM105,'Outcome Indicators - Section C'!$I$30:$I$121,0)),""),"")</f>
        <v/>
      </c>
      <c r="P105" s="606" t="str">
        <f>IFERROR(IF(INDEX('Outcome Indicators - Section C'!G$30:G$121,MATCH($AM105,'Outcome Indicators - Section C'!$I$30:$I$121,0))&lt;&gt;0,INDEX('Outcome Indicators - Section C'!G$30:G$121,MATCH($AM105,'Outcome Indicators - Section C'!$I$30:$I$121,0)),""),"")</f>
        <v/>
      </c>
      <c r="Q105" s="607" t="str">
        <f>IFERROR(IF(INDEX('Outcome Indicators - Section C'!H$30:H$121,MATCH($AM105,'Outcome Indicators - Section C'!$I$30:$I$121,0))&lt;&gt;0,INDEX('Outcome Indicators - Section C'!H$30:H$121,MATCH($AM105,'Outcome Indicators - Section C'!$I$30:$I$121,0)),""),"")</f>
        <v/>
      </c>
      <c r="R105" s="304" t="str">
        <f>IFERROR(IF(INDEX('Outcome Indicators - Section C'!D$30:D$121,MATCH($AN105,'Outcome Indicators - Section C'!$I$30:$I$121,0))&lt;&gt;0,INDEX('Outcome Indicators - Section C'!D$30:D$121,MATCH($AN105,'Outcome Indicators - Section C'!$I$30:$I$121,0)),""),"")</f>
        <v/>
      </c>
      <c r="S105" s="605" t="str">
        <f>IFERROR(IF(INDEX('Outcome Indicators - Section C'!F$30:F$121,MATCH($AN105,'Outcome Indicators - Section C'!$I$30:$I$121,0))&lt;&gt;0,INDEX('Outcome Indicators - Section C'!F$30:F$121,MATCH($AN105,'Outcome Indicators - Section C'!$I$30:$I$121,0)),""),"")</f>
        <v/>
      </c>
      <c r="T105" s="606" t="str">
        <f>IFERROR(IF(INDEX('Outcome Indicators - Section C'!G$30:G$121,MATCH($AN105,'Outcome Indicators - Section C'!$I$30:$I$121,0))&lt;&gt;0,INDEX('Outcome Indicators - Section C'!G$30:G$121,MATCH($AN105,'Outcome Indicators - Section C'!$I$30:$I$121,0)),""),"")</f>
        <v/>
      </c>
      <c r="U105" s="607" t="str">
        <f>IFERROR(IF(INDEX('Outcome Indicators - Section C'!H$30:H$121,MATCH($AN105,'Outcome Indicators - Section C'!$I$30:$I$121,0))&lt;&gt;0,INDEX('Outcome Indicators - Section C'!H$30:H$121,MATCH($AN105,'Outcome Indicators - Section C'!$I$30:$I$121,0)),""),"")</f>
        <v/>
      </c>
      <c r="V105" s="269" t="str">
        <f>IFERROR(IF(INDEX('Outcome Indicators - Section C'!D$30:D$121,MATCH($AO105,'Outcome Indicators - Section C'!$I$30:$I$121,0))&lt;&gt;0,INDEX('Outcome Indicators - Section C'!D$30:D$121,MATCH($AO105,'Outcome Indicators - Section C'!$I$30:$I$121,0)),""),"")</f>
        <v/>
      </c>
      <c r="W105" s="605" t="str">
        <f>IFERROR(IF(INDEX('Outcome Indicators - Section C'!F$30:F$121,MATCH($AO105,'Outcome Indicators - Section C'!$I$30:$I$121,0))&lt;&gt;0,INDEX('Outcome Indicators - Section C'!F$30:F$121,MATCH($AO105,'Outcome Indicators - Section C'!$I$30:$I$121,0)),""),"")</f>
        <v/>
      </c>
      <c r="X105" s="606" t="str">
        <f>IFERROR(IF(INDEX('Outcome Indicators - Section C'!G$30:G$121,MATCH($AO105,'Outcome Indicators - Section C'!$I$30:$I$121,0))&lt;&gt;0,INDEX('Outcome Indicators - Section C'!G$30:G$121,MATCH($AO105,'Outcome Indicators - Section C'!$I$30:$I$121,0)),""),"")</f>
        <v/>
      </c>
      <c r="Y105" s="607" t="str">
        <f>IFERROR(IF(INDEX('Outcome Indicators - Section C'!H$30:H$121,MATCH($AO105,'Outcome Indicators - Section C'!$I$30:$I$121,0))&lt;&gt;0,INDEX('Outcome Indicators - Section C'!H$30:H$121,MATCH($AO105,'Outcome Indicators - Section C'!$I$30:$I$121,0)),""),"")</f>
        <v/>
      </c>
      <c r="Z105" s="269" t="str">
        <f>IFERROR(IF(INDEX('Outcome Indicators - Section C'!D$30:D$121,MATCH($AP105,'Outcome Indicators - Section C'!$I$30:$I$121,0))&lt;&gt;0,INDEX('Outcome Indicators - Section C'!D$30:D$121,MATCH($AP105,'Outcome Indicators - Section C'!$I$30:$I$121,0)),""),"")</f>
        <v/>
      </c>
      <c r="AA105" s="605" t="str">
        <f>IFERROR(IF(INDEX('Outcome Indicators - Section C'!F$30:F$121,MATCH($AP105,'Outcome Indicators - Section C'!$I$30:$I$121,0))&lt;&gt;0,INDEX('Outcome Indicators - Section C'!F$30:F$121,MATCH($AP105,'Outcome Indicators - Section C'!$I$30:$I$121,0)),""),"")</f>
        <v/>
      </c>
      <c r="AB105" s="606" t="str">
        <f>IFERROR(IF(INDEX('Outcome Indicators - Section C'!G$30:G$121,MATCH($AP105,'Outcome Indicators - Section C'!$I$30:$I$121,0))&lt;&gt;0,INDEX('Outcome Indicators - Section C'!G$30:G$121,MATCH($AP105,'Outcome Indicators - Section C'!$I$30:$I$121,0)),""),"")</f>
        <v/>
      </c>
      <c r="AC105" s="607" t="str">
        <f>IFERROR(IF(INDEX('Outcome Indicators - Section C'!H$30:H$121,MATCH($AP105,'Outcome Indicators - Section C'!$I$30:$I$121,0))&lt;&gt;0,INDEX('Outcome Indicators - Section C'!H$30:H$121,MATCH($AP105,'Outcome Indicators - Section C'!$I$30:$I$121,0)),""),"")</f>
        <v/>
      </c>
      <c r="AD105" s="282"/>
      <c r="AE105" s="282"/>
      <c r="AF105" s="282"/>
      <c r="AG105" s="608" t="str">
        <f>IFERROR(IF(INDEX('Outcome Indicators - Section C'!R$10:R$26,MATCH($A105,'Outcome Indicators - Section C'!$A$10:$A$26,0))&lt;&gt;0,INDEX('Outcome Indicators - Section C'!R$10:R$26,MATCH($A105,'Outcome Indicators - Section C'!$A$10:$A$26,0)),""),"")</f>
        <v/>
      </c>
      <c r="AL105" s="633" t="str">
        <f t="shared" ref="AL105" si="120">CONCATENATE($A105,J$81)</f>
        <v>122018</v>
      </c>
      <c r="AM105" s="633" t="str">
        <f t="shared" ref="AM105" si="121">CONCATENATE($A105,N$81)</f>
        <v>122019</v>
      </c>
      <c r="AN105" s="633" t="str">
        <f t="shared" ref="AN105" si="122">CONCATENATE($A105,R$81)</f>
        <v>122020</v>
      </c>
      <c r="AO105" s="633" t="str">
        <f t="shared" ref="AO105" si="123">CONCATENATE($A105,V$81)</f>
        <v>122021</v>
      </c>
      <c r="AP105" s="633" t="str">
        <f t="shared" ref="AP105" si="124">CONCATENATE($A105,Z$81)</f>
        <v>122022</v>
      </c>
      <c r="AQ105" s="277"/>
    </row>
    <row r="106" spans="1:43" ht="28.5" x14ac:dyDescent="0.25">
      <c r="A106" s="610"/>
      <c r="B106" s="599"/>
      <c r="C106" s="602"/>
      <c r="D106" s="602"/>
      <c r="E106" s="602"/>
      <c r="F106" s="602"/>
      <c r="G106" s="602"/>
      <c r="H106" s="602"/>
      <c r="I106" s="604"/>
      <c r="J106" s="304" t="str">
        <f>IFERROR(IF(INDEX('Outcome Indicators - Section C'!E$30:E$121,MATCH($AL105,'Outcome Indicators - Section C'!$I$30:$I$121,0))&lt;&gt;0,INDEX('Outcome Indicators - Section C'!E$30:E$121,MATCH($AL105,'Outcome Indicators - Section C'!$I$30:$I$121,0)),""),"")</f>
        <v/>
      </c>
      <c r="K106" s="605"/>
      <c r="L106" s="606"/>
      <c r="M106" s="607"/>
      <c r="N106" s="269" t="str">
        <f>IFERROR(IF(INDEX('Outcome Indicators - Section C'!E$30:E$121,MATCH($AM105,'Outcome Indicators - Section C'!$I$30:$I$121,0))&lt;&gt;0,INDEX('Outcome Indicators - Section C'!E$30:E$121,MATCH($AM105,'Outcome Indicators - Section C'!$I$30:$I$121,0)),""),"")</f>
        <v/>
      </c>
      <c r="O106" s="605"/>
      <c r="P106" s="606"/>
      <c r="Q106" s="607"/>
      <c r="R106" s="304" t="str">
        <f>IFERROR(IF(INDEX('Outcome Indicators - Section C'!E$30:E$121,MATCH($AN105,'Outcome Indicators - Section C'!$I$30:$I$121,0))&lt;&gt;0,INDEX('Outcome Indicators - Section C'!E$30:E$121,MATCH($AN105,'Outcome Indicators - Section C'!$I$30:$I$121,0)),""),"")</f>
        <v/>
      </c>
      <c r="S106" s="605"/>
      <c r="T106" s="606"/>
      <c r="U106" s="607"/>
      <c r="V106" s="269" t="str">
        <f>IFERROR(IF(INDEX('Outcome Indicators - Section C'!E$30:E$121,MATCH($AO105,'Outcome Indicators - Section C'!$I$30:$I$121,0))&lt;&gt;0,INDEX('Outcome Indicators - Section C'!E$30:E$121,MATCH($AO105,'Outcome Indicators - Section C'!$I$30:$I$121,0)),""),"")</f>
        <v/>
      </c>
      <c r="W106" s="605"/>
      <c r="X106" s="606"/>
      <c r="Y106" s="607"/>
      <c r="Z106" s="269" t="str">
        <f>IFERROR(IF(INDEX('Outcome Indicators - Section C'!E$30:E$121,MATCH($AP105,'Outcome Indicators - Section C'!$I$30:$I$121,0))&lt;&gt;0,INDEX('Outcome Indicators - Section C'!E$30:E$121,MATCH($AP105,'Outcome Indicators - Section C'!$I$30:$I$121,0)),""),"")</f>
        <v/>
      </c>
      <c r="AA106" s="605"/>
      <c r="AB106" s="606"/>
      <c r="AC106" s="607"/>
      <c r="AD106" s="282"/>
      <c r="AE106" s="282"/>
      <c r="AF106" s="282"/>
      <c r="AG106" s="608"/>
      <c r="AL106" s="633"/>
      <c r="AM106" s="633"/>
      <c r="AN106" s="633"/>
      <c r="AO106" s="633"/>
      <c r="AP106" s="633"/>
      <c r="AQ106" s="277"/>
    </row>
    <row r="107" spans="1:43" ht="28.5" x14ac:dyDescent="0.25">
      <c r="A107" s="611">
        <v>13</v>
      </c>
      <c r="B107" s="599" t="str">
        <f>IFERROR(IF(INDEX('Outcome Indicators - Section C'!B$10:B$26,MATCH($A107,'Outcome Indicators - Section C'!$A$10:$A$26,0))&lt;&gt;0,INDEX('Outcome Indicators - Section C'!B$10:B$26,MATCH($A107,'Outcome Indicators - Section C'!$A$10:$A$26,0)),""),"")</f>
        <v/>
      </c>
      <c r="C107" s="602" t="str">
        <f>IFERROR(IF(INDEX('Outcome Indicators - Section C'!C$10:C$26,MATCH($A107,'Outcome Indicators - Section C'!$A$10:$A$26,0))&lt;&gt;0,INDEX('Outcome Indicators - Section C'!C$10:C$26,MATCH($A107,'Outcome Indicators - Section C'!$A$10:$A$26,0)),""),"")</f>
        <v/>
      </c>
      <c r="D107" s="602" t="str">
        <f>IFERROR(IF(INDEX('Outcome Indicators - Section C'!D$10:D$26,MATCH($A107,'Outcome Indicators - Section C'!$A$10:$A$26,0))&lt;&gt;0,INDEX('Outcome Indicators - Section C'!D$10:D$26,MATCH($A107,'Outcome Indicators - Section C'!$A$10:$A$26,0)),""),"")</f>
        <v/>
      </c>
      <c r="E107" s="602" t="str">
        <f>IFERROR(IF(INDEX('Outcome Indicators - Section C'!E$10:E$26,MATCH($A107,'Outcome Indicators - Section C'!$A$10:$A$26,0))&lt;&gt;0,INDEX('Outcome Indicators - Section C'!E$10:E$26,MATCH($A107,'Outcome Indicators - Section C'!$A$10:$A$26,0)),""),"")</f>
        <v/>
      </c>
      <c r="F107" s="602" t="str">
        <f>IFERROR(IF(INDEX('Outcome Indicators - Section C'!F$10:F$26,MATCH($A107,'Outcome Indicators - Section C'!$A$10:$A$26,0))&lt;&gt;0,INDEX('Outcome Indicators - Section C'!F$10:F$26,MATCH($A107,'Outcome Indicators - Section C'!$A$10:$A$26,0)),""),"")</f>
        <v/>
      </c>
      <c r="G107" s="602" t="str">
        <f>IFERROR(IF(INDEX('Outcome Indicators - Section C'!G$10:G$26,MATCH($A107,'Outcome Indicators - Section C'!$A$10:$A$26,0))&lt;&gt;0,INDEX('Outcome Indicators - Section C'!G$10:G$26,MATCH($A107,'Outcome Indicators - Section C'!$A$10:$A$26,0)),""),"")</f>
        <v/>
      </c>
      <c r="H107" s="602" t="str">
        <f>IFERROR(IF(INDEX('Outcome Indicators - Section C'!H$10:H$26,MATCH($A107,'Outcome Indicators - Section C'!$A$10:$A$26,0))&lt;&gt;0,INDEX('Outcome Indicators - Section C'!H$10:H$26,MATCH($A107,'Outcome Indicators - Section C'!$A$10:$A$26,0)),""),"")</f>
        <v/>
      </c>
      <c r="I107" s="604" t="str">
        <f>IFERROR(IF(INDEX('Outcome Indicators - Section C'!Q$10:Q$26,MATCH($A107,'Outcome Indicators - Section C'!$A$10:$A$26,0))&lt;&gt;0,INDEX('Outcome Indicators - Section C'!Q$10:Q$26,MATCH($A107,'Outcome Indicators - Section C'!$A$10:$A$26,0)),""),"")</f>
        <v/>
      </c>
      <c r="J107" s="250" t="str">
        <f>IFERROR(IF(INDEX('Outcome Indicators - Section C'!D$30:D$121,MATCH($AL107,'Outcome Indicators - Section C'!$I$30:$I$121,0))&lt;&gt;0,INDEX('Outcome Indicators - Section C'!D$30:D$121,MATCH($AL107,'Outcome Indicators - Section C'!$I$30:$I$121,0)),""),"")</f>
        <v/>
      </c>
      <c r="K107" s="605" t="str">
        <f>IFERROR(IF(INDEX('Outcome Indicators - Section C'!F$30:F$121,MATCH($AL107,'Outcome Indicators - Section C'!$I$30:$I$121,0))&lt;&gt;0,INDEX('Outcome Indicators - Section C'!F$30:F$121,MATCH($AL107,'Outcome Indicators - Section C'!$I$30:$I$121,0)),""),"")</f>
        <v/>
      </c>
      <c r="L107" s="606" t="str">
        <f>IFERROR(IF(INDEX('Outcome Indicators - Section C'!G$30:G$121,MATCH($AL107,'Outcome Indicators - Section C'!$I$30:$I$121,0))&lt;&gt;0,INDEX('Outcome Indicators - Section C'!G$30:G$121,MATCH($AL107,'Outcome Indicators - Section C'!$I$30:$I$121,0)),""),"")</f>
        <v/>
      </c>
      <c r="M107" s="607" t="str">
        <f>IFERROR(IF(INDEX('Outcome Indicators - Section C'!H$30:H$121,MATCH($AL107,'Outcome Indicators - Section C'!$I$30:$I$121,0))&lt;&gt;0,INDEX('Outcome Indicators - Section C'!H$30:H$121,MATCH($AL107,'Outcome Indicators - Section C'!$I$30:$I$121,0)),""),"")</f>
        <v/>
      </c>
      <c r="N107" s="250" t="str">
        <f>IFERROR(IF(INDEX('Outcome Indicators - Section C'!D$30:D$121,MATCH($AM107,'Outcome Indicators - Section C'!$I$30:$I$121,0))&lt;&gt;0,INDEX('Outcome Indicators - Section C'!D$30:D$121,MATCH($AM107,'Outcome Indicators - Section C'!$I$30:$I$121,0)),""),"")</f>
        <v/>
      </c>
      <c r="O107" s="605" t="str">
        <f>IFERROR(IF(INDEX('Outcome Indicators - Section C'!F$30:F$121,MATCH($AM107,'Outcome Indicators - Section C'!$I$30:$I$121,0))&lt;&gt;0,INDEX('Outcome Indicators - Section C'!F$30:F$121,MATCH($AM107,'Outcome Indicators - Section C'!$I$30:$I$121,0)),""),"")</f>
        <v/>
      </c>
      <c r="P107" s="606" t="str">
        <f>IFERROR(IF(INDEX('Outcome Indicators - Section C'!G$30:G$121,MATCH($AM107,'Outcome Indicators - Section C'!$I$30:$I$121,0))&lt;&gt;0,INDEX('Outcome Indicators - Section C'!G$30:G$121,MATCH($AM107,'Outcome Indicators - Section C'!$I$30:$I$121,0)),""),"")</f>
        <v/>
      </c>
      <c r="Q107" s="607" t="str">
        <f>IFERROR(IF(INDEX('Outcome Indicators - Section C'!H$30:H$121,MATCH($AM107,'Outcome Indicators - Section C'!$I$30:$I$121,0))&lt;&gt;0,INDEX('Outcome Indicators - Section C'!H$30:H$121,MATCH($AM107,'Outcome Indicators - Section C'!$I$30:$I$121,0)),""),"")</f>
        <v/>
      </c>
      <c r="R107" s="250" t="str">
        <f>IFERROR(IF(INDEX('Outcome Indicators - Section C'!D$30:D$121,MATCH($AN107,'Outcome Indicators - Section C'!$I$30:$I$121,0))&lt;&gt;0,INDEX('Outcome Indicators - Section C'!D$30:D$121,MATCH($AN107,'Outcome Indicators - Section C'!$I$30:$I$121,0)),""),"")</f>
        <v/>
      </c>
      <c r="S107" s="605" t="str">
        <f>IFERROR(IF(INDEX('Outcome Indicators - Section C'!F$30:F$121,MATCH($AN107,'Outcome Indicators - Section C'!$I$30:$I$121,0))&lt;&gt;0,INDEX('Outcome Indicators - Section C'!F$30:F$121,MATCH($AN107,'Outcome Indicators - Section C'!$I$30:$I$121,0)),""),"")</f>
        <v/>
      </c>
      <c r="T107" s="606" t="str">
        <f>IFERROR(IF(INDEX('Outcome Indicators - Section C'!G$30:G$121,MATCH($AN107,'Outcome Indicators - Section C'!$I$30:$I$121,0))&lt;&gt;0,INDEX('Outcome Indicators - Section C'!G$30:G$121,MATCH($AN107,'Outcome Indicators - Section C'!$I$30:$I$121,0)),""),"")</f>
        <v/>
      </c>
      <c r="U107" s="607" t="str">
        <f>IFERROR(IF(INDEX('Outcome Indicators - Section C'!H$30:H$121,MATCH($AN107,'Outcome Indicators - Section C'!$I$30:$I$121,0))&lt;&gt;0,INDEX('Outcome Indicators - Section C'!H$30:H$121,MATCH($AN107,'Outcome Indicators - Section C'!$I$30:$I$121,0)),""),"")</f>
        <v/>
      </c>
      <c r="V107" s="250" t="str">
        <f>IFERROR(IF(INDEX('Outcome Indicators - Section C'!D$30:D$121,MATCH($AO107,'Outcome Indicators - Section C'!$I$30:$I$121,0))&lt;&gt;0,INDEX('Outcome Indicators - Section C'!D$30:D$121,MATCH($AO107,'Outcome Indicators - Section C'!$I$30:$I$121,0)),""),"")</f>
        <v/>
      </c>
      <c r="W107" s="605" t="str">
        <f>IFERROR(IF(INDEX('Outcome Indicators - Section C'!F$30:F$121,MATCH($AO107,'Outcome Indicators - Section C'!$I$30:$I$121,0))&lt;&gt;0,INDEX('Outcome Indicators - Section C'!F$30:F$121,MATCH($AO107,'Outcome Indicators - Section C'!$I$30:$I$121,0)),""),"")</f>
        <v/>
      </c>
      <c r="X107" s="606" t="str">
        <f>IFERROR(IF(INDEX('Outcome Indicators - Section C'!G$30:G$121,MATCH($AO107,'Outcome Indicators - Section C'!$I$30:$I$121,0))&lt;&gt;0,INDEX('Outcome Indicators - Section C'!G$30:G$121,MATCH($AO107,'Outcome Indicators - Section C'!$I$30:$I$121,0)),""),"")</f>
        <v/>
      </c>
      <c r="Y107" s="607" t="str">
        <f>IFERROR(IF(INDEX('Outcome Indicators - Section C'!H$30:H$121,MATCH($AO107,'Outcome Indicators - Section C'!$I$30:$I$121,0))&lt;&gt;0,INDEX('Outcome Indicators - Section C'!H$30:H$121,MATCH($AO107,'Outcome Indicators - Section C'!$I$30:$I$121,0)),""),"")</f>
        <v/>
      </c>
      <c r="Z107" s="250" t="str">
        <f>IFERROR(IF(INDEX('Outcome Indicators - Section C'!D$30:D$121,MATCH($AP107,'Outcome Indicators - Section C'!$I$30:$I$121,0))&lt;&gt;0,INDEX('Outcome Indicators - Section C'!D$30:D$121,MATCH($AP107,'Outcome Indicators - Section C'!$I$30:$I$121,0)),""),"")</f>
        <v/>
      </c>
      <c r="AA107" s="605" t="str">
        <f>IFERROR(IF(INDEX('Outcome Indicators - Section C'!F$30:F$121,MATCH($AP107,'Outcome Indicators - Section C'!$I$30:$I$121,0))&lt;&gt;0,INDEX('Outcome Indicators - Section C'!F$30:F$121,MATCH($AP107,'Outcome Indicators - Section C'!$I$30:$I$121,0)),""),"")</f>
        <v/>
      </c>
      <c r="AB107" s="606" t="str">
        <f>IFERROR(IF(INDEX('Outcome Indicators - Section C'!G$30:G$121,MATCH($AP107,'Outcome Indicators - Section C'!$I$30:$I$121,0))&lt;&gt;0,INDEX('Outcome Indicators - Section C'!G$30:G$121,MATCH($AP107,'Outcome Indicators - Section C'!$I$30:$I$121,0)),""),"")</f>
        <v/>
      </c>
      <c r="AC107" s="607" t="str">
        <f>IFERROR(IF(INDEX('Outcome Indicators - Section C'!H$30:H$121,MATCH($AP107,'Outcome Indicators - Section C'!$I$30:$I$121,0))&lt;&gt;0,INDEX('Outcome Indicators - Section C'!H$30:H$121,MATCH($AP107,'Outcome Indicators - Section C'!$I$30:$I$121,0)),""),"")</f>
        <v/>
      </c>
      <c r="AD107" s="282"/>
      <c r="AE107" s="282"/>
      <c r="AF107" s="282"/>
      <c r="AG107" s="608" t="str">
        <f>IFERROR(IF(INDEX('Outcome Indicators - Section C'!R$10:R$26,MATCH($A107,'Outcome Indicators - Section C'!$A$10:$A$26,0))&lt;&gt;0,INDEX('Outcome Indicators - Section C'!R$10:R$26,MATCH($A107,'Outcome Indicators - Section C'!$A$10:$A$26,0)),""),"")</f>
        <v/>
      </c>
      <c r="AL107" s="633" t="str">
        <f t="shared" ref="AL107" si="125">CONCATENATE($A107,J$81)</f>
        <v>132018</v>
      </c>
      <c r="AM107" s="633" t="str">
        <f t="shared" ref="AM107" si="126">CONCATENATE($A107,N$81)</f>
        <v>132019</v>
      </c>
      <c r="AN107" s="633" t="str">
        <f t="shared" ref="AN107" si="127">CONCATENATE($A107,R$81)</f>
        <v>132020</v>
      </c>
      <c r="AO107" s="633" t="str">
        <f t="shared" ref="AO107" si="128">CONCATENATE($A107,V$81)</f>
        <v>132021</v>
      </c>
      <c r="AP107" s="633" t="str">
        <f t="shared" ref="AP107" si="129">CONCATENATE($A107,Z$81)</f>
        <v>132022</v>
      </c>
      <c r="AQ107" s="277"/>
    </row>
    <row r="108" spans="1:43" ht="28.5" x14ac:dyDescent="0.25">
      <c r="A108" s="611"/>
      <c r="B108" s="599"/>
      <c r="C108" s="602"/>
      <c r="D108" s="602"/>
      <c r="E108" s="602"/>
      <c r="F108" s="602"/>
      <c r="G108" s="602"/>
      <c r="H108" s="602"/>
      <c r="I108" s="604"/>
      <c r="J108" s="250" t="str">
        <f>IFERROR(IF(INDEX('Outcome Indicators - Section C'!E$30:E$121,MATCH($AL107,'Outcome Indicators - Section C'!$I$30:$I$121,0))&lt;&gt;0,INDEX('Outcome Indicators - Section C'!E$30:E$121,MATCH($AL107,'Outcome Indicators - Section C'!$I$30:$I$121,0)),""),"")</f>
        <v/>
      </c>
      <c r="K108" s="605"/>
      <c r="L108" s="606"/>
      <c r="M108" s="607"/>
      <c r="N108" s="250" t="str">
        <f>IFERROR(IF(INDEX('Outcome Indicators - Section C'!E$30:E$121,MATCH($AM107,'Outcome Indicators - Section C'!$I$30:$I$121,0))&lt;&gt;0,INDEX('Outcome Indicators - Section C'!E$30:E$121,MATCH($AM107,'Outcome Indicators - Section C'!$I$30:$I$121,0)),""),"")</f>
        <v/>
      </c>
      <c r="O108" s="605"/>
      <c r="P108" s="606"/>
      <c r="Q108" s="607"/>
      <c r="R108" s="250" t="str">
        <f>IFERROR(IF(INDEX('Outcome Indicators - Section C'!E$30:E$121,MATCH($AN107,'Outcome Indicators - Section C'!$I$30:$I$121,0))&lt;&gt;0,INDEX('Outcome Indicators - Section C'!E$30:E$121,MATCH($AN107,'Outcome Indicators - Section C'!$I$30:$I$121,0)),""),"")</f>
        <v/>
      </c>
      <c r="S108" s="605"/>
      <c r="T108" s="606"/>
      <c r="U108" s="607"/>
      <c r="V108" s="250" t="str">
        <f>IFERROR(IF(INDEX('Outcome Indicators - Section C'!E$30:E$121,MATCH($AO107,'Outcome Indicators - Section C'!$I$30:$I$121,0))&lt;&gt;0,INDEX('Outcome Indicators - Section C'!E$30:E$121,MATCH($AO107,'Outcome Indicators - Section C'!$I$30:$I$121,0)),""),"")</f>
        <v/>
      </c>
      <c r="W108" s="605"/>
      <c r="X108" s="606"/>
      <c r="Y108" s="607"/>
      <c r="Z108" s="250" t="str">
        <f>IFERROR(IF(INDEX('Outcome Indicators - Section C'!E$30:E$121,MATCH($AP107,'Outcome Indicators - Section C'!$I$30:$I$121,0))&lt;&gt;0,INDEX('Outcome Indicators - Section C'!E$30:E$121,MATCH($AP107,'Outcome Indicators - Section C'!$I$30:$I$121,0)),""),"")</f>
        <v/>
      </c>
      <c r="AA108" s="605"/>
      <c r="AB108" s="606"/>
      <c r="AC108" s="607"/>
      <c r="AD108" s="282"/>
      <c r="AE108" s="282"/>
      <c r="AF108" s="282"/>
      <c r="AG108" s="608"/>
      <c r="AL108" s="633"/>
      <c r="AM108" s="633"/>
      <c r="AN108" s="633"/>
      <c r="AO108" s="633"/>
      <c r="AP108" s="633"/>
      <c r="AQ108" s="277"/>
    </row>
    <row r="109" spans="1:43" ht="28.5" x14ac:dyDescent="0.25">
      <c r="A109" s="610">
        <v>14</v>
      </c>
      <c r="B109" s="599" t="str">
        <f>IFERROR(IF(INDEX('Outcome Indicators - Section C'!B$10:B$26,MATCH($A109,'Outcome Indicators - Section C'!$A$10:$A$26,0))&lt;&gt;0,INDEX('Outcome Indicators - Section C'!B$10:B$26,MATCH($A109,'Outcome Indicators - Section C'!$A$10:$A$26,0)),""),"")</f>
        <v/>
      </c>
      <c r="C109" s="602" t="str">
        <f>IFERROR(IF(INDEX('Outcome Indicators - Section C'!C$10:C$26,MATCH($A109,'Outcome Indicators - Section C'!$A$10:$A$26,0))&lt;&gt;0,INDEX('Outcome Indicators - Section C'!C$10:C$26,MATCH($A109,'Outcome Indicators - Section C'!$A$10:$A$26,0)),""),"")</f>
        <v/>
      </c>
      <c r="D109" s="602" t="str">
        <f>IFERROR(IF(INDEX('Outcome Indicators - Section C'!D$10:D$26,MATCH($A109,'Outcome Indicators - Section C'!$A$10:$A$26,0))&lt;&gt;0,INDEX('Outcome Indicators - Section C'!D$10:D$26,MATCH($A109,'Outcome Indicators - Section C'!$A$10:$A$26,0)),""),"")</f>
        <v/>
      </c>
      <c r="E109" s="602" t="str">
        <f>IFERROR(IF(INDEX('Outcome Indicators - Section C'!E$10:E$26,MATCH($A109,'Outcome Indicators - Section C'!$A$10:$A$26,0))&lt;&gt;0,INDEX('Outcome Indicators - Section C'!E$10:E$26,MATCH($A109,'Outcome Indicators - Section C'!$A$10:$A$26,0)),""),"")</f>
        <v/>
      </c>
      <c r="F109" s="602" t="str">
        <f>IFERROR(IF(INDEX('Outcome Indicators - Section C'!F$10:F$26,MATCH($A109,'Outcome Indicators - Section C'!$A$10:$A$26,0))&lt;&gt;0,INDEX('Outcome Indicators - Section C'!F$10:F$26,MATCH($A109,'Outcome Indicators - Section C'!$A$10:$A$26,0)),""),"")</f>
        <v/>
      </c>
      <c r="G109" s="602" t="str">
        <f>IFERROR(IF(INDEX('Outcome Indicators - Section C'!G$10:G$26,MATCH($A109,'Outcome Indicators - Section C'!$A$10:$A$26,0))&lt;&gt;0,INDEX('Outcome Indicators - Section C'!G$10:G$26,MATCH($A109,'Outcome Indicators - Section C'!$A$10:$A$26,0)),""),"")</f>
        <v/>
      </c>
      <c r="H109" s="602" t="str">
        <f>IFERROR(IF(INDEX('Outcome Indicators - Section C'!H$10:H$26,MATCH($A109,'Outcome Indicators - Section C'!$A$10:$A$26,0))&lt;&gt;0,INDEX('Outcome Indicators - Section C'!H$10:H$26,MATCH($A109,'Outcome Indicators - Section C'!$A$10:$A$26,0)),""),"")</f>
        <v/>
      </c>
      <c r="I109" s="604" t="str">
        <f>IFERROR(IF(INDEX('Outcome Indicators - Section C'!Q$10:Q$26,MATCH($A109,'Outcome Indicators - Section C'!$A$10:$A$26,0))&lt;&gt;0,INDEX('Outcome Indicators - Section C'!Q$10:Q$26,MATCH($A109,'Outcome Indicators - Section C'!$A$10:$A$26,0)),""),"")</f>
        <v/>
      </c>
      <c r="J109" s="304" t="str">
        <f>IFERROR(IF(INDEX('Outcome Indicators - Section C'!D$30:D$121,MATCH($AL109,'Outcome Indicators - Section C'!$I$30:$I$121,0))&lt;&gt;0,INDEX('Outcome Indicators - Section C'!D$30:D$121,MATCH($AL109,'Outcome Indicators - Section C'!$I$30:$I$121,0)),""),"")</f>
        <v/>
      </c>
      <c r="K109" s="605" t="str">
        <f>IFERROR(IF(INDEX('Outcome Indicators - Section C'!F$30:F$121,MATCH($AL109,'Outcome Indicators - Section C'!$I$30:$I$121,0))&lt;&gt;0,INDEX('Outcome Indicators - Section C'!F$30:F$121,MATCH($AL109,'Outcome Indicators - Section C'!$I$30:$I$121,0)),""),"")</f>
        <v/>
      </c>
      <c r="L109" s="606" t="str">
        <f>IFERROR(IF(INDEX('Outcome Indicators - Section C'!G$30:G$121,MATCH($AL109,'Outcome Indicators - Section C'!$I$30:$I$121,0))&lt;&gt;0,INDEX('Outcome Indicators - Section C'!G$30:G$121,MATCH($AL109,'Outcome Indicators - Section C'!$I$30:$I$121,0)),""),"")</f>
        <v/>
      </c>
      <c r="M109" s="607" t="str">
        <f>IFERROR(IF(INDEX('Outcome Indicators - Section C'!H$30:H$121,MATCH($AL109,'Outcome Indicators - Section C'!$I$30:$I$121,0))&lt;&gt;0,INDEX('Outcome Indicators - Section C'!H$30:H$121,MATCH($AL109,'Outcome Indicators - Section C'!$I$30:$I$121,0)),""),"")</f>
        <v/>
      </c>
      <c r="N109" s="269" t="str">
        <f>IFERROR(IF(INDEX('Outcome Indicators - Section C'!D$30:D$121,MATCH($AM109,'Outcome Indicators - Section C'!$I$30:$I$121,0))&lt;&gt;0,INDEX('Outcome Indicators - Section C'!D$30:D$121,MATCH($AM109,'Outcome Indicators - Section C'!$I$30:$I$121,0)),""),"")</f>
        <v/>
      </c>
      <c r="O109" s="605" t="str">
        <f>IFERROR(IF(INDEX('Outcome Indicators - Section C'!F$30:F$121,MATCH($AM109,'Outcome Indicators - Section C'!$I$30:$I$121,0))&lt;&gt;0,INDEX('Outcome Indicators - Section C'!F$30:F$121,MATCH($AM109,'Outcome Indicators - Section C'!$I$30:$I$121,0)),""),"")</f>
        <v/>
      </c>
      <c r="P109" s="606" t="str">
        <f>IFERROR(IF(INDEX('Outcome Indicators - Section C'!G$30:G$121,MATCH($AM109,'Outcome Indicators - Section C'!$I$30:$I$121,0))&lt;&gt;0,INDEX('Outcome Indicators - Section C'!G$30:G$121,MATCH($AM109,'Outcome Indicators - Section C'!$I$30:$I$121,0)),""),"")</f>
        <v/>
      </c>
      <c r="Q109" s="607" t="str">
        <f>IFERROR(IF(INDEX('Outcome Indicators - Section C'!H$30:H$121,MATCH($AM109,'Outcome Indicators - Section C'!$I$30:$I$121,0))&lt;&gt;0,INDEX('Outcome Indicators - Section C'!H$30:H$121,MATCH($AM109,'Outcome Indicators - Section C'!$I$30:$I$121,0)),""),"")</f>
        <v/>
      </c>
      <c r="R109" s="304" t="str">
        <f>IFERROR(IF(INDEX('Outcome Indicators - Section C'!D$30:D$121,MATCH($AN109,'Outcome Indicators - Section C'!$I$30:$I$121,0))&lt;&gt;0,INDEX('Outcome Indicators - Section C'!D$30:D$121,MATCH($AN109,'Outcome Indicators - Section C'!$I$30:$I$121,0)),""),"")</f>
        <v/>
      </c>
      <c r="S109" s="605" t="str">
        <f>IFERROR(IF(INDEX('Outcome Indicators - Section C'!F$30:F$121,MATCH($AN109,'Outcome Indicators - Section C'!$I$30:$I$121,0))&lt;&gt;0,INDEX('Outcome Indicators - Section C'!F$30:F$121,MATCH($AN109,'Outcome Indicators - Section C'!$I$30:$I$121,0)),""),"")</f>
        <v/>
      </c>
      <c r="T109" s="606" t="str">
        <f>IFERROR(IF(INDEX('Outcome Indicators - Section C'!G$30:G$121,MATCH($AN109,'Outcome Indicators - Section C'!$I$30:$I$121,0))&lt;&gt;0,INDEX('Outcome Indicators - Section C'!G$30:G$121,MATCH($AN109,'Outcome Indicators - Section C'!$I$30:$I$121,0)),""),"")</f>
        <v/>
      </c>
      <c r="U109" s="607" t="str">
        <f>IFERROR(IF(INDEX('Outcome Indicators - Section C'!H$30:H$121,MATCH($AN109,'Outcome Indicators - Section C'!$I$30:$I$121,0))&lt;&gt;0,INDEX('Outcome Indicators - Section C'!H$30:H$121,MATCH($AN109,'Outcome Indicators - Section C'!$I$30:$I$121,0)),""),"")</f>
        <v/>
      </c>
      <c r="V109" s="269" t="str">
        <f>IFERROR(IF(INDEX('Outcome Indicators - Section C'!D$30:D$121,MATCH($AO109,'Outcome Indicators - Section C'!$I$30:$I$121,0))&lt;&gt;0,INDEX('Outcome Indicators - Section C'!D$30:D$121,MATCH($AO109,'Outcome Indicators - Section C'!$I$30:$I$121,0)),""),"")</f>
        <v/>
      </c>
      <c r="W109" s="605" t="str">
        <f>IFERROR(IF(INDEX('Outcome Indicators - Section C'!F$30:F$121,MATCH($AO109,'Outcome Indicators - Section C'!$I$30:$I$121,0))&lt;&gt;0,INDEX('Outcome Indicators - Section C'!F$30:F$121,MATCH($AO109,'Outcome Indicators - Section C'!$I$30:$I$121,0)),""),"")</f>
        <v/>
      </c>
      <c r="X109" s="606" t="str">
        <f>IFERROR(IF(INDEX('Outcome Indicators - Section C'!G$30:G$121,MATCH($AO109,'Outcome Indicators - Section C'!$I$30:$I$121,0))&lt;&gt;0,INDEX('Outcome Indicators - Section C'!G$30:G$121,MATCH($AO109,'Outcome Indicators - Section C'!$I$30:$I$121,0)),""),"")</f>
        <v/>
      </c>
      <c r="Y109" s="607" t="str">
        <f>IFERROR(IF(INDEX('Outcome Indicators - Section C'!H$30:H$121,MATCH($AO109,'Outcome Indicators - Section C'!$I$30:$I$121,0))&lt;&gt;0,INDEX('Outcome Indicators - Section C'!H$30:H$121,MATCH($AO109,'Outcome Indicators - Section C'!$I$30:$I$121,0)),""),"")</f>
        <v/>
      </c>
      <c r="Z109" s="269" t="str">
        <f>IFERROR(IF(INDEX('Outcome Indicators - Section C'!D$30:D$121,MATCH($AP109,'Outcome Indicators - Section C'!$I$30:$I$121,0))&lt;&gt;0,INDEX('Outcome Indicators - Section C'!D$30:D$121,MATCH($AP109,'Outcome Indicators - Section C'!$I$30:$I$121,0)),""),"")</f>
        <v/>
      </c>
      <c r="AA109" s="605" t="str">
        <f>IFERROR(IF(INDEX('Outcome Indicators - Section C'!F$30:F$121,MATCH($AP109,'Outcome Indicators - Section C'!$I$30:$I$121,0))&lt;&gt;0,INDEX('Outcome Indicators - Section C'!F$30:F$121,MATCH($AP109,'Outcome Indicators - Section C'!$I$30:$I$121,0)),""),"")</f>
        <v/>
      </c>
      <c r="AB109" s="606" t="str">
        <f>IFERROR(IF(INDEX('Outcome Indicators - Section C'!G$30:G$121,MATCH($AP109,'Outcome Indicators - Section C'!$I$30:$I$121,0))&lt;&gt;0,INDEX('Outcome Indicators - Section C'!G$30:G$121,MATCH($AP109,'Outcome Indicators - Section C'!$I$30:$I$121,0)),""),"")</f>
        <v/>
      </c>
      <c r="AC109" s="607" t="str">
        <f>IFERROR(IF(INDEX('Outcome Indicators - Section C'!H$30:H$121,MATCH($AP109,'Outcome Indicators - Section C'!$I$30:$I$121,0))&lt;&gt;0,INDEX('Outcome Indicators - Section C'!H$30:H$121,MATCH($AP109,'Outcome Indicators - Section C'!$I$30:$I$121,0)),""),"")</f>
        <v/>
      </c>
      <c r="AD109" s="282"/>
      <c r="AE109" s="282"/>
      <c r="AF109" s="282"/>
      <c r="AG109" s="608" t="str">
        <f>IFERROR(IF(INDEX('Outcome Indicators - Section C'!R$10:R$26,MATCH($A109,'Outcome Indicators - Section C'!$A$10:$A$26,0))&lt;&gt;0,INDEX('Outcome Indicators - Section C'!R$10:R$26,MATCH($A109,'Outcome Indicators - Section C'!$A$10:$A$26,0)),""),"")</f>
        <v/>
      </c>
      <c r="AL109" s="633" t="str">
        <f t="shared" ref="AL109" si="130">CONCATENATE($A109,J$81)</f>
        <v>142018</v>
      </c>
      <c r="AM109" s="633" t="str">
        <f t="shared" ref="AM109" si="131">CONCATENATE($A109,N$81)</f>
        <v>142019</v>
      </c>
      <c r="AN109" s="633" t="str">
        <f t="shared" ref="AN109" si="132">CONCATENATE($A109,R$81)</f>
        <v>142020</v>
      </c>
      <c r="AO109" s="633" t="str">
        <f t="shared" ref="AO109" si="133">CONCATENATE($A109,V$81)</f>
        <v>142021</v>
      </c>
      <c r="AP109" s="633" t="str">
        <f t="shared" ref="AP109" si="134">CONCATENATE($A109,Z$81)</f>
        <v>142022</v>
      </c>
      <c r="AQ109" s="277"/>
    </row>
    <row r="110" spans="1:43" ht="28.5" x14ac:dyDescent="0.25">
      <c r="A110" s="610"/>
      <c r="B110" s="599"/>
      <c r="C110" s="602"/>
      <c r="D110" s="602"/>
      <c r="E110" s="602"/>
      <c r="F110" s="602"/>
      <c r="G110" s="602"/>
      <c r="H110" s="602"/>
      <c r="I110" s="604"/>
      <c r="J110" s="304" t="str">
        <f>IFERROR(IF(INDEX('Outcome Indicators - Section C'!E$30:E$121,MATCH($AL109,'Outcome Indicators - Section C'!$I$30:$I$121,0))&lt;&gt;0,INDEX('Outcome Indicators - Section C'!E$30:E$121,MATCH($AL109,'Outcome Indicators - Section C'!$I$30:$I$121,0)),""),"")</f>
        <v/>
      </c>
      <c r="K110" s="605"/>
      <c r="L110" s="606"/>
      <c r="M110" s="607"/>
      <c r="N110" s="269" t="str">
        <f>IFERROR(IF(INDEX('Outcome Indicators - Section C'!E$30:E$121,MATCH($AM109,'Outcome Indicators - Section C'!$I$30:$I$121,0))&lt;&gt;0,INDEX('Outcome Indicators - Section C'!E$30:E$121,MATCH($AM109,'Outcome Indicators - Section C'!$I$30:$I$121,0)),""),"")</f>
        <v/>
      </c>
      <c r="O110" s="605"/>
      <c r="P110" s="606"/>
      <c r="Q110" s="607"/>
      <c r="R110" s="304" t="str">
        <f>IFERROR(IF(INDEX('Outcome Indicators - Section C'!E$30:E$121,MATCH($AN109,'Outcome Indicators - Section C'!$I$30:$I$121,0))&lt;&gt;0,INDEX('Outcome Indicators - Section C'!E$30:E$121,MATCH($AN109,'Outcome Indicators - Section C'!$I$30:$I$121,0)),""),"")</f>
        <v/>
      </c>
      <c r="S110" s="605"/>
      <c r="T110" s="606"/>
      <c r="U110" s="607"/>
      <c r="V110" s="269" t="str">
        <f>IFERROR(IF(INDEX('Outcome Indicators - Section C'!E$30:E$121,MATCH($AO109,'Outcome Indicators - Section C'!$I$30:$I$121,0))&lt;&gt;0,INDEX('Outcome Indicators - Section C'!E$30:E$121,MATCH($AO109,'Outcome Indicators - Section C'!$I$30:$I$121,0)),""),"")</f>
        <v/>
      </c>
      <c r="W110" s="605"/>
      <c r="X110" s="606"/>
      <c r="Y110" s="607"/>
      <c r="Z110" s="269" t="str">
        <f>IFERROR(IF(INDEX('Outcome Indicators - Section C'!E$30:E$121,MATCH($AP109,'Outcome Indicators - Section C'!$I$30:$I$121,0))&lt;&gt;0,INDEX('Outcome Indicators - Section C'!E$30:E$121,MATCH($AP109,'Outcome Indicators - Section C'!$I$30:$I$121,0)),""),"")</f>
        <v/>
      </c>
      <c r="AA110" s="605"/>
      <c r="AB110" s="606"/>
      <c r="AC110" s="607"/>
      <c r="AD110" s="282"/>
      <c r="AE110" s="282"/>
      <c r="AF110" s="282"/>
      <c r="AG110" s="608"/>
      <c r="AL110" s="633"/>
      <c r="AM110" s="633"/>
      <c r="AN110" s="633"/>
      <c r="AO110" s="633"/>
      <c r="AP110" s="633"/>
      <c r="AQ110" s="277"/>
    </row>
    <row r="111" spans="1:43" ht="28.5" x14ac:dyDescent="0.25">
      <c r="A111" s="611">
        <v>15</v>
      </c>
      <c r="B111" s="599" t="str">
        <f>IFERROR(IF(INDEX('Outcome Indicators - Section C'!B$10:B$26,MATCH($A111,'Outcome Indicators - Section C'!$A$10:$A$26,0))&lt;&gt;0,INDEX('Outcome Indicators - Section C'!B$10:B$26,MATCH($A111,'Outcome Indicators - Section C'!$A$10:$A$26,0)),""),"")</f>
        <v/>
      </c>
      <c r="C111" s="602" t="str">
        <f>IFERROR(IF(INDEX('Outcome Indicators - Section C'!C$10:C$26,MATCH($A111,'Outcome Indicators - Section C'!$A$10:$A$26,0))&lt;&gt;0,INDEX('Outcome Indicators - Section C'!C$10:C$26,MATCH($A111,'Outcome Indicators - Section C'!$A$10:$A$26,0)),""),"")</f>
        <v/>
      </c>
      <c r="D111" s="602" t="str">
        <f>IFERROR(IF(INDEX('Outcome Indicators - Section C'!D$10:D$26,MATCH($A111,'Outcome Indicators - Section C'!$A$10:$A$26,0))&lt;&gt;0,INDEX('Outcome Indicators - Section C'!D$10:D$26,MATCH($A111,'Outcome Indicators - Section C'!$A$10:$A$26,0)),""),"")</f>
        <v/>
      </c>
      <c r="E111" s="602" t="str">
        <f>IFERROR(IF(INDEX('Outcome Indicators - Section C'!E$10:E$26,MATCH($A111,'Outcome Indicators - Section C'!$A$10:$A$26,0))&lt;&gt;0,INDEX('Outcome Indicators - Section C'!E$10:E$26,MATCH($A111,'Outcome Indicators - Section C'!$A$10:$A$26,0)),""),"")</f>
        <v/>
      </c>
      <c r="F111" s="602" t="str">
        <f>IFERROR(IF(INDEX('Outcome Indicators - Section C'!F$10:F$26,MATCH($A111,'Outcome Indicators - Section C'!$A$10:$A$26,0))&lt;&gt;0,INDEX('Outcome Indicators - Section C'!F$10:F$26,MATCH($A111,'Outcome Indicators - Section C'!$A$10:$A$26,0)),""),"")</f>
        <v/>
      </c>
      <c r="G111" s="602" t="str">
        <f>IFERROR(IF(INDEX('Outcome Indicators - Section C'!G$10:G$26,MATCH($A111,'Outcome Indicators - Section C'!$A$10:$A$26,0))&lt;&gt;0,INDEX('Outcome Indicators - Section C'!G$10:G$26,MATCH($A111,'Outcome Indicators - Section C'!$A$10:$A$26,0)),""),"")</f>
        <v/>
      </c>
      <c r="H111" s="602" t="str">
        <f>IFERROR(IF(INDEX('Outcome Indicators - Section C'!H$10:H$26,MATCH($A111,'Outcome Indicators - Section C'!$A$10:$A$26,0))&lt;&gt;0,INDEX('Outcome Indicators - Section C'!H$10:H$26,MATCH($A111,'Outcome Indicators - Section C'!$A$10:$A$26,0)),""),"")</f>
        <v/>
      </c>
      <c r="I111" s="604" t="str">
        <f>IFERROR(IF(INDEX('Outcome Indicators - Section C'!Q$10:Q$26,MATCH($A111,'Outcome Indicators - Section C'!$A$10:$A$26,0))&lt;&gt;0,INDEX('Outcome Indicators - Section C'!Q$10:Q$26,MATCH($A111,'Outcome Indicators - Section C'!$A$10:$A$26,0)),""),"")</f>
        <v/>
      </c>
      <c r="J111" s="250" t="str">
        <f>IFERROR(IF(INDEX('Outcome Indicators - Section C'!D$30:D$121,MATCH($AL111,'Outcome Indicators - Section C'!$I$30:$I$121,0))&lt;&gt;0,INDEX('Outcome Indicators - Section C'!D$30:D$121,MATCH($AL111,'Outcome Indicators - Section C'!$I$30:$I$121,0)),""),"")</f>
        <v/>
      </c>
      <c r="K111" s="605" t="str">
        <f>IFERROR(IF(INDEX('Outcome Indicators - Section C'!F$30:F$121,MATCH($AL111,'Outcome Indicators - Section C'!$I$30:$I$121,0))&lt;&gt;0,INDEX('Outcome Indicators - Section C'!F$30:F$121,MATCH($AL111,'Outcome Indicators - Section C'!$I$30:$I$121,0)),""),"")</f>
        <v/>
      </c>
      <c r="L111" s="606" t="str">
        <f>IFERROR(IF(INDEX('Outcome Indicators - Section C'!G$30:G$121,MATCH($AL111,'Outcome Indicators - Section C'!$I$30:$I$121,0))&lt;&gt;0,INDEX('Outcome Indicators - Section C'!G$30:G$121,MATCH($AL111,'Outcome Indicators - Section C'!$I$30:$I$121,0)),""),"")</f>
        <v/>
      </c>
      <c r="M111" s="607" t="str">
        <f>IFERROR(IF(INDEX('Outcome Indicators - Section C'!H$30:H$121,MATCH($AL111,'Outcome Indicators - Section C'!$I$30:$I$121,0))&lt;&gt;0,INDEX('Outcome Indicators - Section C'!H$30:H$121,MATCH($AL111,'Outcome Indicators - Section C'!$I$30:$I$121,0)),""),"")</f>
        <v/>
      </c>
      <c r="N111" s="250" t="str">
        <f>IFERROR(IF(INDEX('Outcome Indicators - Section C'!D$30:D$121,MATCH($AM111,'Outcome Indicators - Section C'!$I$30:$I$121,0))&lt;&gt;0,INDEX('Outcome Indicators - Section C'!D$30:D$121,MATCH($AM111,'Outcome Indicators - Section C'!$I$30:$I$121,0)),""),"")</f>
        <v/>
      </c>
      <c r="O111" s="605" t="str">
        <f>IFERROR(IF(INDEX('Outcome Indicators - Section C'!F$30:F$121,MATCH($AM111,'Outcome Indicators - Section C'!$I$30:$I$121,0))&lt;&gt;0,INDEX('Outcome Indicators - Section C'!F$30:F$121,MATCH($AM111,'Outcome Indicators - Section C'!$I$30:$I$121,0)),""),"")</f>
        <v/>
      </c>
      <c r="P111" s="606" t="str">
        <f>IFERROR(IF(INDEX('Outcome Indicators - Section C'!G$30:G$121,MATCH($AM111,'Outcome Indicators - Section C'!$I$30:$I$121,0))&lt;&gt;0,INDEX('Outcome Indicators - Section C'!G$30:G$121,MATCH($AM111,'Outcome Indicators - Section C'!$I$30:$I$121,0)),""),"")</f>
        <v/>
      </c>
      <c r="Q111" s="607" t="str">
        <f>IFERROR(IF(INDEX('Outcome Indicators - Section C'!H$30:H$121,MATCH($AM111,'Outcome Indicators - Section C'!$I$30:$I$121,0))&lt;&gt;0,INDEX('Outcome Indicators - Section C'!H$30:H$121,MATCH($AM111,'Outcome Indicators - Section C'!$I$30:$I$121,0)),""),"")</f>
        <v/>
      </c>
      <c r="R111" s="250" t="str">
        <f>IFERROR(IF(INDEX('Outcome Indicators - Section C'!D$30:D$121,MATCH($AN111,'Outcome Indicators - Section C'!$I$30:$I$121,0))&lt;&gt;0,INDEX('Outcome Indicators - Section C'!D$30:D$121,MATCH($AN111,'Outcome Indicators - Section C'!$I$30:$I$121,0)),""),"")</f>
        <v/>
      </c>
      <c r="S111" s="605" t="str">
        <f>IFERROR(IF(INDEX('Outcome Indicators - Section C'!F$30:F$121,MATCH($AN111,'Outcome Indicators - Section C'!$I$30:$I$121,0))&lt;&gt;0,INDEX('Outcome Indicators - Section C'!F$30:F$121,MATCH($AN111,'Outcome Indicators - Section C'!$I$30:$I$121,0)),""),"")</f>
        <v/>
      </c>
      <c r="T111" s="606" t="str">
        <f>IFERROR(IF(INDEX('Outcome Indicators - Section C'!G$30:G$121,MATCH($AN111,'Outcome Indicators - Section C'!$I$30:$I$121,0))&lt;&gt;0,INDEX('Outcome Indicators - Section C'!G$30:G$121,MATCH($AN111,'Outcome Indicators - Section C'!$I$30:$I$121,0)),""),"")</f>
        <v/>
      </c>
      <c r="U111" s="607" t="str">
        <f>IFERROR(IF(INDEX('Outcome Indicators - Section C'!H$30:H$121,MATCH($AN111,'Outcome Indicators - Section C'!$I$30:$I$121,0))&lt;&gt;0,INDEX('Outcome Indicators - Section C'!H$30:H$121,MATCH($AN111,'Outcome Indicators - Section C'!$I$30:$I$121,0)),""),"")</f>
        <v/>
      </c>
      <c r="V111" s="250" t="str">
        <f>IFERROR(IF(INDEX('Outcome Indicators - Section C'!D$30:D$121,MATCH($AO111,'Outcome Indicators - Section C'!$I$30:$I$121,0))&lt;&gt;0,INDEX('Outcome Indicators - Section C'!D$30:D$121,MATCH($AO111,'Outcome Indicators - Section C'!$I$30:$I$121,0)),""),"")</f>
        <v/>
      </c>
      <c r="W111" s="605" t="str">
        <f>IFERROR(IF(INDEX('Outcome Indicators - Section C'!F$30:F$121,MATCH($AO111,'Outcome Indicators - Section C'!$I$30:$I$121,0))&lt;&gt;0,INDEX('Outcome Indicators - Section C'!F$30:F$121,MATCH($AO111,'Outcome Indicators - Section C'!$I$30:$I$121,0)),""),"")</f>
        <v/>
      </c>
      <c r="X111" s="606" t="str">
        <f>IFERROR(IF(INDEX('Outcome Indicators - Section C'!G$30:G$121,MATCH($AO111,'Outcome Indicators - Section C'!$I$30:$I$121,0))&lt;&gt;0,INDEX('Outcome Indicators - Section C'!G$30:G$121,MATCH($AO111,'Outcome Indicators - Section C'!$I$30:$I$121,0)),""),"")</f>
        <v/>
      </c>
      <c r="Y111" s="607" t="str">
        <f>IFERROR(IF(INDEX('Outcome Indicators - Section C'!H$30:H$121,MATCH($AO111,'Outcome Indicators - Section C'!$I$30:$I$121,0))&lt;&gt;0,INDEX('Outcome Indicators - Section C'!H$30:H$121,MATCH($AO111,'Outcome Indicators - Section C'!$I$30:$I$121,0)),""),"")</f>
        <v/>
      </c>
      <c r="Z111" s="250" t="str">
        <f>IFERROR(IF(INDEX('Outcome Indicators - Section C'!D$30:D$121,MATCH($AP111,'Outcome Indicators - Section C'!$I$30:$I$121,0))&lt;&gt;0,INDEX('Outcome Indicators - Section C'!D$30:D$121,MATCH($AP111,'Outcome Indicators - Section C'!$I$30:$I$121,0)),""),"")</f>
        <v/>
      </c>
      <c r="AA111" s="605" t="str">
        <f>IFERROR(IF(INDEX('Outcome Indicators - Section C'!F$30:F$121,MATCH($AP111,'Outcome Indicators - Section C'!$I$30:$I$121,0))&lt;&gt;0,INDEX('Outcome Indicators - Section C'!F$30:F$121,MATCH($AP111,'Outcome Indicators - Section C'!$I$30:$I$121,0)),""),"")</f>
        <v/>
      </c>
      <c r="AB111" s="606" t="str">
        <f>IFERROR(IF(INDEX('Outcome Indicators - Section C'!G$30:G$121,MATCH($AP111,'Outcome Indicators - Section C'!$I$30:$I$121,0))&lt;&gt;0,INDEX('Outcome Indicators - Section C'!G$30:G$121,MATCH($AP111,'Outcome Indicators - Section C'!$I$30:$I$121,0)),""),"")</f>
        <v/>
      </c>
      <c r="AC111" s="607" t="str">
        <f>IFERROR(IF(INDEX('Outcome Indicators - Section C'!H$30:H$121,MATCH($AP111,'Outcome Indicators - Section C'!$I$30:$I$121,0))&lt;&gt;0,INDEX('Outcome Indicators - Section C'!H$30:H$121,MATCH($AP111,'Outcome Indicators - Section C'!$I$30:$I$121,0)),""),"")</f>
        <v/>
      </c>
      <c r="AD111" s="282"/>
      <c r="AE111" s="282"/>
      <c r="AF111" s="282"/>
      <c r="AG111" s="608" t="str">
        <f>IFERROR(IF(INDEX('Outcome Indicators - Section C'!R$10:R$26,MATCH($A111,'Outcome Indicators - Section C'!$A$10:$A$26,0))&lt;&gt;0,INDEX('Outcome Indicators - Section C'!R$10:R$26,MATCH($A111,'Outcome Indicators - Section C'!$A$10:$A$26,0)),""),"")</f>
        <v/>
      </c>
      <c r="AL111" s="633" t="str">
        <f t="shared" ref="AL111" si="135">CONCATENATE($A111,J$81)</f>
        <v>152018</v>
      </c>
      <c r="AM111" s="633" t="str">
        <f t="shared" ref="AM111" si="136">CONCATENATE($A111,N$81)</f>
        <v>152019</v>
      </c>
      <c r="AN111" s="633" t="str">
        <f t="shared" ref="AN111" si="137">CONCATENATE($A111,R$81)</f>
        <v>152020</v>
      </c>
      <c r="AO111" s="633" t="str">
        <f t="shared" ref="AO111" si="138">CONCATENATE($A111,V$81)</f>
        <v>152021</v>
      </c>
      <c r="AP111" s="633" t="str">
        <f t="shared" ref="AP111" si="139">CONCATENATE($A111,Z$81)</f>
        <v>152022</v>
      </c>
      <c r="AQ111" s="277"/>
    </row>
    <row r="112" spans="1:43" ht="29.25" thickBot="1" x14ac:dyDescent="0.3">
      <c r="A112" s="612"/>
      <c r="B112" s="613"/>
      <c r="C112" s="614"/>
      <c r="D112" s="614"/>
      <c r="E112" s="614"/>
      <c r="F112" s="614"/>
      <c r="G112" s="614"/>
      <c r="H112" s="614"/>
      <c r="I112" s="615"/>
      <c r="J112" s="268" t="str">
        <f>IFERROR(IF(INDEX('Outcome Indicators - Section C'!E$30:E$121,MATCH($AL111,'Outcome Indicators - Section C'!$I$30:$I$121,0))&lt;&gt;0,INDEX('Outcome Indicators - Section C'!E$30:E$121,MATCH($AL111,'Outcome Indicators - Section C'!$I$30:$I$121,0)),""),"")</f>
        <v/>
      </c>
      <c r="K112" s="616"/>
      <c r="L112" s="617"/>
      <c r="M112" s="618"/>
      <c r="N112" s="268" t="str">
        <f>IFERROR(IF(INDEX('Outcome Indicators - Section C'!E$30:E$121,MATCH($AM111,'Outcome Indicators - Section C'!$I$30:$I$121,0))&lt;&gt;0,INDEX('Outcome Indicators - Section C'!E$30:E$121,MATCH($AM111,'Outcome Indicators - Section C'!$I$30:$I$121,0)),""),"")</f>
        <v/>
      </c>
      <c r="O112" s="616"/>
      <c r="P112" s="617"/>
      <c r="Q112" s="618"/>
      <c r="R112" s="268" t="str">
        <f>IFERROR(IF(INDEX('Outcome Indicators - Section C'!E$30:E$121,MATCH($AN111,'Outcome Indicators - Section C'!$I$30:$I$121,0))&lt;&gt;0,INDEX('Outcome Indicators - Section C'!E$30:E$121,MATCH($AN111,'Outcome Indicators - Section C'!$I$30:$I$121,0)),""),"")</f>
        <v/>
      </c>
      <c r="S112" s="616"/>
      <c r="T112" s="617"/>
      <c r="U112" s="618"/>
      <c r="V112" s="268" t="str">
        <f>IFERROR(IF(INDEX('Outcome Indicators - Section C'!E$30:E$121,MATCH($AO111,'Outcome Indicators - Section C'!$I$30:$I$121,0))&lt;&gt;0,INDEX('Outcome Indicators - Section C'!E$30:E$121,MATCH($AO111,'Outcome Indicators - Section C'!$I$30:$I$121,0)),""),"")</f>
        <v/>
      </c>
      <c r="W112" s="616"/>
      <c r="X112" s="617"/>
      <c r="Y112" s="618"/>
      <c r="Z112" s="268" t="str">
        <f>IFERROR(IF(INDEX('Outcome Indicators - Section C'!E$30:E$121,MATCH($AP111,'Outcome Indicators - Section C'!$I$30:$I$121,0))&lt;&gt;0,INDEX('Outcome Indicators - Section C'!E$30:E$121,MATCH($AP111,'Outcome Indicators - Section C'!$I$30:$I$121,0)),""),"")</f>
        <v/>
      </c>
      <c r="AA112" s="616"/>
      <c r="AB112" s="617"/>
      <c r="AC112" s="618"/>
      <c r="AD112" s="283"/>
      <c r="AE112" s="283"/>
      <c r="AF112" s="283"/>
      <c r="AG112" s="608"/>
      <c r="AL112" s="633"/>
      <c r="AM112" s="633"/>
      <c r="AN112" s="633"/>
      <c r="AO112" s="633"/>
      <c r="AP112" s="633"/>
      <c r="AQ112" s="277"/>
    </row>
    <row r="113" spans="1:43" x14ac:dyDescent="0.25">
      <c r="A113" s="225"/>
      <c r="B113" s="225"/>
      <c r="C113" s="225"/>
      <c r="D113" s="225"/>
      <c r="E113" s="225"/>
      <c r="F113" s="225"/>
      <c r="G113" s="225"/>
      <c r="H113" s="225"/>
      <c r="I113" s="225"/>
      <c r="J113" s="225"/>
      <c r="K113" s="225"/>
      <c r="L113" s="225"/>
      <c r="M113" s="225"/>
      <c r="N113" s="225"/>
      <c r="O113" s="225"/>
      <c r="P113" s="225"/>
      <c r="Q113" s="225"/>
      <c r="R113" s="225"/>
      <c r="S113" s="225"/>
      <c r="T113" s="225"/>
      <c r="U113" s="225"/>
      <c r="V113" s="225"/>
      <c r="W113" s="225"/>
      <c r="X113" s="225"/>
      <c r="Y113" s="225"/>
      <c r="Z113" s="225"/>
      <c r="AA113" s="225"/>
      <c r="AB113" s="225"/>
      <c r="AC113" s="225"/>
      <c r="AL113" s="277"/>
      <c r="AM113" s="277"/>
      <c r="AN113" s="277"/>
      <c r="AO113" s="277"/>
      <c r="AP113" s="277"/>
      <c r="AQ113" s="277"/>
    </row>
    <row r="114" spans="1:43" ht="16.5" thickBot="1" x14ac:dyDescent="0.3">
      <c r="A114" s="225"/>
      <c r="B114" s="225"/>
      <c r="C114" s="225"/>
      <c r="D114" s="225"/>
      <c r="E114" s="225"/>
      <c r="F114" s="225"/>
      <c r="G114" s="225"/>
      <c r="H114" s="225"/>
      <c r="I114" s="225"/>
      <c r="J114" s="225"/>
      <c r="K114" s="225"/>
      <c r="L114" s="225"/>
      <c r="M114" s="225"/>
      <c r="N114" s="225"/>
      <c r="O114" s="225"/>
      <c r="P114" s="225"/>
      <c r="Q114" s="225"/>
      <c r="R114" s="225"/>
      <c r="S114" s="225"/>
      <c r="T114" s="225"/>
      <c r="U114" s="225"/>
      <c r="V114" s="225"/>
      <c r="W114" s="225"/>
      <c r="X114" s="225"/>
      <c r="Y114" s="225"/>
      <c r="Z114" s="225"/>
      <c r="AA114" s="225"/>
      <c r="AB114" s="225"/>
      <c r="AC114" s="225"/>
      <c r="AL114" s="277"/>
      <c r="AM114" s="277"/>
      <c r="AN114" s="277"/>
      <c r="AO114" s="277"/>
      <c r="AP114" s="277"/>
      <c r="AQ114" s="277"/>
    </row>
    <row r="115" spans="1:43" ht="47.25" customHeight="1" thickBot="1" x14ac:dyDescent="0.3">
      <c r="A115" s="574" t="s">
        <v>24</v>
      </c>
      <c r="B115" s="575"/>
      <c r="C115" s="575"/>
      <c r="D115" s="575"/>
      <c r="E115" s="575"/>
      <c r="F115" s="575"/>
      <c r="G115" s="575"/>
      <c r="H115" s="575"/>
      <c r="I115" s="576"/>
      <c r="J115" s="225"/>
      <c r="K115" s="225"/>
      <c r="L115" s="225"/>
      <c r="M115" s="225"/>
      <c r="N115" s="228"/>
      <c r="O115" s="225"/>
      <c r="P115" s="225"/>
      <c r="Q115" s="225"/>
      <c r="R115" s="225"/>
      <c r="S115" s="225"/>
      <c r="T115" s="225"/>
      <c r="U115" s="225"/>
      <c r="V115" s="225"/>
      <c r="W115" s="225"/>
      <c r="X115" s="225"/>
      <c r="Y115" s="225"/>
      <c r="Z115" s="225"/>
      <c r="AA115" s="225"/>
      <c r="AB115" s="225"/>
      <c r="AC115" s="225"/>
      <c r="AL115" s="277"/>
      <c r="AM115" s="277"/>
      <c r="AN115" s="277"/>
      <c r="AO115" s="277"/>
      <c r="AP115" s="277"/>
      <c r="AQ115" s="277"/>
    </row>
    <row r="116" spans="1:43" ht="16.5" thickBot="1" x14ac:dyDescent="0.3">
      <c r="A116" s="225"/>
      <c r="B116" s="225"/>
      <c r="C116" s="225"/>
      <c r="D116" s="225"/>
      <c r="E116" s="225"/>
      <c r="F116" s="225"/>
      <c r="G116" s="225"/>
      <c r="H116" s="225"/>
      <c r="I116" s="225"/>
      <c r="J116" s="225"/>
      <c r="K116" s="225"/>
      <c r="L116" s="225"/>
      <c r="M116" s="225"/>
      <c r="N116" s="267"/>
      <c r="O116" s="225"/>
      <c r="P116" s="225"/>
      <c r="Q116" s="225"/>
      <c r="R116" s="225"/>
      <c r="S116" s="225"/>
      <c r="T116" s="225"/>
      <c r="U116" s="48"/>
      <c r="V116" s="225"/>
      <c r="W116" s="225"/>
      <c r="X116" s="225"/>
      <c r="Y116" s="225"/>
      <c r="Z116" s="225"/>
      <c r="AA116" s="225"/>
      <c r="AB116" s="225"/>
      <c r="AC116" s="225"/>
      <c r="AL116" s="277"/>
      <c r="AM116" s="277"/>
      <c r="AN116" s="277"/>
      <c r="AO116" s="277"/>
      <c r="AP116" s="277"/>
      <c r="AQ116" s="277"/>
    </row>
    <row r="117" spans="1:43" ht="26.25" customHeight="1" thickBot="1" x14ac:dyDescent="0.3">
      <c r="A117" s="266"/>
      <c r="B117" s="265"/>
      <c r="C117" s="265"/>
      <c r="D117" s="265"/>
      <c r="E117" s="265"/>
      <c r="F117" s="265"/>
      <c r="G117" s="265"/>
      <c r="H117" s="265"/>
      <c r="I117" s="265"/>
      <c r="J117" s="265"/>
      <c r="K117" s="265"/>
      <c r="L117" s="265"/>
      <c r="M117" s="265"/>
      <c r="N117" s="619" t="str">
        <f ca="1">TEXT(IFERROR(INDEX('Overview - Section A'!$A$37:$A$44,MATCH(A16,'Overview - Section A'!$B$37:$B$44,0)),""),"d-mmm-yy") &amp;" to " &amp; TEXT(IFERROR(INDEX('Overview - Section A'!$E$37:$E$44,MATCH(A16,'Overview - Section A'!$B$37:$B$44,0)),""),"d-mmm-yy")</f>
        <v>1-Jan-18 to 31-Dec-18</v>
      </c>
      <c r="O117" s="620"/>
      <c r="P117" s="621"/>
      <c r="Q117" s="619" t="str">
        <f ca="1">TEXT(IFERROR(INDEX('Overview - Section A'!$A$37:$A$44,MATCH(A17,'Overview - Section A'!$B$37:$B$44,0)),""),"d-mmm-yy") &amp;" to " &amp; TEXT(IFERROR(INDEX('Overview - Section A'!$E$37:$E$44,MATCH(A17,'Overview - Section A'!$B$37:$B$44,0)),""),"d-mmm-yy")</f>
        <v>1-Jan-19 to 31-Dec-19</v>
      </c>
      <c r="R117" s="620"/>
      <c r="S117" s="621"/>
      <c r="T117" s="619" t="str">
        <f ca="1">TEXT(IFERROR(INDEX('Overview - Section A'!$A$66:$A$85,MATCH(A18,'Overview - Section A'!$B$37:$B$44,0)),""),"d-mmm-yy") &amp;" to " &amp; TEXT(IFERROR(INDEX('Overview - Section A'!$E$37:$E$44,MATCH(A18,'Overview - Section A'!$B$37:$B$44,0)),""),"d-mmm-yy")</f>
        <v>1-Jan-00 to 31-Dec-20</v>
      </c>
      <c r="U117" s="620"/>
      <c r="V117" s="621"/>
      <c r="W117" s="619" t="str">
        <f ca="1">TEXT(IFERROR(INDEX('Overview - Section A'!$A$37:$A$44,MATCH(A19,'Overview - Section A'!$B$37:$B$44,0)),""),"d-mmm-yy") &amp;" to " &amp; TEXT(IFERROR(INDEX('Overview - Section A'!$E$37:$E$44,MATCH(A19,'Overview - Section A'!$B$37:$B$44,0)),""),"d-mmm-yy")</f>
        <v>1-Jan-21 to 31-Dec-21</v>
      </c>
      <c r="X117" s="620"/>
      <c r="Y117" s="621"/>
      <c r="Z117" s="619" t="str">
        <f ca="1">TEXT(IFERROR(INDEX('Overview - Section A'!$A$37:$A$44,MATCH(A20,'Overview - Section A'!$B$37:$B$44,0)),""),"d-mmm-yy") &amp;" to " &amp; TEXT(IFERROR(INDEX('Overview - Section A'!$E$37:$E$44,MATCH(A20,'Overview - Section A'!$B$37:$B$44,0)),""),"d-mmm-yy")</f>
        <v>1-Jan-22 to 31-Dec-22</v>
      </c>
      <c r="AA117" s="620"/>
      <c r="AB117" s="621"/>
      <c r="AC117" s="619" t="str">
        <f ca="1">TEXT(IFERROR(INDEX('Overview - Section A'!$A$37:$A$44,MATCH(A21,'Overview - Section A'!$B$37:$B$44,0)),""),"d-mmm-yy") &amp;" to " &amp; TEXT(IFERROR(INDEX('Overview - Section A'!$E$37:$E$44,MATCH(A21,'Overview - Section A'!$B$37:$B$44,0)),""),"d-mmm-yy")</f>
        <v>1-Jan-23 to 31-Dec-23</v>
      </c>
      <c r="AD117" s="620"/>
      <c r="AE117" s="621"/>
      <c r="AF117" s="264"/>
      <c r="AG117" s="263"/>
      <c r="AL117" s="277"/>
      <c r="AM117" s="277"/>
      <c r="AN117" s="277"/>
      <c r="AO117" s="277"/>
      <c r="AP117" s="277"/>
      <c r="AQ117" s="277"/>
    </row>
    <row r="118" spans="1:43" ht="288.75" customHeight="1" x14ac:dyDescent="0.25">
      <c r="A118" s="259" t="s">
        <v>185</v>
      </c>
      <c r="B118" s="262" t="s">
        <v>76</v>
      </c>
      <c r="C118" s="258" t="s">
        <v>77</v>
      </c>
      <c r="D118" s="261" t="s">
        <v>10</v>
      </c>
      <c r="E118" s="258" t="s">
        <v>302</v>
      </c>
      <c r="F118" s="258" t="s">
        <v>4</v>
      </c>
      <c r="G118" s="258" t="s">
        <v>33</v>
      </c>
      <c r="H118" s="258" t="s">
        <v>18</v>
      </c>
      <c r="I118" s="258" t="s">
        <v>19</v>
      </c>
      <c r="J118" s="258" t="s">
        <v>20</v>
      </c>
      <c r="K118" s="258" t="s">
        <v>259</v>
      </c>
      <c r="L118" s="258" t="s">
        <v>301</v>
      </c>
      <c r="M118" s="260" t="s">
        <v>169</v>
      </c>
      <c r="N118" s="259" t="s">
        <v>300</v>
      </c>
      <c r="O118" s="258" t="s">
        <v>8</v>
      </c>
      <c r="P118" s="257" t="s">
        <v>144</v>
      </c>
      <c r="Q118" s="259" t="s">
        <v>300</v>
      </c>
      <c r="R118" s="258" t="s">
        <v>8</v>
      </c>
      <c r="S118" s="257" t="s">
        <v>144</v>
      </c>
      <c r="T118" s="259" t="s">
        <v>300</v>
      </c>
      <c r="U118" s="258" t="s">
        <v>8</v>
      </c>
      <c r="V118" s="257" t="s">
        <v>144</v>
      </c>
      <c r="W118" s="259" t="s">
        <v>300</v>
      </c>
      <c r="X118" s="258" t="s">
        <v>8</v>
      </c>
      <c r="Y118" s="257" t="s">
        <v>144</v>
      </c>
      <c r="Z118" s="259" t="s">
        <v>300</v>
      </c>
      <c r="AA118" s="258" t="s">
        <v>8</v>
      </c>
      <c r="AB118" s="257" t="s">
        <v>144</v>
      </c>
      <c r="AC118" s="259" t="s">
        <v>300</v>
      </c>
      <c r="AD118" s="258" t="s">
        <v>8</v>
      </c>
      <c r="AE118" s="257" t="s">
        <v>144</v>
      </c>
      <c r="AF118" s="254"/>
      <c r="AG118" s="256" t="s">
        <v>9</v>
      </c>
      <c r="AL118" s="277"/>
      <c r="AM118" s="277"/>
      <c r="AN118" s="277"/>
      <c r="AO118" s="277"/>
      <c r="AP118" s="277"/>
      <c r="AQ118" s="277"/>
    </row>
    <row r="119" spans="1:43" s="229" customFormat="1" ht="85.5" x14ac:dyDescent="0.25">
      <c r="A119" s="622">
        <v>1</v>
      </c>
      <c r="B119" s="623" t="str">
        <f>IFERROR(IF(INDEX('Coverage Indicators - Section D'!B$10:B$41,MATCH('Print View'!$A119,'Coverage Indicators - Section D'!$A$10:$A$41,0))&lt;&gt;0,INDEX('Coverage Indicators - Section D'!B$10:B$41,MATCH('Print View'!$A119,'Coverage Indicators - Section D'!$A$10:$A$41,0)),""),"")</f>
        <v>Comprehensive prevention programs for sex workers and their clients</v>
      </c>
      <c r="C119" s="623" t="str">
        <f>IFERROR(IF(INDEX('Coverage Indicators - Section D'!C$10:C$41,MATCH('Print View'!$A119,'Coverage Indicators - Section D'!$A$10:$A$41,0))&lt;&gt;0,INDEX('Coverage Indicators - Section D'!C$10:C$41,MATCH('Print View'!$A119,'Coverage Indicators - Section D'!$A$10:$A$41,0)),""),"")</f>
        <v>KP-1c(M): Percentage of sex workers reached with HIV prevention programs - defined package of services</v>
      </c>
      <c r="D119" s="623" t="str">
        <f>IFERROR(IF(INDEX('Coverage Indicators - Section D'!D$10:D$41,MATCH('Print View'!$A119,'Coverage Indicators - Section D'!$A$10:$A$41,0))&lt;&gt;0,INDEX('Coverage Indicators - Section D'!D$10:D$41,MATCH('Print View'!$A119,'Coverage Indicators - Section D'!$A$10:$A$41,0)),""),"")</f>
        <v/>
      </c>
      <c r="E119" s="255">
        <f>IFERROR(IF(INDEX('Coverage Indicators - Section D'!E$10:E$41,MATCH('Print View'!$A119,'Coverage Indicators - Section D'!$A$10:$A$41,0))&lt;&gt;0,INDEX('Coverage Indicators - Section D'!E$10:E$41,MATCH('Print View'!$A119,'Coverage Indicators - Section D'!$A$10:$A$41,0)),""),"")</f>
        <v>8908</v>
      </c>
      <c r="F119" s="624">
        <f>IFERROR(IF(INDEX('Coverage Indicators - Section D'!G$10:G$41,MATCH('Print View'!$A119,'Coverage Indicators - Section D'!$A$10:$A$41,0))&lt;&gt;0,INDEX('Coverage Indicators - Section D'!G$10:G$41,MATCH('Print View'!$A119,'Coverage Indicators - Section D'!$A$10:$A$41,0)),""),"")</f>
        <v>102.87562074142511</v>
      </c>
      <c r="G119" s="624" t="str">
        <f>IFERROR(IF(INDEX('Coverage Indicators - Section D'!H$10:H$41,MATCH('Print View'!$A119,'Coverage Indicators - Section D'!$A$10:$A$41,0))&lt;&gt;0,INDEX('Coverage Indicators - Section D'!H$10:H$41,MATCH('Print View'!$A119,'Coverage Indicators - Section D'!$A$10:$A$41,0)),""),"")</f>
        <v>2016</v>
      </c>
      <c r="H119" s="623" t="str">
        <f>IFERROR(IF(INDEX('Coverage Indicators - Section D'!P$10:P$41,MATCH('Print View'!$A119,'Coverage Indicators - Section D'!$A$10:$A$41,0))&lt;&gt;0,INDEX('Coverage Indicators - Section D'!P$10:P$41,MATCH('Print View'!$A119,'Coverage Indicators - Section D'!$A$10:$A$41,0)),""),"")</f>
        <v>PUDR Jan-June 2016
PUDR July-Dec 2016</v>
      </c>
      <c r="I119" s="623" t="str">
        <f>IFERROR(IF(INDEX('Coverage Indicators - Section D'!Q$10:Q$41,MATCH('Print View'!$A119,'Coverage Indicators - Section D'!$A$10:$A$41,0))&lt;&gt;0,INDEX('Coverage Indicators - Section D'!Q$10:Q$41,MATCH('Print View'!$A119,'Coverage Indicators - Section D'!$A$10:$A$41,0)),""),"")</f>
        <v/>
      </c>
      <c r="J119" s="623" t="str">
        <f>IFERROR(IF(INDEX('Coverage Indicators - Section D'!R$10:R$41,MATCH('Print View'!$A119,'Coverage Indicators - Section D'!$A$10:$A$41,0))&lt;&gt;0,INDEX('Coverage Indicators - Section D'!R$10:R$41,MATCH('Print View'!$A119,'Coverage Indicators - Section D'!$A$10:$A$41,0)),""),"")</f>
        <v/>
      </c>
      <c r="K119" s="623" t="str">
        <f>IFERROR(IF(INDEX('Coverage Indicators - Section D'!S$10:S$41,MATCH('Print View'!$A119,'Coverage Indicators - Section D'!$A$10:$A$41,0))&lt;&gt;0,INDEX('Coverage Indicators - Section D'!S$10:S$41,MATCH('Print View'!$A119,'Coverage Indicators - Section D'!$A$10:$A$41,0)),""),"")</f>
        <v/>
      </c>
      <c r="L119" s="255" t="str">
        <f>IFERROR(IF(INDEX('Coverage Indicators - Section D'!T$10:T$41,MATCH('Print View'!$A119,'Coverage Indicators - Section D'!$A$10:$A$41,0))&lt;&gt;0,INDEX('Coverage Indicators - Section D'!T$10:T$41,MATCH('Print View'!$A119,'Coverage Indicators - Section D'!$A$10:$A$41,0)),""),"")</f>
        <v>Lao (Peoples Democratic Republic)</v>
      </c>
      <c r="M119" s="623" t="str">
        <f>IFERROR(IF(INDEX('Coverage Indicators - Section D'!V$10:V$41,MATCH('Print View'!$A119,'Coverage Indicators - Section D'!$A$10:$A$41,0))&lt;&gt;0,INDEX('Coverage Indicators - Section D'!V$10:V$41,MATCH('Print View'!$A119,'Coverage Indicators - Section D'!$A$10:$A$41,0)),""),"")</f>
        <v>N-Non-cumulative</v>
      </c>
      <c r="N119" s="255">
        <f ca="1">IFERROR(IF(INDEX('Coverage Indicators - Section D'!E$45:E$226,MATCH('Print View'!$AL119,'Coverage Indicators - Section D'!$I$45:$I$226,0))&lt;&gt;0,INDEX('Coverage Indicators - Section D'!E$45:E$226,MATCH('Print View'!$AL119,'Coverage Indicators - Section D'!$I$45:$I$226,0)),""),"")</f>
        <v>8504</v>
      </c>
      <c r="O119" s="624">
        <f ca="1">IFERROR(IF(INDEX('Coverage Indicators - Section D'!G$45:G$226,MATCH('Print View'!$AL119,'Coverage Indicators - Section D'!$I$45:$I$226,0))&lt;&gt;0,INDEX('Coverage Indicators - Section D'!G$45:G$226,MATCH('Print View'!$AL119,'Coverage Indicators - Section D'!$I$45:$I$226,0)),""),"")</f>
        <v>84.997501249375304</v>
      </c>
      <c r="P119" s="623" t="str">
        <f ca="1">IFERROR(IF(INDEX('Coverage Indicators - Section D'!H$45:H$226,MATCH('Print View'!$AL119,'Coverage Indicators - Section D'!$I$45:$I$226,0))&lt;&gt;0,INDEX('Coverage Indicators - Section D'!H$45:H$226,MATCH('Print View'!$AL119,'Coverage Indicators - Section D'!$I$45:$I$226,0)),""),"")</f>
        <v/>
      </c>
      <c r="Q119" s="255">
        <f ca="1">IFERROR(IF(INDEX('Coverage Indicators - Section D'!E$45:E$226,MATCH('Print View'!$AM119,'Coverage Indicators - Section D'!$I$45:$I$226,0))&lt;&gt;0,INDEX('Coverage Indicators - Section D'!E$45:E$226,MATCH('Print View'!$AM119,'Coverage Indicators - Section D'!$I$45:$I$226,0)),""),"")</f>
        <v>8726</v>
      </c>
      <c r="R119" s="624">
        <f ca="1">IFERROR(IF(INDEX('Coverage Indicators - Section D'!G$45:G$226,MATCH('Print View'!$AM119,'Coverage Indicators - Section D'!$I$45:$I$226,0))&lt;&gt;0,INDEX('Coverage Indicators - Section D'!G$45:G$226,MATCH('Print View'!$AM119,'Coverage Indicators - Section D'!$I$45:$I$226,0)),""),"")</f>
        <v>84.644485401105825</v>
      </c>
      <c r="S119" s="623" t="str">
        <f ca="1">IFERROR(IF(INDEX('Coverage Indicators - Section D'!H$45:H$226,MATCH('Print View'!$AM119,'Coverage Indicators - Section D'!$I$45:$I$226,0))&lt;&gt;0,INDEX('Coverage Indicators - Section D'!H$45:H$226,MATCH('Print View'!$AM119,'Coverage Indicators - Section D'!$I$45:$I$226,0)),""),"")</f>
        <v/>
      </c>
      <c r="T119" s="255" t="str">
        <f ca="1">IFERROR(IF(INDEX('Coverage Indicators - Section D'!E$45:E$226,MATCH('Print View'!$AN119,'Coverage Indicators - Section D'!$I$45:$I$226,0))&lt;&gt;0,INDEX('Coverage Indicators - Section D'!E$45:E$226,MATCH('Print View'!$AN119,'Coverage Indicators - Section D'!$I$45:$I$226,0)),""),"")</f>
        <v/>
      </c>
      <c r="U119" s="624" t="str">
        <f ca="1">IFERROR(IF(INDEX('Coverage Indicators - Section D'!G$45:G$226,MATCH('Print View'!$AN119,'Coverage Indicators - Section D'!$I$45:$I$226,0))&lt;&gt;0,INDEX('Coverage Indicators - Section D'!G$45:G$226,MATCH('Print View'!$AN119,'Coverage Indicators - Section D'!$I$45:$I$226,0)),""),"")</f>
        <v/>
      </c>
      <c r="V119" s="623" t="str">
        <f ca="1">IFERROR(IF(INDEX('Coverage Indicators - Section D'!H$45:H$226,MATCH('Print View'!$AN119,'Coverage Indicators - Section D'!$I$45:$I$226,0))&lt;&gt;0,INDEX('Coverage Indicators - Section D'!H$45:H$226,MATCH('Print View'!$AN119,'Coverage Indicators - Section D'!$I$45:$I$226,0)),""),"")</f>
        <v/>
      </c>
      <c r="W119" s="255" t="str">
        <f ca="1">IFERROR(IF(INDEX('Coverage Indicators - Section D'!E$45:E$226,MATCH('Print View'!$AO119,'Coverage Indicators - Section D'!$I$45:$I$226,0))&lt;&gt;0,INDEX('Coverage Indicators - Section D'!E$45:E$226,MATCH('Print View'!$AO119,'Coverage Indicators - Section D'!$I$45:$I$226,0)),""),"")</f>
        <v/>
      </c>
      <c r="X119" s="624" t="str">
        <f ca="1">IFERROR(IF(INDEX('Coverage Indicators - Section D'!G$45:G$226,MATCH('Print View'!$AO119,'Coverage Indicators - Section D'!$I$45:$I$226,0))&lt;&gt;0,INDEX('Coverage Indicators - Section D'!G$45:G$226,MATCH('Print View'!$AO119,'Coverage Indicators - Section D'!$I$45:$I$226,0)),""),"")</f>
        <v/>
      </c>
      <c r="Y119" s="623" t="str">
        <f ca="1">IFERROR(IF(INDEX('Coverage Indicators - Section D'!H$45:H$226,MATCH('Print View'!$AO119,'Coverage Indicators - Section D'!$I$45:$I$226,0))&lt;&gt;0,INDEX('Coverage Indicators - Section D'!H$45:H$226,MATCH('Print View'!$AO119,'Coverage Indicators - Section D'!$I$45:$I$226,0)),""),"")</f>
        <v/>
      </c>
      <c r="Z119" s="255" t="str">
        <f ca="1">IFERROR(IF(INDEX('Coverage Indicators - Section D'!E$45:E$226,MATCH('Print View'!$AP119,'Coverage Indicators - Section D'!$I$45:$I$226,0))&lt;&gt;0,INDEX('Coverage Indicators - Section D'!E$45:E$226,MATCH('Print View'!$AP119,'Coverage Indicators - Section D'!$I$45:$I$226,0)),""),"")</f>
        <v/>
      </c>
      <c r="AA119" s="624" t="str">
        <f ca="1">IFERROR(IF(INDEX('Coverage Indicators - Section D'!G$45:G$226,MATCH('Print View'!$AP119,'Coverage Indicators - Section D'!$I$45:$I$226,0))&lt;&gt;0,INDEX('Coverage Indicators - Section D'!G$45:G$226,MATCH('Print View'!$AP119,'Coverage Indicators - Section D'!$I$45:$I$226,0)),""),"")</f>
        <v/>
      </c>
      <c r="AB119" s="623" t="str">
        <f ca="1">IFERROR(IF(INDEX('Coverage Indicators - Section D'!H$45:H$226,MATCH('Print View'!$AP119,'Coverage Indicators - Section D'!$I$45:$I$226,0))&lt;&gt;0,INDEX('Coverage Indicators - Section D'!H$45:H$226,MATCH('Print View'!$AP119,'Coverage Indicators - Section D'!$I$45:$I$226,0)),""),"")</f>
        <v/>
      </c>
      <c r="AC119" s="255" t="str">
        <f ca="1">IFERROR(IF(INDEX('Coverage Indicators - Section D'!E$45:E$226,MATCH('Print View'!$AQ119,'Coverage Indicators - Section D'!$I$45:$I$226,0))&lt;&gt;0,INDEX('Coverage Indicators - Section D'!E$45:E$226,MATCH('Print View'!$AQ119,'Coverage Indicators - Section D'!$I$45:$I$226,0)),""),"")</f>
        <v/>
      </c>
      <c r="AD119" s="624" t="str">
        <f ca="1">IFERROR(IF(INDEX('Coverage Indicators - Section D'!G$45:G$226,MATCH('Print View'!$AQ119,'Coverage Indicators - Section D'!$I$45:$I$226,0))&lt;&gt;0,INDEX('Coverage Indicators - Section D'!G$45:G$226,MATCH('Print View'!$AQ119,'Coverage Indicators - Section D'!$I$45:$I$226,0)),""),"")</f>
        <v/>
      </c>
      <c r="AE119" s="623" t="str">
        <f ca="1">IFERROR(IF(INDEX('Coverage Indicators - Section D'!H$45:H$226,MATCH('Print View'!$AQ119,'Coverage Indicators - Section D'!$I$45:$I$226,0))&lt;&gt;0,INDEX('Coverage Indicators - Section D'!H$45:H$226,MATCH('Print View'!$AQ119,'Coverage Indicators - Section D'!$I$45:$I$226,0)),""),"")</f>
        <v/>
      </c>
      <c r="AF119" s="254"/>
      <c r="AG119" s="625" t="str">
        <f>IFERROR(IF(INDEX('Coverage Indicators - Section D'!W$10:W$41,MATCH('Print View'!$A119,'Coverage Indicators - Section D'!$A$10:$A$41,0))&lt;&gt;0,INDEX('Coverage Indicators - Section D'!W$10:W$41,MATCH('Print View'!$A119,'Coverage Indicators - Section D'!$A$10:$A$41,0)),""),"")</f>
        <v>The baseline considered is the 2016 annual numbers from two PUDR (i.e. Jan-July and July-Dec, 2016) which is 8908. The interventions for this year will only be in 5 provinces - Vientiane Province, Vientiane Capital, Khammouane, Champasak, Savanakit. The denominator for these 5 provinces has been derived using the workbook method from the mapping conducted in 2015 (Annex 20 sheet FSW target). NSAP recommended a target of 80%. The target is 90% each year.</v>
      </c>
      <c r="AL119" s="633" t="str">
        <f ca="1">CONCATENATE($A119,N$117)</f>
        <v>11-Jan-18 to 31-Dec-18</v>
      </c>
      <c r="AM119" s="633" t="str">
        <f ca="1">CONCATENATE($A119,Q$117)</f>
        <v>11-Jan-19 to 31-Dec-19</v>
      </c>
      <c r="AN119" s="633" t="str">
        <f ca="1">CONCATENATE($A119,T$117)</f>
        <v>11-Jan-00 to 31-Dec-20</v>
      </c>
      <c r="AO119" s="633" t="str">
        <f ca="1">CONCATENATE($A119,W$117)</f>
        <v>11-Jan-21 to 31-Dec-21</v>
      </c>
      <c r="AP119" s="633" t="str">
        <f ca="1">CONCATENATE($A119,Z$117)</f>
        <v>11-Jan-22 to 31-Dec-22</v>
      </c>
      <c r="AQ119" s="633" t="str">
        <f ca="1">CONCATENATE($A119,AC$117)</f>
        <v>11-Jan-23 to 31-Dec-23</v>
      </c>
    </row>
    <row r="120" spans="1:43" s="229" customFormat="1" ht="28.5" x14ac:dyDescent="0.25">
      <c r="A120" s="622"/>
      <c r="B120" s="623"/>
      <c r="C120" s="623"/>
      <c r="D120" s="623"/>
      <c r="E120" s="253">
        <f>IFERROR(IF(INDEX('Coverage Indicators - Section D'!F$10:F$41,MATCH('Print View'!$A119,'Coverage Indicators - Section D'!$A$10:$A$41,0))&lt;&gt;0,INDEX('Coverage Indicators - Section D'!F$10:F$41,MATCH('Print View'!$A119,'Coverage Indicators - Section D'!$A$10:$A$41,0)),""),"")</f>
        <v>8659</v>
      </c>
      <c r="F120" s="624"/>
      <c r="G120" s="624"/>
      <c r="H120" s="623"/>
      <c r="I120" s="623"/>
      <c r="J120" s="623"/>
      <c r="K120" s="623"/>
      <c r="L120" s="253" t="str">
        <f>IFERROR(IF(INDEX('Coverage Indicators - Section D'!U$10:U$41,MATCH('Print View'!$A119,'Coverage Indicators - Section D'!$A$10:$A$41,0))&lt;&gt;0,INDEX('Coverage Indicators - Section D'!U$10:U$41,MATCH('Print View'!$A119,'Coverage Indicators - Section D'!$A$10:$A$41,0)),""),"")</f>
        <v>Sub-National</v>
      </c>
      <c r="M120" s="623"/>
      <c r="N120" s="253">
        <f ca="1">IFERROR(IF(INDEX('Coverage Indicators - Section D'!F$45:F$226,MATCH('Print View'!$AL119,'Coverage Indicators - Section D'!$I$45:$I$226,0))&lt;&gt;0,INDEX('Coverage Indicators - Section D'!F$45:F$226,MATCH('Print View'!$AL119,'Coverage Indicators - Section D'!$I$45:$I$226,0)),""),"")</f>
        <v>10005</v>
      </c>
      <c r="O120" s="624"/>
      <c r="P120" s="623"/>
      <c r="Q120" s="253">
        <f ca="1">IFERROR(IF(INDEX('Coverage Indicators - Section D'!F$45:F$226,MATCH('Print View'!$AM119,'Coverage Indicators - Section D'!$I$45:$I$226,0))&lt;&gt;0,INDEX('Coverage Indicators - Section D'!F$45:F$226,MATCH('Print View'!$AM119,'Coverage Indicators - Section D'!$I$45:$I$226,0)),""),"")</f>
        <v>10309</v>
      </c>
      <c r="R120" s="624"/>
      <c r="S120" s="623"/>
      <c r="T120" s="253" t="str">
        <f ca="1">IFERROR(IF(INDEX('Coverage Indicators - Section D'!F$45:F$226,MATCH('Print View'!$AN119,'Coverage Indicators - Section D'!$I$45:$I$226,0))&lt;&gt;0,INDEX('Coverage Indicators - Section D'!F$45:F$226,MATCH('Print View'!$AN119,'Coverage Indicators - Section D'!$I$45:$I$226,0)),""),"")</f>
        <v/>
      </c>
      <c r="U120" s="624"/>
      <c r="V120" s="623"/>
      <c r="W120" s="253" t="str">
        <f ca="1">IFERROR(IF(INDEX('Coverage Indicators - Section D'!F$45:F$226,MATCH('Print View'!$AO119,'Coverage Indicators - Section D'!$I$45:$I$226,0))&lt;&gt;0,INDEX('Coverage Indicators - Section D'!F$45:F$226,MATCH('Print View'!$AO119,'Coverage Indicators - Section D'!$I$45:$I$226,0)),""),"")</f>
        <v/>
      </c>
      <c r="X120" s="624"/>
      <c r="Y120" s="623"/>
      <c r="Z120" s="253" t="str">
        <f ca="1">IFERROR(IF(INDEX('Coverage Indicators - Section D'!F$45:F$226,MATCH('Print View'!$AP119,'Coverage Indicators - Section D'!$I$45:$I$226,0))&lt;&gt;0,INDEX('Coverage Indicators - Section D'!F$45:F$226,MATCH('Print View'!$AP119,'Coverage Indicators - Section D'!$I$45:$I$226,0)),""),"")</f>
        <v/>
      </c>
      <c r="AA120" s="624"/>
      <c r="AB120" s="623"/>
      <c r="AC120" s="253" t="str">
        <f ca="1">IFERROR(IF(INDEX('Coverage Indicators - Section D'!F$45:F$226,MATCH('Print View'!$AQ119,'Coverage Indicators - Section D'!$I$45:$I$226,0))&lt;&gt;0,INDEX('Coverage Indicators - Section D'!F$45:F$226,MATCH('Print View'!$AQ119,'Coverage Indicators - Section D'!$I$45:$I$226,0)),""),"")</f>
        <v/>
      </c>
      <c r="AD120" s="624"/>
      <c r="AE120" s="623"/>
      <c r="AF120" s="254"/>
      <c r="AG120" s="625"/>
      <c r="AL120" s="633"/>
      <c r="AM120" s="633"/>
      <c r="AN120" s="633"/>
      <c r="AO120" s="633"/>
      <c r="AP120" s="633"/>
      <c r="AQ120" s="633"/>
    </row>
    <row r="121" spans="1:43" s="229" customFormat="1" ht="85.5" x14ac:dyDescent="0.25">
      <c r="A121" s="629">
        <v>2</v>
      </c>
      <c r="B121" s="626" t="str">
        <f>IFERROR(IF(INDEX('Coverage Indicators - Section D'!B$10:B$41,MATCH('Print View'!$A121,'Coverage Indicators - Section D'!$A$10:$A$41,0))&lt;&gt;0,INDEX('Coverage Indicators - Section D'!B$10:B$41,MATCH('Print View'!$A121,'Coverage Indicators - Section D'!$A$10:$A$41,0)),""),"")</f>
        <v>Comprehensive prevention programs for sex workers and their clients</v>
      </c>
      <c r="C121" s="626" t="str">
        <f>IFERROR(IF(INDEX('Coverage Indicators - Section D'!C$10:C$41,MATCH('Print View'!$A121,'Coverage Indicators - Section D'!$A$10:$A$41,0))&lt;&gt;0,INDEX('Coverage Indicators - Section D'!C$10:C$41,MATCH('Print View'!$A121,'Coverage Indicators - Section D'!$A$10:$A$41,0)),""),"")</f>
        <v>KP-3c(M): Percentage of sex workers that have received an HIV test during the reporting period and know their results</v>
      </c>
      <c r="D121" s="626" t="str">
        <f>IFERROR(IF(INDEX('Coverage Indicators - Section D'!D$10:D$41,MATCH('Print View'!$A121,'Coverage Indicators - Section D'!$A$10:$A$41,0))&lt;&gt;0,INDEX('Coverage Indicators - Section D'!D$10:D$41,MATCH('Print View'!$A121,'Coverage Indicators - Section D'!$A$10:$A$41,0)),""),"")</f>
        <v/>
      </c>
      <c r="E121" s="284">
        <f>IFERROR(IF(INDEX('Coverage Indicators - Section D'!E$10:E$41,MATCH('Print View'!$A121,'Coverage Indicators - Section D'!$A$10:$A$41,0))&lt;&gt;0,INDEX('Coverage Indicators - Section D'!E$10:E$41,MATCH('Print View'!$A121,'Coverage Indicators - Section D'!$A$10:$A$41,0)),""),"")</f>
        <v>7017</v>
      </c>
      <c r="F121" s="627">
        <f>IFERROR(IF(INDEX('Coverage Indicators - Section D'!G$10:G$41,MATCH('Print View'!$A121,'Coverage Indicators - Section D'!$A$10:$A$41,0))&lt;&gt;0,INDEX('Coverage Indicators - Section D'!G$10:G$41,MATCH('Print View'!$A121,'Coverage Indicators - Section D'!$A$10:$A$41,0)),""),"")</f>
        <v>81.03707125534126</v>
      </c>
      <c r="G121" s="627" t="str">
        <f>IFERROR(IF(INDEX('Coverage Indicators - Section D'!H$10:H$41,MATCH('Print View'!$A121,'Coverage Indicators - Section D'!$A$10:$A$41,0))&lt;&gt;0,INDEX('Coverage Indicators - Section D'!H$10:H$41,MATCH('Print View'!$A121,'Coverage Indicators - Section D'!$A$10:$A$41,0)),""),"")</f>
        <v>2016</v>
      </c>
      <c r="H121" s="626" t="str">
        <f>IFERROR(IF(INDEX('Coverage Indicators - Section D'!P$10:P$41,MATCH('Print View'!$A121,'Coverage Indicators - Section D'!$A$10:$A$41,0))&lt;&gt;0,INDEX('Coverage Indicators - Section D'!P$10:P$41,MATCH('Print View'!$A121,'Coverage Indicators - Section D'!$A$10:$A$41,0)),""),"")</f>
        <v>PUDR Jan-June 2016
PUDR July-Dec 2016</v>
      </c>
      <c r="I121" s="626" t="str">
        <f>IFERROR(IF(INDEX('Coverage Indicators - Section D'!Q$10:Q$41,MATCH('Print View'!$A121,'Coverage Indicators - Section D'!$A$10:$A$41,0))&lt;&gt;0,INDEX('Coverage Indicators - Section D'!Q$10:Q$41,MATCH('Print View'!$A121,'Coverage Indicators - Section D'!$A$10:$A$41,0)),""),"")</f>
        <v/>
      </c>
      <c r="J121" s="626" t="str">
        <f>IFERROR(IF(INDEX('Coverage Indicators - Section D'!R$10:R$41,MATCH('Print View'!$A121,'Coverage Indicators - Section D'!$A$10:$A$41,0))&lt;&gt;0,INDEX('Coverage Indicators - Section D'!R$10:R$41,MATCH('Print View'!$A121,'Coverage Indicators - Section D'!$A$10:$A$41,0)),""),"")</f>
        <v/>
      </c>
      <c r="K121" s="626" t="str">
        <f>IFERROR(IF(INDEX('Coverage Indicators - Section D'!S$10:S$41,MATCH('Print View'!$A121,'Coverage Indicators - Section D'!$A$10:$A$41,0))&lt;&gt;0,INDEX('Coverage Indicators - Section D'!S$10:S$41,MATCH('Print View'!$A121,'Coverage Indicators - Section D'!$A$10:$A$41,0)),""),"")</f>
        <v/>
      </c>
      <c r="L121" s="284" t="str">
        <f>IFERROR(IF(INDEX('Coverage Indicators - Section D'!T$10:T$41,MATCH('Print View'!$A121,'Coverage Indicators - Section D'!$A$10:$A$41,0))&lt;&gt;0,INDEX('Coverage Indicators - Section D'!T$10:T$41,MATCH('Print View'!$A121,'Coverage Indicators - Section D'!$A$10:$A$41,0)),""),"")</f>
        <v>Lao (Peoples Democratic Republic)</v>
      </c>
      <c r="M121" s="626" t="str">
        <f>IFERROR(IF(INDEX('Coverage Indicators - Section D'!V$10:V$41,MATCH('Print View'!$A121,'Coverage Indicators - Section D'!$A$10:$A$41,0))&lt;&gt;0,INDEX('Coverage Indicators - Section D'!V$10:V$41,MATCH('Print View'!$A121,'Coverage Indicators - Section D'!$A$10:$A$41,0)),""),"")</f>
        <v>N-Non-cumulative</v>
      </c>
      <c r="N121" s="284">
        <f ca="1">IFERROR(IF(INDEX('Coverage Indicators - Section D'!E$45:E$226,MATCH('Print View'!$AL121,'Coverage Indicators - Section D'!$I$45:$I$226,0))&lt;&gt;0,INDEX('Coverage Indicators - Section D'!E$45:E$226,MATCH('Print View'!$AL121,'Coverage Indicators - Section D'!$I$45:$I$226,0)),""),"")</f>
        <v>8004</v>
      </c>
      <c r="O121" s="627">
        <f ca="1">IFERROR(IF(INDEX('Coverage Indicators - Section D'!G$45:G$226,MATCH('Print View'!$AL121,'Coverage Indicators - Section D'!$I$45:$I$226,0))&lt;&gt;0,INDEX('Coverage Indicators - Section D'!G$45:G$226,MATCH('Print View'!$AL121,'Coverage Indicators - Section D'!$I$45:$I$226,0)),""),"")</f>
        <v>80</v>
      </c>
      <c r="P121" s="626" t="str">
        <f ca="1">IFERROR(IF(INDEX('Coverage Indicators - Section D'!H$45:H$226,MATCH('Print View'!$AL121,'Coverage Indicators - Section D'!$I$45:$I$226,0))&lt;&gt;0,INDEX('Coverage Indicators - Section D'!H$45:H$226,MATCH('Print View'!$AL121,'Coverage Indicators - Section D'!$I$45:$I$226,0)),""),"")</f>
        <v/>
      </c>
      <c r="Q121" s="284">
        <f ca="1">IFERROR(IF(INDEX('Coverage Indicators - Section D'!E$45:E$226,MATCH('Print View'!$AM121,'Coverage Indicators - Section D'!$I$45:$I$226,0))&lt;&gt;0,INDEX('Coverage Indicators - Section D'!E$45:E$226,MATCH('Print View'!$AM121,'Coverage Indicators - Section D'!$I$45:$I$226,0)),""),"")</f>
        <v>8247.2000000000007</v>
      </c>
      <c r="R121" s="627">
        <f ca="1">IFERROR(IF(INDEX('Coverage Indicators - Section D'!G$45:G$226,MATCH('Print View'!$AM121,'Coverage Indicators - Section D'!$I$45:$I$226,0))&lt;&gt;0,INDEX('Coverage Indicators - Section D'!G$45:G$226,MATCH('Print View'!$AM121,'Coverage Indicators - Section D'!$I$45:$I$226,0)),""),"")</f>
        <v>80</v>
      </c>
      <c r="S121" s="626" t="str">
        <f ca="1">IFERROR(IF(INDEX('Coverage Indicators - Section D'!H$45:H$226,MATCH('Print View'!$AM121,'Coverage Indicators - Section D'!$I$45:$I$226,0))&lt;&gt;0,INDEX('Coverage Indicators - Section D'!H$45:H$226,MATCH('Print View'!$AM121,'Coverage Indicators - Section D'!$I$45:$I$226,0)),""),"")</f>
        <v/>
      </c>
      <c r="T121" s="284" t="str">
        <f ca="1">IFERROR(IF(INDEX('Coverage Indicators - Section D'!E$45:E$226,MATCH('Print View'!$AN121,'Coverage Indicators - Section D'!$I$45:$I$226,0))&lt;&gt;0,INDEX('Coverage Indicators - Section D'!E$45:E$226,MATCH('Print View'!$AN121,'Coverage Indicators - Section D'!$I$45:$I$226,0)),""),"")</f>
        <v/>
      </c>
      <c r="U121" s="627" t="str">
        <f ca="1">IFERROR(IF(INDEX('Coverage Indicators - Section D'!G$45:G$226,MATCH('Print View'!$AN121,'Coverage Indicators - Section D'!$I$45:$I$226,0))&lt;&gt;0,INDEX('Coverage Indicators - Section D'!G$45:G$226,MATCH('Print View'!$AN121,'Coverage Indicators - Section D'!$I$45:$I$226,0)),""),"")</f>
        <v/>
      </c>
      <c r="V121" s="626" t="str">
        <f ca="1">IFERROR(IF(INDEX('Coverage Indicators - Section D'!H$45:H$226,MATCH('Print View'!$AN121,'Coverage Indicators - Section D'!$I$45:$I$226,0))&lt;&gt;0,INDEX('Coverage Indicators - Section D'!H$45:H$226,MATCH('Print View'!$AN121,'Coverage Indicators - Section D'!$I$45:$I$226,0)),""),"")</f>
        <v/>
      </c>
      <c r="W121" s="284" t="str">
        <f ca="1">IFERROR(IF(INDEX('Coverage Indicators - Section D'!E$45:E$226,MATCH('Print View'!$AO121,'Coverage Indicators - Section D'!$I$45:$I$226,0))&lt;&gt;0,INDEX('Coverage Indicators - Section D'!E$45:E$226,MATCH('Print View'!$AO121,'Coverage Indicators - Section D'!$I$45:$I$226,0)),""),"")</f>
        <v/>
      </c>
      <c r="X121" s="627" t="str">
        <f ca="1">IFERROR(IF(INDEX('Coverage Indicators - Section D'!G$45:G$226,MATCH('Print View'!$AO121,'Coverage Indicators - Section D'!$I$45:$I$226,0))&lt;&gt;0,INDEX('Coverage Indicators - Section D'!G$45:G$226,MATCH('Print View'!$AO121,'Coverage Indicators - Section D'!$I$45:$I$226,0)),""),"")</f>
        <v/>
      </c>
      <c r="Y121" s="626" t="str">
        <f ca="1">IFERROR(IF(INDEX('Coverage Indicators - Section D'!H$45:H$226,MATCH('Print View'!$AO121,'Coverage Indicators - Section D'!$I$45:$I$226,0))&lt;&gt;0,INDEX('Coverage Indicators - Section D'!H$45:H$226,MATCH('Print View'!$AO121,'Coverage Indicators - Section D'!$I$45:$I$226,0)),""),"")</f>
        <v/>
      </c>
      <c r="Z121" s="284" t="str">
        <f ca="1">IFERROR(IF(INDEX('Coverage Indicators - Section D'!E$45:E$226,MATCH('Print View'!$AP121,'Coverage Indicators - Section D'!$I$45:$I$226,0))&lt;&gt;0,INDEX('Coverage Indicators - Section D'!E$45:E$226,MATCH('Print View'!$AP121,'Coverage Indicators - Section D'!$I$45:$I$226,0)),""),"")</f>
        <v/>
      </c>
      <c r="AA121" s="627" t="str">
        <f ca="1">IFERROR(IF(INDEX('Coverage Indicators - Section D'!G$45:G$226,MATCH('Print View'!$AP121,'Coverage Indicators - Section D'!$I$45:$I$226,0))&lt;&gt;0,INDEX('Coverage Indicators - Section D'!G$45:G$226,MATCH('Print View'!$AP121,'Coverage Indicators - Section D'!$I$45:$I$226,0)),""),"")</f>
        <v/>
      </c>
      <c r="AB121" s="626" t="str">
        <f ca="1">IFERROR(IF(INDEX('Coverage Indicators - Section D'!H$45:H$226,MATCH('Print View'!$AP121,'Coverage Indicators - Section D'!$I$45:$I$226,0))&lt;&gt;0,INDEX('Coverage Indicators - Section D'!H$45:H$226,MATCH('Print View'!$AP121,'Coverage Indicators - Section D'!$I$45:$I$226,0)),""),"")</f>
        <v/>
      </c>
      <c r="AC121" s="284" t="str">
        <f ca="1">IFERROR(IF(INDEX('Coverage Indicators - Section D'!E$45:E$226,MATCH('Print View'!$AQ121,'Coverage Indicators - Section D'!$I$45:$I$226,0))&lt;&gt;0,INDEX('Coverage Indicators - Section D'!E$45:E$226,MATCH('Print View'!$AQ121,'Coverage Indicators - Section D'!$I$45:$I$226,0)),""),"")</f>
        <v/>
      </c>
      <c r="AD121" s="627" t="str">
        <f ca="1">IFERROR(IF(INDEX('Coverage Indicators - Section D'!G$45:G$226,MATCH('Print View'!$AQ121,'Coverage Indicators - Section D'!$I$45:$I$226,0))&lt;&gt;0,INDEX('Coverage Indicators - Section D'!G$45:G$226,MATCH('Print View'!$AQ121,'Coverage Indicators - Section D'!$I$45:$I$226,0)),""),"")</f>
        <v/>
      </c>
      <c r="AE121" s="626" t="str">
        <f ca="1">IFERROR(IF(INDEX('Coverage Indicators - Section D'!H$45:H$226,MATCH('Print View'!$AQ121,'Coverage Indicators - Section D'!$I$45:$I$226,0))&lt;&gt;0,INDEX('Coverage Indicators - Section D'!H$45:H$226,MATCH('Print View'!$AQ121,'Coverage Indicators - Section D'!$I$45:$I$226,0)),""),"")</f>
        <v/>
      </c>
      <c r="AF121" s="285"/>
      <c r="AG121" s="628" t="str">
        <f>IFERROR(IF(INDEX('Coverage Indicators - Section D'!W$10:W$41,MATCH('Print View'!$A121,'Coverage Indicators - Section D'!$A$10:$A$41,0))&lt;&gt;0,INDEX('Coverage Indicators - Section D'!W$10:W$41,MATCH('Print View'!$A121,'Coverage Indicators - Section D'!$A$10:$A$41,0)),""),"")</f>
        <v>The baseline considered is the 2016 annual numbers from two PUDR (i.e. Jan-July and July-Dec, 2016) which is 7017. The interventions for this year will only be in 5 provinces - Vientiane Province, Vientiane Capital, Khammouane, Champasak, Savanakit. The denominator for these 5 provinces has been derived using the workbook method from the mapping conducted in 2015 (Annex 20 sheet FSW target). NSAP recommended a target of 80%. The target is 90% each year.</v>
      </c>
      <c r="AL121" s="633" t="str">
        <f t="shared" ref="AL121" ca="1" si="140">CONCATENATE($A121,N$117)</f>
        <v>21-Jan-18 to 31-Dec-18</v>
      </c>
      <c r="AM121" s="633" t="str">
        <f t="shared" ref="AM121" ca="1" si="141">CONCATENATE($A121,Q$117)</f>
        <v>21-Jan-19 to 31-Dec-19</v>
      </c>
      <c r="AN121" s="633" t="str">
        <f t="shared" ref="AN121" ca="1" si="142">CONCATENATE($A121,T$117)</f>
        <v>21-Jan-00 to 31-Dec-20</v>
      </c>
      <c r="AO121" s="633" t="str">
        <f t="shared" ref="AO121" ca="1" si="143">CONCATENATE($A121,W$117)</f>
        <v>21-Jan-21 to 31-Dec-21</v>
      </c>
      <c r="AP121" s="633" t="str">
        <f t="shared" ref="AP121" ca="1" si="144">CONCATENATE($A121,Z$117)</f>
        <v>21-Jan-22 to 31-Dec-22</v>
      </c>
      <c r="AQ121" s="633" t="str">
        <f t="shared" ref="AQ121" ca="1" si="145">CONCATENATE($A121,AC$117)</f>
        <v>21-Jan-23 to 31-Dec-23</v>
      </c>
    </row>
    <row r="122" spans="1:43" s="229" customFormat="1" ht="28.5" x14ac:dyDescent="0.25">
      <c r="A122" s="629"/>
      <c r="B122" s="626"/>
      <c r="C122" s="626"/>
      <c r="D122" s="626"/>
      <c r="E122" s="286">
        <f>IFERROR(IF(INDEX('Coverage Indicators - Section D'!F$10:F$41,MATCH('Print View'!$A121,'Coverage Indicators - Section D'!$A$10:$A$41,0))&lt;&gt;0,INDEX('Coverage Indicators - Section D'!F$10:F$41,MATCH('Print View'!$A121,'Coverage Indicators - Section D'!$A$10:$A$41,0)),""),"")</f>
        <v>8659</v>
      </c>
      <c r="F122" s="627"/>
      <c r="G122" s="627"/>
      <c r="H122" s="626"/>
      <c r="I122" s="626"/>
      <c r="J122" s="626"/>
      <c r="K122" s="626"/>
      <c r="L122" s="286" t="str">
        <f>IFERROR(IF(INDEX('Coverage Indicators - Section D'!U$10:U$41,MATCH('Print View'!$A121,'Coverage Indicators - Section D'!$A$10:$A$41,0))&lt;&gt;0,INDEX('Coverage Indicators - Section D'!U$10:U$41,MATCH('Print View'!$A121,'Coverage Indicators - Section D'!$A$10:$A$41,0)),""),"")</f>
        <v>Sub-National</v>
      </c>
      <c r="M122" s="626"/>
      <c r="N122" s="286">
        <f ca="1">IFERROR(IF(INDEX('Coverage Indicators - Section D'!F$45:F$226,MATCH('Print View'!$AL121,'Coverage Indicators - Section D'!$I$45:$I$226,0))&lt;&gt;0,INDEX('Coverage Indicators - Section D'!F$45:F$226,MATCH('Print View'!$AL121,'Coverage Indicators - Section D'!$I$45:$I$226,0)),""),"")</f>
        <v>10005</v>
      </c>
      <c r="O122" s="627"/>
      <c r="P122" s="626"/>
      <c r="Q122" s="286">
        <f ca="1">IFERROR(IF(INDEX('Coverage Indicators - Section D'!F$45:F$226,MATCH('Print View'!$AM121,'Coverage Indicators - Section D'!$I$45:$I$226,0))&lt;&gt;0,INDEX('Coverage Indicators - Section D'!F$45:F$226,MATCH('Print View'!$AM121,'Coverage Indicators - Section D'!$I$45:$I$226,0)),""),"")</f>
        <v>10309</v>
      </c>
      <c r="R122" s="627"/>
      <c r="S122" s="626"/>
      <c r="T122" s="286" t="str">
        <f ca="1">IFERROR(IF(INDEX('Coverage Indicators - Section D'!F$45:F$226,MATCH('Print View'!$AN121,'Coverage Indicators - Section D'!$I$45:$I$226,0))&lt;&gt;0,INDEX('Coverage Indicators - Section D'!F$45:F$226,MATCH('Print View'!$AN121,'Coverage Indicators - Section D'!$I$45:$I$226,0)),""),"")</f>
        <v/>
      </c>
      <c r="U122" s="627"/>
      <c r="V122" s="626"/>
      <c r="W122" s="286" t="str">
        <f ca="1">IFERROR(IF(INDEX('Coverage Indicators - Section D'!F$45:F$226,MATCH('Print View'!$AO121,'Coverage Indicators - Section D'!$I$45:$I$226,0))&lt;&gt;0,INDEX('Coverage Indicators - Section D'!F$45:F$226,MATCH('Print View'!$AO121,'Coverage Indicators - Section D'!$I$45:$I$226,0)),""),"")</f>
        <v/>
      </c>
      <c r="X122" s="627"/>
      <c r="Y122" s="626"/>
      <c r="Z122" s="286" t="str">
        <f ca="1">IFERROR(IF(INDEX('Coverage Indicators - Section D'!F$45:F$226,MATCH('Print View'!$AP121,'Coverage Indicators - Section D'!$I$45:$I$226,0))&lt;&gt;0,INDEX('Coverage Indicators - Section D'!F$45:F$226,MATCH('Print View'!$AP121,'Coverage Indicators - Section D'!$I$45:$I$226,0)),""),"")</f>
        <v/>
      </c>
      <c r="AA122" s="627"/>
      <c r="AB122" s="626"/>
      <c r="AC122" s="286" t="str">
        <f ca="1">IFERROR(IF(INDEX('Coverage Indicators - Section D'!F$45:F$226,MATCH('Print View'!$AQ121,'Coverage Indicators - Section D'!$I$45:$I$226,0))&lt;&gt;0,INDEX('Coverage Indicators - Section D'!F$45:F$226,MATCH('Print View'!$AQ121,'Coverage Indicators - Section D'!$I$45:$I$226,0)),""),"")</f>
        <v/>
      </c>
      <c r="AD122" s="627"/>
      <c r="AE122" s="626"/>
      <c r="AF122" s="285"/>
      <c r="AG122" s="628"/>
      <c r="AL122" s="633"/>
      <c r="AM122" s="633"/>
      <c r="AN122" s="633"/>
      <c r="AO122" s="633"/>
      <c r="AP122" s="633"/>
      <c r="AQ122" s="633"/>
    </row>
    <row r="123" spans="1:43" s="229" customFormat="1" ht="85.5" x14ac:dyDescent="0.25">
      <c r="A123" s="622">
        <v>3</v>
      </c>
      <c r="B123" s="623" t="str">
        <f>IFERROR(IF(INDEX('Coverage Indicators - Section D'!B$10:B$41,MATCH('Print View'!$A123,'Coverage Indicators - Section D'!$A$10:$A$41,0))&lt;&gt;0,INDEX('Coverage Indicators - Section D'!B$10:B$41,MATCH('Print View'!$A123,'Coverage Indicators - Section D'!$A$10:$A$41,0)),""),"")</f>
        <v>Comprehensive prevention programs for MSM</v>
      </c>
      <c r="C123" s="623" t="str">
        <f>IFERROR(IF(INDEX('Coverage Indicators - Section D'!C$10:C$41,MATCH('Print View'!$A123,'Coverage Indicators - Section D'!$A$10:$A$41,0))&lt;&gt;0,INDEX('Coverage Indicators - Section D'!C$10:C$41,MATCH('Print View'!$A123,'Coverage Indicators - Section D'!$A$10:$A$41,0)),""),"")</f>
        <v>KP-1a(M): Percentage of men who have sex with men reached with HIV prevention programs - defined package of services</v>
      </c>
      <c r="D123" s="623" t="str">
        <f>IFERROR(IF(INDEX('Coverage Indicators - Section D'!D$10:D$41,MATCH('Print View'!$A123,'Coverage Indicators - Section D'!$A$10:$A$41,0))&lt;&gt;0,INDEX('Coverage Indicators - Section D'!D$10:D$41,MATCH('Print View'!$A123,'Coverage Indicators - Section D'!$A$10:$A$41,0)),""),"")</f>
        <v/>
      </c>
      <c r="E123" s="255">
        <f>IFERROR(IF(INDEX('Coverage Indicators - Section D'!E$10:E$41,MATCH('Print View'!$A123,'Coverage Indicators - Section D'!$A$10:$A$41,0))&lt;&gt;0,INDEX('Coverage Indicators - Section D'!E$10:E$41,MATCH('Print View'!$A123,'Coverage Indicators - Section D'!$A$10:$A$41,0)),""),"")</f>
        <v>867</v>
      </c>
      <c r="F123" s="624">
        <f>IFERROR(IF(INDEX('Coverage Indicators - Section D'!G$10:G$41,MATCH('Print View'!$A123,'Coverage Indicators - Section D'!$A$10:$A$41,0))&lt;&gt;0,INDEX('Coverage Indicators - Section D'!G$10:G$41,MATCH('Print View'!$A123,'Coverage Indicators - Section D'!$A$10:$A$41,0)),""),"")</f>
        <v>96.013289036544847</v>
      </c>
      <c r="G123" s="624" t="str">
        <f>IFERROR(IF(INDEX('Coverage Indicators - Section D'!H$10:H$41,MATCH('Print View'!$A123,'Coverage Indicators - Section D'!$A$10:$A$41,0))&lt;&gt;0,INDEX('Coverage Indicators - Section D'!H$10:H$41,MATCH('Print View'!$A123,'Coverage Indicators - Section D'!$A$10:$A$41,0)),""),"")</f>
        <v>2016</v>
      </c>
      <c r="H123" s="623" t="str">
        <f>IFERROR(IF(INDEX('Coverage Indicators - Section D'!P$10:P$41,MATCH('Print View'!$A123,'Coverage Indicators - Section D'!$A$10:$A$41,0))&lt;&gt;0,INDEX('Coverage Indicators - Section D'!P$10:P$41,MATCH('Print View'!$A123,'Coverage Indicators - Section D'!$A$10:$A$41,0)),""),"")</f>
        <v>PUDR Jan-June 2016
PUDR July-Dec 2016</v>
      </c>
      <c r="I123" s="623" t="str">
        <f>IFERROR(IF(INDEX('Coverage Indicators - Section D'!Q$10:Q$41,MATCH('Print View'!$A123,'Coverage Indicators - Section D'!$A$10:$A$41,0))&lt;&gt;0,INDEX('Coverage Indicators - Section D'!Q$10:Q$41,MATCH('Print View'!$A123,'Coverage Indicators - Section D'!$A$10:$A$41,0)),""),"")</f>
        <v/>
      </c>
      <c r="J123" s="623" t="str">
        <f>IFERROR(IF(INDEX('Coverage Indicators - Section D'!R$10:R$41,MATCH('Print View'!$A123,'Coverage Indicators - Section D'!$A$10:$A$41,0))&lt;&gt;0,INDEX('Coverage Indicators - Section D'!R$10:R$41,MATCH('Print View'!$A123,'Coverage Indicators - Section D'!$A$10:$A$41,0)),""),"")</f>
        <v/>
      </c>
      <c r="K123" s="623" t="str">
        <f>IFERROR(IF(INDEX('Coverage Indicators - Section D'!S$10:S$41,MATCH('Print View'!$A123,'Coverage Indicators - Section D'!$A$10:$A$41,0))&lt;&gt;0,INDEX('Coverage Indicators - Section D'!S$10:S$41,MATCH('Print View'!$A123,'Coverage Indicators - Section D'!$A$10:$A$41,0)),""),"")</f>
        <v/>
      </c>
      <c r="L123" s="255" t="str">
        <f>IFERROR(IF(INDEX('Coverage Indicators - Section D'!T$10:T$41,MATCH('Print View'!$A123,'Coverage Indicators - Section D'!$A$10:$A$41,0))&lt;&gt;0,INDEX('Coverage Indicators - Section D'!T$10:T$41,MATCH('Print View'!$A123,'Coverage Indicators - Section D'!$A$10:$A$41,0)),""),"")</f>
        <v>Lao (Peoples Democratic Republic)</v>
      </c>
      <c r="M123" s="623" t="str">
        <f>IFERROR(IF(INDEX('Coverage Indicators - Section D'!V$10:V$41,MATCH('Print View'!$A123,'Coverage Indicators - Section D'!$A$10:$A$41,0))&lt;&gt;0,INDEX('Coverage Indicators - Section D'!V$10:V$41,MATCH('Print View'!$A123,'Coverage Indicators - Section D'!$A$10:$A$41,0)),""),"")</f>
        <v>N-Non-cumulative</v>
      </c>
      <c r="N123" s="255">
        <f ca="1">IFERROR(IF(INDEX('Coverage Indicators - Section D'!E$45:E$226,MATCH('Print View'!$AL123,'Coverage Indicators - Section D'!$I$45:$I$226,0))&lt;&gt;0,INDEX('Coverage Indicators - Section D'!E$45:E$226,MATCH('Print View'!$AL123,'Coverage Indicators - Section D'!$I$45:$I$226,0)),""),"")</f>
        <v>722.4</v>
      </c>
      <c r="O123" s="624">
        <f ca="1">IFERROR(IF(INDEX('Coverage Indicators - Section D'!G$45:G$226,MATCH('Print View'!$AL123,'Coverage Indicators - Section D'!$I$45:$I$226,0))&lt;&gt;0,INDEX('Coverage Indicators - Section D'!G$45:G$226,MATCH('Print View'!$AL123,'Coverage Indicators - Section D'!$I$45:$I$226,0)),""),"")</f>
        <v>80</v>
      </c>
      <c r="P123" s="623" t="str">
        <f ca="1">IFERROR(IF(INDEX('Coverage Indicators - Section D'!H$45:H$226,MATCH('Print View'!$AL123,'Coverage Indicators - Section D'!$I$45:$I$226,0))&lt;&gt;0,INDEX('Coverage Indicators - Section D'!H$45:H$226,MATCH('Print View'!$AL123,'Coverage Indicators - Section D'!$I$45:$I$226,0)),""),"")</f>
        <v/>
      </c>
      <c r="Q123" s="255">
        <f ca="1">IFERROR(IF(INDEX('Coverage Indicators - Section D'!E$45:E$226,MATCH('Print View'!$AM123,'Coverage Indicators - Section D'!$I$45:$I$226,0))&lt;&gt;0,INDEX('Coverage Indicators - Section D'!E$45:E$226,MATCH('Print View'!$AM123,'Coverage Indicators - Section D'!$I$45:$I$226,0)),""),"")</f>
        <v>734.4</v>
      </c>
      <c r="R123" s="624">
        <f ca="1">IFERROR(IF(INDEX('Coverage Indicators - Section D'!G$45:G$226,MATCH('Print View'!$AM123,'Coverage Indicators - Section D'!$I$45:$I$226,0))&lt;&gt;0,INDEX('Coverage Indicators - Section D'!G$45:G$226,MATCH('Print View'!$AM123,'Coverage Indicators - Section D'!$I$45:$I$226,0)),""),"")</f>
        <v>80</v>
      </c>
      <c r="S123" s="623" t="str">
        <f ca="1">IFERROR(IF(INDEX('Coverage Indicators - Section D'!H$45:H$226,MATCH('Print View'!$AM123,'Coverage Indicators - Section D'!$I$45:$I$226,0))&lt;&gt;0,INDEX('Coverage Indicators - Section D'!H$45:H$226,MATCH('Print View'!$AM123,'Coverage Indicators - Section D'!$I$45:$I$226,0)),""),"")</f>
        <v/>
      </c>
      <c r="T123" s="255" t="str">
        <f ca="1">IFERROR(IF(INDEX('Coverage Indicators - Section D'!E$45:E$226,MATCH('Print View'!$AN123,'Coverage Indicators - Section D'!$I$45:$I$226,0))&lt;&gt;0,INDEX('Coverage Indicators - Section D'!E$45:E$226,MATCH('Print View'!$AN123,'Coverage Indicators - Section D'!$I$45:$I$226,0)),""),"")</f>
        <v/>
      </c>
      <c r="U123" s="624" t="str">
        <f ca="1">IFERROR(IF(INDEX('Coverage Indicators - Section D'!G$45:G$226,MATCH('Print View'!$AN123,'Coverage Indicators - Section D'!$I$45:$I$226,0))&lt;&gt;0,INDEX('Coverage Indicators - Section D'!G$45:G$226,MATCH('Print View'!$AN123,'Coverage Indicators - Section D'!$I$45:$I$226,0)),""),"")</f>
        <v/>
      </c>
      <c r="V123" s="623" t="str">
        <f ca="1">IFERROR(IF(INDEX('Coverage Indicators - Section D'!H$45:H$226,MATCH('Print View'!$AN123,'Coverage Indicators - Section D'!$I$45:$I$226,0))&lt;&gt;0,INDEX('Coverage Indicators - Section D'!H$45:H$226,MATCH('Print View'!$AN123,'Coverage Indicators - Section D'!$I$45:$I$226,0)),""),"")</f>
        <v/>
      </c>
      <c r="W123" s="255" t="str">
        <f ca="1">IFERROR(IF(INDEX('Coverage Indicators - Section D'!E$45:E$226,MATCH('Print View'!$AO123,'Coverage Indicators - Section D'!$I$45:$I$226,0))&lt;&gt;0,INDEX('Coverage Indicators - Section D'!E$45:E$226,MATCH('Print View'!$AO123,'Coverage Indicators - Section D'!$I$45:$I$226,0)),""),"")</f>
        <v/>
      </c>
      <c r="X123" s="624" t="str">
        <f ca="1">IFERROR(IF(INDEX('Coverage Indicators - Section D'!G$45:G$226,MATCH('Print View'!$AO123,'Coverage Indicators - Section D'!$I$45:$I$226,0))&lt;&gt;0,INDEX('Coverage Indicators - Section D'!G$45:G$226,MATCH('Print View'!$AO123,'Coverage Indicators - Section D'!$I$45:$I$226,0)),""),"")</f>
        <v/>
      </c>
      <c r="Y123" s="623" t="str">
        <f ca="1">IFERROR(IF(INDEX('Coverage Indicators - Section D'!H$45:H$226,MATCH('Print View'!$AO123,'Coverage Indicators - Section D'!$I$45:$I$226,0))&lt;&gt;0,INDEX('Coverage Indicators - Section D'!H$45:H$226,MATCH('Print View'!$AO123,'Coverage Indicators - Section D'!$I$45:$I$226,0)),""),"")</f>
        <v/>
      </c>
      <c r="Z123" s="255" t="str">
        <f ca="1">IFERROR(IF(INDEX('Coverage Indicators - Section D'!E$45:E$226,MATCH('Print View'!$AP123,'Coverage Indicators - Section D'!$I$45:$I$226,0))&lt;&gt;0,INDEX('Coverage Indicators - Section D'!E$45:E$226,MATCH('Print View'!$AP123,'Coverage Indicators - Section D'!$I$45:$I$226,0)),""),"")</f>
        <v/>
      </c>
      <c r="AA123" s="624" t="str">
        <f ca="1">IFERROR(IF(INDEX('Coverage Indicators - Section D'!G$45:G$226,MATCH('Print View'!$AP123,'Coverage Indicators - Section D'!$I$45:$I$226,0))&lt;&gt;0,INDEX('Coverage Indicators - Section D'!G$45:G$226,MATCH('Print View'!$AP123,'Coverage Indicators - Section D'!$I$45:$I$226,0)),""),"")</f>
        <v/>
      </c>
      <c r="AB123" s="623" t="str">
        <f ca="1">IFERROR(IF(INDEX('Coverage Indicators - Section D'!H$45:H$226,MATCH('Print View'!$AP123,'Coverage Indicators - Section D'!$I$45:$I$226,0))&lt;&gt;0,INDEX('Coverage Indicators - Section D'!H$45:H$226,MATCH('Print View'!$AP123,'Coverage Indicators - Section D'!$I$45:$I$226,0)),""),"")</f>
        <v/>
      </c>
      <c r="AC123" s="255" t="str">
        <f ca="1">IFERROR(IF(INDEX('Coverage Indicators - Section D'!E$45:E$226,MATCH('Print View'!$AQ123,'Coverage Indicators - Section D'!$I$45:$I$226,0))&lt;&gt;0,INDEX('Coverage Indicators - Section D'!E$45:E$226,MATCH('Print View'!$AQ123,'Coverage Indicators - Section D'!$I$45:$I$226,0)),""),"")</f>
        <v/>
      </c>
      <c r="AD123" s="624" t="str">
        <f ca="1">IFERROR(IF(INDEX('Coverage Indicators - Section D'!G$45:G$226,MATCH('Print View'!$AQ123,'Coverage Indicators - Section D'!$I$45:$I$226,0))&lt;&gt;0,INDEX('Coverage Indicators - Section D'!G$45:G$226,MATCH('Print View'!$AQ123,'Coverage Indicators - Section D'!$I$45:$I$226,0)),""),"")</f>
        <v/>
      </c>
      <c r="AE123" s="623" t="str">
        <f ca="1">IFERROR(IF(INDEX('Coverage Indicators - Section D'!H$45:H$226,MATCH('Print View'!$AQ123,'Coverage Indicators - Section D'!$I$45:$I$226,0))&lt;&gt;0,INDEX('Coverage Indicators - Section D'!H$45:H$226,MATCH('Print View'!$AQ123,'Coverage Indicators - Section D'!$I$45:$I$226,0)),""),"")</f>
        <v/>
      </c>
      <c r="AF123" s="254"/>
      <c r="AG123" s="625" t="str">
        <f>IFERROR(IF(INDEX('Coverage Indicators - Section D'!W$10:W$41,MATCH('Print View'!$A123,'Coverage Indicators - Section D'!$A$10:$A$41,0))&lt;&gt;0,INDEX('Coverage Indicators - Section D'!W$10:W$41,MATCH('Print View'!$A123,'Coverage Indicators - Section D'!$A$10:$A$41,0)),""),"")</f>
        <v xml:space="preserve">The baseline considered is the 2016 annual numbers from two PUDR (i.e. Jan-July and July-Dec, 2016) which is 867. The interventions for this year will only be in 2 provinces - Vientiane Province and Khammouane. The denominator of these 2 provinces has been derived using the workbook method (Annex 20 sheet MSM national target). The denominator considered for those who are self-identified MSM. NSAP recommended a target of 80%. The target is 90% each year. 
</v>
      </c>
      <c r="AL123" s="633" t="str">
        <f t="shared" ref="AL123" ca="1" si="146">CONCATENATE($A123,N$117)</f>
        <v>31-Jan-18 to 31-Dec-18</v>
      </c>
      <c r="AM123" s="633" t="str">
        <f t="shared" ref="AM123" ca="1" si="147">CONCATENATE($A123,Q$117)</f>
        <v>31-Jan-19 to 31-Dec-19</v>
      </c>
      <c r="AN123" s="633" t="str">
        <f t="shared" ref="AN123" ca="1" si="148">CONCATENATE($A123,T$117)</f>
        <v>31-Jan-00 to 31-Dec-20</v>
      </c>
      <c r="AO123" s="633" t="str">
        <f t="shared" ref="AO123" ca="1" si="149">CONCATENATE($A123,W$117)</f>
        <v>31-Jan-21 to 31-Dec-21</v>
      </c>
      <c r="AP123" s="633" t="str">
        <f t="shared" ref="AP123" ca="1" si="150">CONCATENATE($A123,Z$117)</f>
        <v>31-Jan-22 to 31-Dec-22</v>
      </c>
      <c r="AQ123" s="633" t="str">
        <f t="shared" ref="AQ123" ca="1" si="151">CONCATENATE($A123,AC$117)</f>
        <v>31-Jan-23 to 31-Dec-23</v>
      </c>
    </row>
    <row r="124" spans="1:43" s="229" customFormat="1" ht="28.5" x14ac:dyDescent="0.25">
      <c r="A124" s="622"/>
      <c r="B124" s="623"/>
      <c r="C124" s="623"/>
      <c r="D124" s="623"/>
      <c r="E124" s="253">
        <f>IFERROR(IF(INDEX('Coverage Indicators - Section D'!F$10:F$41,MATCH('Print View'!$A123,'Coverage Indicators - Section D'!$A$10:$A$41,0))&lt;&gt;0,INDEX('Coverage Indicators - Section D'!F$10:F$41,MATCH('Print View'!$A123,'Coverage Indicators - Section D'!$A$10:$A$41,0)),""),"")</f>
        <v>903</v>
      </c>
      <c r="F124" s="624"/>
      <c r="G124" s="624"/>
      <c r="H124" s="623"/>
      <c r="I124" s="623"/>
      <c r="J124" s="623"/>
      <c r="K124" s="623"/>
      <c r="L124" s="253" t="str">
        <f>IFERROR(IF(INDEX('Coverage Indicators - Section D'!U$10:U$41,MATCH('Print View'!$A123,'Coverage Indicators - Section D'!$A$10:$A$41,0))&lt;&gt;0,INDEX('Coverage Indicators - Section D'!U$10:U$41,MATCH('Print View'!$A123,'Coverage Indicators - Section D'!$A$10:$A$41,0)),""),"")</f>
        <v>Sub-National</v>
      </c>
      <c r="M124" s="623"/>
      <c r="N124" s="253">
        <f ca="1">IFERROR(IF(INDEX('Coverage Indicators - Section D'!F$45:F$226,MATCH('Print View'!$AL123,'Coverage Indicators - Section D'!$I$45:$I$226,0))&lt;&gt;0,INDEX('Coverage Indicators - Section D'!F$45:F$226,MATCH('Print View'!$AL123,'Coverage Indicators - Section D'!$I$45:$I$226,0)),""),"")</f>
        <v>903</v>
      </c>
      <c r="O124" s="624"/>
      <c r="P124" s="623"/>
      <c r="Q124" s="253">
        <f ca="1">IFERROR(IF(INDEX('Coverage Indicators - Section D'!F$45:F$226,MATCH('Print View'!$AM123,'Coverage Indicators - Section D'!$I$45:$I$226,0))&lt;&gt;0,INDEX('Coverage Indicators - Section D'!F$45:F$226,MATCH('Print View'!$AM123,'Coverage Indicators - Section D'!$I$45:$I$226,0)),""),"")</f>
        <v>918</v>
      </c>
      <c r="R124" s="624"/>
      <c r="S124" s="623"/>
      <c r="T124" s="253" t="str">
        <f ca="1">IFERROR(IF(INDEX('Coverage Indicators - Section D'!F$45:F$226,MATCH('Print View'!$AN123,'Coverage Indicators - Section D'!$I$45:$I$226,0))&lt;&gt;0,INDEX('Coverage Indicators - Section D'!F$45:F$226,MATCH('Print View'!$AN123,'Coverage Indicators - Section D'!$I$45:$I$226,0)),""),"")</f>
        <v/>
      </c>
      <c r="U124" s="624"/>
      <c r="V124" s="623"/>
      <c r="W124" s="253" t="str">
        <f ca="1">IFERROR(IF(INDEX('Coverage Indicators - Section D'!F$45:F$226,MATCH('Print View'!$AO123,'Coverage Indicators - Section D'!$I$45:$I$226,0))&lt;&gt;0,INDEX('Coverage Indicators - Section D'!F$45:F$226,MATCH('Print View'!$AO123,'Coverage Indicators - Section D'!$I$45:$I$226,0)),""),"")</f>
        <v/>
      </c>
      <c r="X124" s="624"/>
      <c r="Y124" s="623"/>
      <c r="Z124" s="253" t="str">
        <f ca="1">IFERROR(IF(INDEX('Coverage Indicators - Section D'!F$45:F$226,MATCH('Print View'!$AP123,'Coverage Indicators - Section D'!$I$45:$I$226,0))&lt;&gt;0,INDEX('Coverage Indicators - Section D'!F$45:F$226,MATCH('Print View'!$AP123,'Coverage Indicators - Section D'!$I$45:$I$226,0)),""),"")</f>
        <v/>
      </c>
      <c r="AA124" s="624"/>
      <c r="AB124" s="623"/>
      <c r="AC124" s="253" t="str">
        <f ca="1">IFERROR(IF(INDEX('Coverage Indicators - Section D'!F$45:F$226,MATCH('Print View'!$AQ123,'Coverage Indicators - Section D'!$I$45:$I$226,0))&lt;&gt;0,INDEX('Coverage Indicators - Section D'!F$45:F$226,MATCH('Print View'!$AQ123,'Coverage Indicators - Section D'!$I$45:$I$226,0)),""),"")</f>
        <v/>
      </c>
      <c r="AD124" s="624"/>
      <c r="AE124" s="623"/>
      <c r="AF124" s="254"/>
      <c r="AG124" s="625"/>
      <c r="AL124" s="633"/>
      <c r="AM124" s="633"/>
      <c r="AN124" s="633"/>
      <c r="AO124" s="633"/>
      <c r="AP124" s="633"/>
      <c r="AQ124" s="633"/>
    </row>
    <row r="125" spans="1:43" s="229" customFormat="1" ht="85.5" x14ac:dyDescent="0.25">
      <c r="A125" s="629">
        <v>4</v>
      </c>
      <c r="B125" s="626" t="str">
        <f>IFERROR(IF(INDEX('Coverage Indicators - Section D'!B$10:B$41,MATCH('Print View'!$A125,'Coverage Indicators - Section D'!$A$10:$A$41,0))&lt;&gt;0,INDEX('Coverage Indicators - Section D'!B$10:B$41,MATCH('Print View'!$A125,'Coverage Indicators - Section D'!$A$10:$A$41,0)),""),"")</f>
        <v>Comprehensive prevention programs for MSM</v>
      </c>
      <c r="C125" s="626" t="str">
        <f>IFERROR(IF(INDEX('Coverage Indicators - Section D'!C$10:C$41,MATCH('Print View'!$A125,'Coverage Indicators - Section D'!$A$10:$A$41,0))&lt;&gt;0,INDEX('Coverage Indicators - Section D'!C$10:C$41,MATCH('Print View'!$A125,'Coverage Indicators - Section D'!$A$10:$A$41,0)),""),"")</f>
        <v>KP-3a(M): Percentage of men who have sex with men that have received an HIV test during the reporting period and know their results</v>
      </c>
      <c r="D125" s="626" t="str">
        <f>IFERROR(IF(INDEX('Coverage Indicators - Section D'!D$10:D$41,MATCH('Print View'!$A125,'Coverage Indicators - Section D'!$A$10:$A$41,0))&lt;&gt;0,INDEX('Coverage Indicators - Section D'!D$10:D$41,MATCH('Print View'!$A125,'Coverage Indicators - Section D'!$A$10:$A$41,0)),""),"")</f>
        <v/>
      </c>
      <c r="E125" s="284">
        <f>IFERROR(IF(INDEX('Coverage Indicators - Section D'!E$10:E$41,MATCH('Print View'!$A125,'Coverage Indicators - Section D'!$A$10:$A$41,0))&lt;&gt;0,INDEX('Coverage Indicators - Section D'!E$10:E$41,MATCH('Print View'!$A125,'Coverage Indicators - Section D'!$A$10:$A$41,0)),""),"")</f>
        <v>624</v>
      </c>
      <c r="F125" s="627">
        <f>IFERROR(IF(INDEX('Coverage Indicators - Section D'!G$10:G$41,MATCH('Print View'!$A125,'Coverage Indicators - Section D'!$A$10:$A$41,0))&lt;&gt;0,INDEX('Coverage Indicators - Section D'!G$10:G$41,MATCH('Print View'!$A125,'Coverage Indicators - Section D'!$A$10:$A$41,0)),""),"")</f>
        <v>69.102990033222582</v>
      </c>
      <c r="G125" s="627" t="str">
        <f>IFERROR(IF(INDEX('Coverage Indicators - Section D'!H$10:H$41,MATCH('Print View'!$A125,'Coverage Indicators - Section D'!$A$10:$A$41,0))&lt;&gt;0,INDEX('Coverage Indicators - Section D'!H$10:H$41,MATCH('Print View'!$A125,'Coverage Indicators - Section D'!$A$10:$A$41,0)),""),"")</f>
        <v>2016</v>
      </c>
      <c r="H125" s="626" t="str">
        <f>IFERROR(IF(INDEX('Coverage Indicators - Section D'!P$10:P$41,MATCH('Print View'!$A125,'Coverage Indicators - Section D'!$A$10:$A$41,0))&lt;&gt;0,INDEX('Coverage Indicators - Section D'!P$10:P$41,MATCH('Print View'!$A125,'Coverage Indicators - Section D'!$A$10:$A$41,0)),""),"")</f>
        <v>PUDR Jan-June 2016
PUDR July-Dec 2016</v>
      </c>
      <c r="I125" s="626" t="str">
        <f>IFERROR(IF(INDEX('Coverage Indicators - Section D'!Q$10:Q$41,MATCH('Print View'!$A125,'Coverage Indicators - Section D'!$A$10:$A$41,0))&lt;&gt;0,INDEX('Coverage Indicators - Section D'!Q$10:Q$41,MATCH('Print View'!$A125,'Coverage Indicators - Section D'!$A$10:$A$41,0)),""),"")</f>
        <v/>
      </c>
      <c r="J125" s="626" t="str">
        <f>IFERROR(IF(INDEX('Coverage Indicators - Section D'!R$10:R$41,MATCH('Print View'!$A125,'Coverage Indicators - Section D'!$A$10:$A$41,0))&lt;&gt;0,INDEX('Coverage Indicators - Section D'!R$10:R$41,MATCH('Print View'!$A125,'Coverage Indicators - Section D'!$A$10:$A$41,0)),""),"")</f>
        <v/>
      </c>
      <c r="K125" s="626" t="str">
        <f>IFERROR(IF(INDEX('Coverage Indicators - Section D'!S$10:S$41,MATCH('Print View'!$A125,'Coverage Indicators - Section D'!$A$10:$A$41,0))&lt;&gt;0,INDEX('Coverage Indicators - Section D'!S$10:S$41,MATCH('Print View'!$A125,'Coverage Indicators - Section D'!$A$10:$A$41,0)),""),"")</f>
        <v/>
      </c>
      <c r="L125" s="284" t="str">
        <f>IFERROR(IF(INDEX('Coverage Indicators - Section D'!T$10:T$41,MATCH('Print View'!$A125,'Coverage Indicators - Section D'!$A$10:$A$41,0))&lt;&gt;0,INDEX('Coverage Indicators - Section D'!T$10:T$41,MATCH('Print View'!$A125,'Coverage Indicators - Section D'!$A$10:$A$41,0)),""),"")</f>
        <v>Lao (Peoples Democratic Republic)</v>
      </c>
      <c r="M125" s="626" t="str">
        <f>IFERROR(IF(INDEX('Coverage Indicators - Section D'!V$10:V$41,MATCH('Print View'!$A125,'Coverage Indicators - Section D'!$A$10:$A$41,0))&lt;&gt;0,INDEX('Coverage Indicators - Section D'!V$10:V$41,MATCH('Print View'!$A125,'Coverage Indicators - Section D'!$A$10:$A$41,0)),""),"")</f>
        <v>N-Non-cumulative</v>
      </c>
      <c r="N125" s="284">
        <f ca="1">IFERROR(IF(INDEX('Coverage Indicators - Section D'!E$45:E$226,MATCH('Print View'!$AL125,'Coverage Indicators - Section D'!$I$45:$I$226,0))&lt;&gt;0,INDEX('Coverage Indicators - Section D'!E$45:E$226,MATCH('Print View'!$AL125,'Coverage Indicators - Section D'!$I$45:$I$226,0)),""),"")</f>
        <v>722</v>
      </c>
      <c r="O125" s="627">
        <f ca="1">IFERROR(IF(INDEX('Coverage Indicators - Section D'!G$45:G$226,MATCH('Print View'!$AL125,'Coverage Indicators - Section D'!$I$45:$I$226,0))&lt;&gt;0,INDEX('Coverage Indicators - Section D'!G$45:G$226,MATCH('Print View'!$AL125,'Coverage Indicators - Section D'!$I$45:$I$226,0)),""),"")</f>
        <v>79.955703211517161</v>
      </c>
      <c r="P125" s="626" t="str">
        <f ca="1">IFERROR(IF(INDEX('Coverage Indicators - Section D'!H$45:H$226,MATCH('Print View'!$AL125,'Coverage Indicators - Section D'!$I$45:$I$226,0))&lt;&gt;0,INDEX('Coverage Indicators - Section D'!H$45:H$226,MATCH('Print View'!$AL125,'Coverage Indicators - Section D'!$I$45:$I$226,0)),""),"")</f>
        <v/>
      </c>
      <c r="Q125" s="284">
        <f ca="1">IFERROR(IF(INDEX('Coverage Indicators - Section D'!E$45:E$226,MATCH('Print View'!$AM125,'Coverage Indicators - Section D'!$I$45:$I$226,0))&lt;&gt;0,INDEX('Coverage Indicators - Section D'!E$45:E$226,MATCH('Print View'!$AM125,'Coverage Indicators - Section D'!$I$45:$I$226,0)),""),"")</f>
        <v>734</v>
      </c>
      <c r="R125" s="627">
        <f ca="1">IFERROR(IF(INDEX('Coverage Indicators - Section D'!G$45:G$226,MATCH('Print View'!$AM125,'Coverage Indicators - Section D'!$I$45:$I$226,0))&lt;&gt;0,INDEX('Coverage Indicators - Section D'!G$45:G$226,MATCH('Print View'!$AM125,'Coverage Indicators - Section D'!$I$45:$I$226,0)),""),"")</f>
        <v>79.95642701525054</v>
      </c>
      <c r="S125" s="626" t="str">
        <f ca="1">IFERROR(IF(INDEX('Coverage Indicators - Section D'!H$45:H$226,MATCH('Print View'!$AM125,'Coverage Indicators - Section D'!$I$45:$I$226,0))&lt;&gt;0,INDEX('Coverage Indicators - Section D'!H$45:H$226,MATCH('Print View'!$AM125,'Coverage Indicators - Section D'!$I$45:$I$226,0)),""),"")</f>
        <v/>
      </c>
      <c r="T125" s="284" t="str">
        <f ca="1">IFERROR(IF(INDEX('Coverage Indicators - Section D'!E$45:E$226,MATCH('Print View'!$AN125,'Coverage Indicators - Section D'!$I$45:$I$226,0))&lt;&gt;0,INDEX('Coverage Indicators - Section D'!E$45:E$226,MATCH('Print View'!$AN125,'Coverage Indicators - Section D'!$I$45:$I$226,0)),""),"")</f>
        <v/>
      </c>
      <c r="U125" s="627" t="str">
        <f ca="1">IFERROR(IF(INDEX('Coverage Indicators - Section D'!G$45:G$226,MATCH('Print View'!$AN125,'Coverage Indicators - Section D'!$I$45:$I$226,0))&lt;&gt;0,INDEX('Coverage Indicators - Section D'!G$45:G$226,MATCH('Print View'!$AN125,'Coverage Indicators - Section D'!$I$45:$I$226,0)),""),"")</f>
        <v/>
      </c>
      <c r="V125" s="626" t="str">
        <f ca="1">IFERROR(IF(INDEX('Coverage Indicators - Section D'!H$45:H$226,MATCH('Print View'!$AN125,'Coverage Indicators - Section D'!$I$45:$I$226,0))&lt;&gt;0,INDEX('Coverage Indicators - Section D'!H$45:H$226,MATCH('Print View'!$AN125,'Coverage Indicators - Section D'!$I$45:$I$226,0)),""),"")</f>
        <v/>
      </c>
      <c r="W125" s="284" t="str">
        <f ca="1">IFERROR(IF(INDEX('Coverage Indicators - Section D'!E$45:E$226,MATCH('Print View'!$AO125,'Coverage Indicators - Section D'!$I$45:$I$226,0))&lt;&gt;0,INDEX('Coverage Indicators - Section D'!E$45:E$226,MATCH('Print View'!$AO125,'Coverage Indicators - Section D'!$I$45:$I$226,0)),""),"")</f>
        <v/>
      </c>
      <c r="X125" s="627" t="str">
        <f ca="1">IFERROR(IF(INDEX('Coverage Indicators - Section D'!G$45:G$226,MATCH('Print View'!$AO125,'Coverage Indicators - Section D'!$I$45:$I$226,0))&lt;&gt;0,INDEX('Coverage Indicators - Section D'!G$45:G$226,MATCH('Print View'!$AO125,'Coverage Indicators - Section D'!$I$45:$I$226,0)),""),"")</f>
        <v/>
      </c>
      <c r="Y125" s="626" t="str">
        <f ca="1">IFERROR(IF(INDEX('Coverage Indicators - Section D'!H$45:H$226,MATCH('Print View'!$AO125,'Coverage Indicators - Section D'!$I$45:$I$226,0))&lt;&gt;0,INDEX('Coverage Indicators - Section D'!H$45:H$226,MATCH('Print View'!$AO125,'Coverage Indicators - Section D'!$I$45:$I$226,0)),""),"")</f>
        <v/>
      </c>
      <c r="Z125" s="284" t="str">
        <f ca="1">IFERROR(IF(INDEX('Coverage Indicators - Section D'!E$45:E$226,MATCH('Print View'!$AP125,'Coverage Indicators - Section D'!$I$45:$I$226,0))&lt;&gt;0,INDEX('Coverage Indicators - Section D'!E$45:E$226,MATCH('Print View'!$AP125,'Coverage Indicators - Section D'!$I$45:$I$226,0)),""),"")</f>
        <v/>
      </c>
      <c r="AA125" s="627" t="str">
        <f ca="1">IFERROR(IF(INDEX('Coverage Indicators - Section D'!G$45:G$226,MATCH('Print View'!$AP125,'Coverage Indicators - Section D'!$I$45:$I$226,0))&lt;&gt;0,INDEX('Coverage Indicators - Section D'!G$45:G$226,MATCH('Print View'!$AP125,'Coverage Indicators - Section D'!$I$45:$I$226,0)),""),"")</f>
        <v/>
      </c>
      <c r="AB125" s="626" t="str">
        <f ca="1">IFERROR(IF(INDEX('Coverage Indicators - Section D'!H$45:H$226,MATCH('Print View'!$AP125,'Coverage Indicators - Section D'!$I$45:$I$226,0))&lt;&gt;0,INDEX('Coverage Indicators - Section D'!H$45:H$226,MATCH('Print View'!$AP125,'Coverage Indicators - Section D'!$I$45:$I$226,0)),""),"")</f>
        <v/>
      </c>
      <c r="AC125" s="284" t="str">
        <f ca="1">IFERROR(IF(INDEX('Coverage Indicators - Section D'!E$45:E$226,MATCH('Print View'!$AQ125,'Coverage Indicators - Section D'!$I$45:$I$226,0))&lt;&gt;0,INDEX('Coverage Indicators - Section D'!E$45:E$226,MATCH('Print View'!$AQ125,'Coverage Indicators - Section D'!$I$45:$I$226,0)),""),"")</f>
        <v/>
      </c>
      <c r="AD125" s="627" t="str">
        <f ca="1">IFERROR(IF(INDEX('Coverage Indicators - Section D'!G$45:G$226,MATCH('Print View'!$AQ125,'Coverage Indicators - Section D'!$I$45:$I$226,0))&lt;&gt;0,INDEX('Coverage Indicators - Section D'!G$45:G$226,MATCH('Print View'!$AQ125,'Coverage Indicators - Section D'!$I$45:$I$226,0)),""),"")</f>
        <v/>
      </c>
      <c r="AE125" s="626" t="str">
        <f ca="1">IFERROR(IF(INDEX('Coverage Indicators - Section D'!H$45:H$226,MATCH('Print View'!$AQ125,'Coverage Indicators - Section D'!$I$45:$I$226,0))&lt;&gt;0,INDEX('Coverage Indicators - Section D'!H$45:H$226,MATCH('Print View'!$AQ125,'Coverage Indicators - Section D'!$I$45:$I$226,0)),""),"")</f>
        <v/>
      </c>
      <c r="AF125" s="285"/>
      <c r="AG125" s="628" t="str">
        <f>IFERROR(IF(INDEX('Coverage Indicators - Section D'!W$10:W$41,MATCH('Print View'!$A125,'Coverage Indicators - Section D'!$A$10:$A$41,0))&lt;&gt;0,INDEX('Coverage Indicators - Section D'!W$10:W$41,MATCH('Print View'!$A125,'Coverage Indicators - Section D'!$A$10:$A$41,0)),""),"")</f>
        <v xml:space="preserve">The baseline considered is the 2016 annual numbers from two PUDR (i.e. Jan-July and July-Dec, 2016) which is 624. The interventions for this year will only be in 2 provinces - Vientiane Province and Khammouane. The denominator of these 2 provinces has been derived using the workbook method (Annex 40 sheet MSM national target). The denominator considered for those who are self-identified MSM. NSAP recommended a target of 80%. However, due to constrained resources, the target is 70%, 75% and 80% each year. </v>
      </c>
      <c r="AL125" s="633" t="str">
        <f t="shared" ref="AL125" ca="1" si="152">CONCATENATE($A125,N$117)</f>
        <v>41-Jan-18 to 31-Dec-18</v>
      </c>
      <c r="AM125" s="633" t="str">
        <f t="shared" ref="AM125" ca="1" si="153">CONCATENATE($A125,Q$117)</f>
        <v>41-Jan-19 to 31-Dec-19</v>
      </c>
      <c r="AN125" s="633" t="str">
        <f t="shared" ref="AN125" ca="1" si="154">CONCATENATE($A125,T$117)</f>
        <v>41-Jan-00 to 31-Dec-20</v>
      </c>
      <c r="AO125" s="633" t="str">
        <f t="shared" ref="AO125" ca="1" si="155">CONCATENATE($A125,W$117)</f>
        <v>41-Jan-21 to 31-Dec-21</v>
      </c>
      <c r="AP125" s="633" t="str">
        <f t="shared" ref="AP125" ca="1" si="156">CONCATENATE($A125,Z$117)</f>
        <v>41-Jan-22 to 31-Dec-22</v>
      </c>
      <c r="AQ125" s="633" t="str">
        <f t="shared" ref="AQ125" ca="1" si="157">CONCATENATE($A125,AC$117)</f>
        <v>41-Jan-23 to 31-Dec-23</v>
      </c>
    </row>
    <row r="126" spans="1:43" s="229" customFormat="1" ht="28.5" x14ac:dyDescent="0.25">
      <c r="A126" s="629"/>
      <c r="B126" s="626"/>
      <c r="C126" s="626"/>
      <c r="D126" s="626"/>
      <c r="E126" s="286">
        <f>IFERROR(IF(INDEX('Coverage Indicators - Section D'!F$10:F$41,MATCH('Print View'!$A125,'Coverage Indicators - Section D'!$A$10:$A$41,0))&lt;&gt;0,INDEX('Coverage Indicators - Section D'!F$10:F$41,MATCH('Print View'!$A125,'Coverage Indicators - Section D'!$A$10:$A$41,0)),""),"")</f>
        <v>903</v>
      </c>
      <c r="F126" s="627"/>
      <c r="G126" s="627"/>
      <c r="H126" s="626"/>
      <c r="I126" s="626"/>
      <c r="J126" s="626"/>
      <c r="K126" s="626"/>
      <c r="L126" s="286" t="str">
        <f>IFERROR(IF(INDEX('Coverage Indicators - Section D'!U$10:U$41,MATCH('Print View'!$A125,'Coverage Indicators - Section D'!$A$10:$A$41,0))&lt;&gt;0,INDEX('Coverage Indicators - Section D'!U$10:U$41,MATCH('Print View'!$A125,'Coverage Indicators - Section D'!$A$10:$A$41,0)),""),"")</f>
        <v>Sub-National</v>
      </c>
      <c r="M126" s="626"/>
      <c r="N126" s="286">
        <f ca="1">IFERROR(IF(INDEX('Coverage Indicators - Section D'!F$45:F$226,MATCH('Print View'!$AL125,'Coverage Indicators - Section D'!$I$45:$I$226,0))&lt;&gt;0,INDEX('Coverage Indicators - Section D'!F$45:F$226,MATCH('Print View'!$AL125,'Coverage Indicators - Section D'!$I$45:$I$226,0)),""),"")</f>
        <v>903</v>
      </c>
      <c r="O126" s="627"/>
      <c r="P126" s="626"/>
      <c r="Q126" s="286">
        <f ca="1">IFERROR(IF(INDEX('Coverage Indicators - Section D'!F$45:F$226,MATCH('Print View'!$AM125,'Coverage Indicators - Section D'!$I$45:$I$226,0))&lt;&gt;0,INDEX('Coverage Indicators - Section D'!F$45:F$226,MATCH('Print View'!$AM125,'Coverage Indicators - Section D'!$I$45:$I$226,0)),""),"")</f>
        <v>918</v>
      </c>
      <c r="R126" s="627"/>
      <c r="S126" s="626"/>
      <c r="T126" s="286" t="str">
        <f ca="1">IFERROR(IF(INDEX('Coverage Indicators - Section D'!F$45:F$226,MATCH('Print View'!$AN125,'Coverage Indicators - Section D'!$I$45:$I$226,0))&lt;&gt;0,INDEX('Coverage Indicators - Section D'!F$45:F$226,MATCH('Print View'!$AN125,'Coverage Indicators - Section D'!$I$45:$I$226,0)),""),"")</f>
        <v/>
      </c>
      <c r="U126" s="627"/>
      <c r="V126" s="626"/>
      <c r="W126" s="286" t="str">
        <f ca="1">IFERROR(IF(INDEX('Coverage Indicators - Section D'!F$45:F$226,MATCH('Print View'!$AO125,'Coverage Indicators - Section D'!$I$45:$I$226,0))&lt;&gt;0,INDEX('Coverage Indicators - Section D'!F$45:F$226,MATCH('Print View'!$AO125,'Coverage Indicators - Section D'!$I$45:$I$226,0)),""),"")</f>
        <v/>
      </c>
      <c r="X126" s="627"/>
      <c r="Y126" s="626"/>
      <c r="Z126" s="286" t="str">
        <f ca="1">IFERROR(IF(INDEX('Coverage Indicators - Section D'!F$45:F$226,MATCH('Print View'!$AP125,'Coverage Indicators - Section D'!$I$45:$I$226,0))&lt;&gt;0,INDEX('Coverage Indicators - Section D'!F$45:F$226,MATCH('Print View'!$AP125,'Coverage Indicators - Section D'!$I$45:$I$226,0)),""),"")</f>
        <v/>
      </c>
      <c r="AA126" s="627"/>
      <c r="AB126" s="626"/>
      <c r="AC126" s="286" t="str">
        <f ca="1">IFERROR(IF(INDEX('Coverage Indicators - Section D'!F$45:F$226,MATCH('Print View'!$AQ125,'Coverage Indicators - Section D'!$I$45:$I$226,0))&lt;&gt;0,INDEX('Coverage Indicators - Section D'!F$45:F$226,MATCH('Print View'!$AQ125,'Coverage Indicators - Section D'!$I$45:$I$226,0)),""),"")</f>
        <v/>
      </c>
      <c r="AD126" s="627"/>
      <c r="AE126" s="626"/>
      <c r="AF126" s="285"/>
      <c r="AG126" s="628"/>
      <c r="AL126" s="633"/>
      <c r="AM126" s="633"/>
      <c r="AN126" s="633"/>
      <c r="AO126" s="633"/>
      <c r="AP126" s="633"/>
      <c r="AQ126" s="633"/>
    </row>
    <row r="127" spans="1:43" s="229" customFormat="1" ht="85.5" x14ac:dyDescent="0.25">
      <c r="A127" s="622">
        <v>5</v>
      </c>
      <c r="B127" s="623" t="str">
        <f>IFERROR(IF(INDEX('Coverage Indicators - Section D'!B$10:B$41,MATCH('Print View'!$A127,'Coverage Indicators - Section D'!$A$10:$A$41,0))&lt;&gt;0,INDEX('Coverage Indicators - Section D'!B$10:B$41,MATCH('Print View'!$A127,'Coverage Indicators - Section D'!$A$10:$A$41,0)),""),"")</f>
        <v>Treatment, care and support</v>
      </c>
      <c r="C127" s="623" t="str">
        <f>IFERROR(IF(INDEX('Coverage Indicators - Section D'!C$10:C$41,MATCH('Print View'!$A127,'Coverage Indicators - Section D'!$A$10:$A$41,0))&lt;&gt;0,INDEX('Coverage Indicators - Section D'!C$10:C$41,MATCH('Print View'!$A127,'Coverage Indicators - Section D'!$A$10:$A$41,0)),""),"")</f>
        <v>TCS-1(M): Percentage of people living with HIV currently receiving antiretroviral therapy</v>
      </c>
      <c r="D127" s="623" t="str">
        <f>IFERROR(IF(INDEX('Coverage Indicators - Section D'!D$10:D$41,MATCH('Print View'!$A127,'Coverage Indicators - Section D'!$A$10:$A$41,0))&lt;&gt;0,INDEX('Coverage Indicators - Section D'!D$10:D$41,MATCH('Print View'!$A127,'Coverage Indicators - Section D'!$A$10:$A$41,0)),""),"")</f>
        <v/>
      </c>
      <c r="E127" s="255">
        <f>IFERROR(IF(INDEX('Coverage Indicators - Section D'!E$10:E$41,MATCH('Print View'!$A127,'Coverage Indicators - Section D'!$A$10:$A$41,0))&lt;&gt;0,INDEX('Coverage Indicators - Section D'!E$10:E$41,MATCH('Print View'!$A127,'Coverage Indicators - Section D'!$A$10:$A$41,0)),""),"")</f>
        <v>4646</v>
      </c>
      <c r="F127" s="624">
        <f>IFERROR(IF(INDEX('Coverage Indicators - Section D'!G$10:G$41,MATCH('Print View'!$A127,'Coverage Indicators - Section D'!$A$10:$A$41,0))&lt;&gt;0,INDEX('Coverage Indicators - Section D'!G$10:G$41,MATCH('Print View'!$A127,'Coverage Indicators - Section D'!$A$10:$A$41,0)),""),"")</f>
        <v>42.003435494078296</v>
      </c>
      <c r="G127" s="624" t="str">
        <f>IFERROR(IF(INDEX('Coverage Indicators - Section D'!H$10:H$41,MATCH('Print View'!$A127,'Coverage Indicators - Section D'!$A$10:$A$41,0))&lt;&gt;0,INDEX('Coverage Indicators - Section D'!H$10:H$41,MATCH('Print View'!$A127,'Coverage Indicators - Section D'!$A$10:$A$41,0)),""),"")</f>
        <v>2016</v>
      </c>
      <c r="H127" s="623" t="str">
        <f>IFERROR(IF(INDEX('Coverage Indicators - Section D'!P$10:P$41,MATCH('Print View'!$A127,'Coverage Indicators - Section D'!$A$10:$A$41,0))&lt;&gt;0,INDEX('Coverage Indicators - Section D'!P$10:P$41,MATCH('Print View'!$A127,'Coverage Indicators - Section D'!$A$10:$A$41,0)),""),"")</f>
        <v>PUDR Jan-June 2016
PUDR July-Dec 2016</v>
      </c>
      <c r="I127" s="623" t="str">
        <f>IFERROR(IF(INDEX('Coverage Indicators - Section D'!Q$10:Q$41,MATCH('Print View'!$A127,'Coverage Indicators - Section D'!$A$10:$A$41,0))&lt;&gt;0,INDEX('Coverage Indicators - Section D'!Q$10:Q$41,MATCH('Print View'!$A127,'Coverage Indicators - Section D'!$A$10:$A$41,0)),""),"")</f>
        <v>Age | Gender,Age,Target / Risk population group,Gender</v>
      </c>
      <c r="J127" s="623" t="str">
        <f>IFERROR(IF(INDEX('Coverage Indicators - Section D'!R$10:R$41,MATCH('Print View'!$A127,'Coverage Indicators - Section D'!$A$10:$A$41,0))&lt;&gt;0,INDEX('Coverage Indicators - Section D'!R$10:R$41,MATCH('Print View'!$A127,'Coverage Indicators - Section D'!$A$10:$A$41,0)),""),"")</f>
        <v/>
      </c>
      <c r="K127" s="623" t="str">
        <f>IFERROR(IF(INDEX('Coverage Indicators - Section D'!S$10:S$41,MATCH('Print View'!$A127,'Coverage Indicators - Section D'!$A$10:$A$41,0))&lt;&gt;0,INDEX('Coverage Indicators - Section D'!S$10:S$41,MATCH('Print View'!$A127,'Coverage Indicators - Section D'!$A$10:$A$41,0)),""),"")</f>
        <v/>
      </c>
      <c r="L127" s="255" t="str">
        <f>IFERROR(IF(INDEX('Coverage Indicators - Section D'!T$10:T$41,MATCH('Print View'!$A127,'Coverage Indicators - Section D'!$A$10:$A$41,0))&lt;&gt;0,INDEX('Coverage Indicators - Section D'!T$10:T$41,MATCH('Print View'!$A127,'Coverage Indicators - Section D'!$A$10:$A$41,0)),""),"")</f>
        <v>Lao (Peoples Democratic Republic)</v>
      </c>
      <c r="M127" s="623" t="str">
        <f>IFERROR(IF(INDEX('Coverage Indicators - Section D'!V$10:V$41,MATCH('Print View'!$A127,'Coverage Indicators - Section D'!$A$10:$A$41,0))&lt;&gt;0,INDEX('Coverage Indicators - Section D'!V$10:V$41,MATCH('Print View'!$A127,'Coverage Indicators - Section D'!$A$10:$A$41,0)),""),"")</f>
        <v>Y- Cumulative annually</v>
      </c>
      <c r="N127" s="255">
        <f ca="1">IFERROR(IF(INDEX('Coverage Indicators - Section D'!E$45:E$226,MATCH('Print View'!$AL127,'Coverage Indicators - Section D'!$I$45:$I$226,0))&lt;&gt;0,INDEX('Coverage Indicators - Section D'!E$45:E$226,MATCH('Print View'!$AL127,'Coverage Indicators - Section D'!$I$45:$I$226,0)),""),"")</f>
        <v>6114</v>
      </c>
      <c r="O127" s="624">
        <f ca="1">IFERROR(IF(INDEX('Coverage Indicators - Section D'!G$45:G$226,MATCH('Print View'!$AL127,'Coverage Indicators - Section D'!$I$45:$I$226,0))&lt;&gt;0,INDEX('Coverage Indicators - Section D'!G$45:G$226,MATCH('Print View'!$AL127,'Coverage Indicators - Section D'!$I$45:$I$226,0)),""),"")</f>
        <v>52.234087996582659</v>
      </c>
      <c r="P127" s="623" t="str">
        <f ca="1">IFERROR(IF(INDEX('Coverage Indicators - Section D'!H$45:H$226,MATCH('Print View'!$AL127,'Coverage Indicators - Section D'!$I$45:$I$226,0))&lt;&gt;0,INDEX('Coverage Indicators - Section D'!H$45:H$226,MATCH('Print View'!$AL127,'Coverage Indicators - Section D'!$I$45:$I$226,0)),""),"")</f>
        <v/>
      </c>
      <c r="Q127" s="255">
        <f ca="1">IFERROR(IF(INDEX('Coverage Indicators - Section D'!E$45:E$226,MATCH('Print View'!$AM127,'Coverage Indicators - Section D'!$I$45:$I$226,0))&lt;&gt;0,INDEX('Coverage Indicators - Section D'!E$45:E$226,MATCH('Print View'!$AM127,'Coverage Indicators - Section D'!$I$45:$I$226,0)),""),"")</f>
        <v>6805</v>
      </c>
      <c r="R127" s="624">
        <f ca="1">IFERROR(IF(INDEX('Coverage Indicators - Section D'!G$45:G$226,MATCH('Print View'!$AM127,'Coverage Indicators - Section D'!$I$45:$I$226,0))&lt;&gt;0,INDEX('Coverage Indicators - Section D'!G$45:G$226,MATCH('Print View'!$AM127,'Coverage Indicators - Section D'!$I$45:$I$226,0)),""),"")</f>
        <v>57.836138024817274</v>
      </c>
      <c r="S127" s="623" t="str">
        <f ca="1">IFERROR(IF(INDEX('Coverage Indicators - Section D'!H$45:H$226,MATCH('Print View'!$AM127,'Coverage Indicators - Section D'!$I$45:$I$226,0))&lt;&gt;0,INDEX('Coverage Indicators - Section D'!H$45:H$226,MATCH('Print View'!$AM127,'Coverage Indicators - Section D'!$I$45:$I$226,0)),""),"")</f>
        <v/>
      </c>
      <c r="T127" s="255" t="str">
        <f ca="1">IFERROR(IF(INDEX('Coverage Indicators - Section D'!E$45:E$226,MATCH('Print View'!$AN127,'Coverage Indicators - Section D'!$I$45:$I$226,0))&lt;&gt;0,INDEX('Coverage Indicators - Section D'!E$45:E$226,MATCH('Print View'!$AN127,'Coverage Indicators - Section D'!$I$45:$I$226,0)),""),"")</f>
        <v/>
      </c>
      <c r="U127" s="624" t="str">
        <f ca="1">IFERROR(IF(INDEX('Coverage Indicators - Section D'!G$45:G$226,MATCH('Print View'!$AN127,'Coverage Indicators - Section D'!$I$45:$I$226,0))&lt;&gt;0,INDEX('Coverage Indicators - Section D'!G$45:G$226,MATCH('Print View'!$AN127,'Coverage Indicators - Section D'!$I$45:$I$226,0)),""),"")</f>
        <v/>
      </c>
      <c r="V127" s="623" t="str">
        <f ca="1">IFERROR(IF(INDEX('Coverage Indicators - Section D'!H$45:H$226,MATCH('Print View'!$AN127,'Coverage Indicators - Section D'!$I$45:$I$226,0))&lt;&gt;0,INDEX('Coverage Indicators - Section D'!H$45:H$226,MATCH('Print View'!$AN127,'Coverage Indicators - Section D'!$I$45:$I$226,0)),""),"")</f>
        <v/>
      </c>
      <c r="W127" s="255" t="str">
        <f ca="1">IFERROR(IF(INDEX('Coverage Indicators - Section D'!E$45:E$226,MATCH('Print View'!$AO127,'Coverage Indicators - Section D'!$I$45:$I$226,0))&lt;&gt;0,INDEX('Coverage Indicators - Section D'!E$45:E$226,MATCH('Print View'!$AO127,'Coverage Indicators - Section D'!$I$45:$I$226,0)),""),"")</f>
        <v/>
      </c>
      <c r="X127" s="624" t="str">
        <f ca="1">IFERROR(IF(INDEX('Coverage Indicators - Section D'!G$45:G$226,MATCH('Print View'!$AO127,'Coverage Indicators - Section D'!$I$45:$I$226,0))&lt;&gt;0,INDEX('Coverage Indicators - Section D'!G$45:G$226,MATCH('Print View'!$AO127,'Coverage Indicators - Section D'!$I$45:$I$226,0)),""),"")</f>
        <v/>
      </c>
      <c r="Y127" s="623" t="str">
        <f ca="1">IFERROR(IF(INDEX('Coverage Indicators - Section D'!H$45:H$226,MATCH('Print View'!$AO127,'Coverage Indicators - Section D'!$I$45:$I$226,0))&lt;&gt;0,INDEX('Coverage Indicators - Section D'!H$45:H$226,MATCH('Print View'!$AO127,'Coverage Indicators - Section D'!$I$45:$I$226,0)),""),"")</f>
        <v/>
      </c>
      <c r="Z127" s="255" t="str">
        <f ca="1">IFERROR(IF(INDEX('Coverage Indicators - Section D'!E$45:E$226,MATCH('Print View'!$AP127,'Coverage Indicators - Section D'!$I$45:$I$226,0))&lt;&gt;0,INDEX('Coverage Indicators - Section D'!E$45:E$226,MATCH('Print View'!$AP127,'Coverage Indicators - Section D'!$I$45:$I$226,0)),""),"")</f>
        <v/>
      </c>
      <c r="AA127" s="624" t="str">
        <f ca="1">IFERROR(IF(INDEX('Coverage Indicators - Section D'!G$45:G$226,MATCH('Print View'!$AP127,'Coverage Indicators - Section D'!$I$45:$I$226,0))&lt;&gt;0,INDEX('Coverage Indicators - Section D'!G$45:G$226,MATCH('Print View'!$AP127,'Coverage Indicators - Section D'!$I$45:$I$226,0)),""),"")</f>
        <v/>
      </c>
      <c r="AB127" s="623" t="str">
        <f ca="1">IFERROR(IF(INDEX('Coverage Indicators - Section D'!H$45:H$226,MATCH('Print View'!$AP127,'Coverage Indicators - Section D'!$I$45:$I$226,0))&lt;&gt;0,INDEX('Coverage Indicators - Section D'!H$45:H$226,MATCH('Print View'!$AP127,'Coverage Indicators - Section D'!$I$45:$I$226,0)),""),"")</f>
        <v/>
      </c>
      <c r="AC127" s="255" t="str">
        <f ca="1">IFERROR(IF(INDEX('Coverage Indicators - Section D'!E$45:E$226,MATCH('Print View'!$AQ127,'Coverage Indicators - Section D'!$I$45:$I$226,0))&lt;&gt;0,INDEX('Coverage Indicators - Section D'!E$45:E$226,MATCH('Print View'!$AQ127,'Coverage Indicators - Section D'!$I$45:$I$226,0)),""),"")</f>
        <v/>
      </c>
      <c r="AD127" s="624" t="str">
        <f ca="1">IFERROR(IF(INDEX('Coverage Indicators - Section D'!G$45:G$226,MATCH('Print View'!$AQ127,'Coverage Indicators - Section D'!$I$45:$I$226,0))&lt;&gt;0,INDEX('Coverage Indicators - Section D'!G$45:G$226,MATCH('Print View'!$AQ127,'Coverage Indicators - Section D'!$I$45:$I$226,0)),""),"")</f>
        <v/>
      </c>
      <c r="AE127" s="623" t="str">
        <f ca="1">IFERROR(IF(INDEX('Coverage Indicators - Section D'!H$45:H$226,MATCH('Print View'!$AQ127,'Coverage Indicators - Section D'!$I$45:$I$226,0))&lt;&gt;0,INDEX('Coverage Indicators - Section D'!H$45:H$226,MATCH('Print View'!$AQ127,'Coverage Indicators - Section D'!$I$45:$I$226,0)),""),"")</f>
        <v/>
      </c>
      <c r="AF127" s="254"/>
      <c r="AG127" s="625" t="str">
        <f>IFERROR(IF(INDEX('Coverage Indicators - Section D'!W$10:W$41,MATCH('Print View'!$A127,'Coverage Indicators - Section D'!$A$10:$A$41,0))&lt;&gt;0,INDEX('Coverage Indicators - Section D'!W$10:W$41,MATCH('Print View'!$A127,'Coverage Indicators - Section D'!$A$10:$A$41,0)),""),"")</f>
        <v xml:space="preserve">Denominator = AEM_Spectrum 2017 
Numerator = Current number of PLHIV on ARV enrolled from HIVCAM (last updated 2016) 
Currently, there are 11 ART sites nationally and the funding request covers 100%. The target to treat is based on the enrollment in each ART site. Therefore, specific provincial target can't be set but can be reported in the PUDR. </v>
      </c>
      <c r="AL127" s="633" t="str">
        <f t="shared" ref="AL127" ca="1" si="158">CONCATENATE($A127,N$117)</f>
        <v>51-Jan-18 to 31-Dec-18</v>
      </c>
      <c r="AM127" s="633" t="str">
        <f t="shared" ref="AM127" ca="1" si="159">CONCATENATE($A127,Q$117)</f>
        <v>51-Jan-19 to 31-Dec-19</v>
      </c>
      <c r="AN127" s="633" t="str">
        <f t="shared" ref="AN127" ca="1" si="160">CONCATENATE($A127,T$117)</f>
        <v>51-Jan-00 to 31-Dec-20</v>
      </c>
      <c r="AO127" s="633" t="str">
        <f t="shared" ref="AO127" ca="1" si="161">CONCATENATE($A127,W$117)</f>
        <v>51-Jan-21 to 31-Dec-21</v>
      </c>
      <c r="AP127" s="633" t="str">
        <f t="shared" ref="AP127" ca="1" si="162">CONCATENATE($A127,Z$117)</f>
        <v>51-Jan-22 to 31-Dec-22</v>
      </c>
      <c r="AQ127" s="633" t="str">
        <f t="shared" ref="AQ127" ca="1" si="163">CONCATENATE($A127,AC$117)</f>
        <v>51-Jan-23 to 31-Dec-23</v>
      </c>
    </row>
    <row r="128" spans="1:43" s="229" customFormat="1" ht="28.5" x14ac:dyDescent="0.25">
      <c r="A128" s="622"/>
      <c r="B128" s="623"/>
      <c r="C128" s="623"/>
      <c r="D128" s="623"/>
      <c r="E128" s="253">
        <f>IFERROR(IF(INDEX('Coverage Indicators - Section D'!F$10:F$41,MATCH('Print View'!$A127,'Coverage Indicators - Section D'!$A$10:$A$41,0))&lt;&gt;0,INDEX('Coverage Indicators - Section D'!F$10:F$41,MATCH('Print View'!$A127,'Coverage Indicators - Section D'!$A$10:$A$41,0)),""),"")</f>
        <v>11061</v>
      </c>
      <c r="F128" s="624"/>
      <c r="G128" s="624"/>
      <c r="H128" s="623"/>
      <c r="I128" s="623"/>
      <c r="J128" s="623"/>
      <c r="K128" s="623"/>
      <c r="L128" s="253" t="str">
        <f>IFERROR(IF(INDEX('Coverage Indicators - Section D'!U$10:U$41,MATCH('Print View'!$A127,'Coverage Indicators - Section D'!$A$10:$A$41,0))&lt;&gt;0,INDEX('Coverage Indicators - Section D'!U$10:U$41,MATCH('Print View'!$A127,'Coverage Indicators - Section D'!$A$10:$A$41,0)),""),"")</f>
        <v>National</v>
      </c>
      <c r="M128" s="623"/>
      <c r="N128" s="253">
        <f ca="1">IFERROR(IF(INDEX('Coverage Indicators - Section D'!F$45:F$226,MATCH('Print View'!$AL127,'Coverage Indicators - Section D'!$I$45:$I$226,0))&lt;&gt;0,INDEX('Coverage Indicators - Section D'!F$45:F$226,MATCH('Print View'!$AL127,'Coverage Indicators - Section D'!$I$45:$I$226,0)),""),"")</f>
        <v>11705</v>
      </c>
      <c r="O128" s="624"/>
      <c r="P128" s="623"/>
      <c r="Q128" s="253">
        <f ca="1">IFERROR(IF(INDEX('Coverage Indicators - Section D'!F$45:F$226,MATCH('Print View'!$AM127,'Coverage Indicators - Section D'!$I$45:$I$226,0))&lt;&gt;0,INDEX('Coverage Indicators - Section D'!F$45:F$226,MATCH('Print View'!$AM127,'Coverage Indicators - Section D'!$I$45:$I$226,0)),""),"")</f>
        <v>11766</v>
      </c>
      <c r="R128" s="624"/>
      <c r="S128" s="623"/>
      <c r="T128" s="253" t="str">
        <f ca="1">IFERROR(IF(INDEX('Coverage Indicators - Section D'!F$45:F$226,MATCH('Print View'!$AN127,'Coverage Indicators - Section D'!$I$45:$I$226,0))&lt;&gt;0,INDEX('Coverage Indicators - Section D'!F$45:F$226,MATCH('Print View'!$AN127,'Coverage Indicators - Section D'!$I$45:$I$226,0)),""),"")</f>
        <v/>
      </c>
      <c r="U128" s="624"/>
      <c r="V128" s="623"/>
      <c r="W128" s="253" t="str">
        <f ca="1">IFERROR(IF(INDEX('Coverage Indicators - Section D'!F$45:F$226,MATCH('Print View'!$AO127,'Coverage Indicators - Section D'!$I$45:$I$226,0))&lt;&gt;0,INDEX('Coverage Indicators - Section D'!F$45:F$226,MATCH('Print View'!$AO127,'Coverage Indicators - Section D'!$I$45:$I$226,0)),""),"")</f>
        <v/>
      </c>
      <c r="X128" s="624"/>
      <c r="Y128" s="623"/>
      <c r="Z128" s="253" t="str">
        <f ca="1">IFERROR(IF(INDEX('Coverage Indicators - Section D'!F$45:F$226,MATCH('Print View'!$AP127,'Coverage Indicators - Section D'!$I$45:$I$226,0))&lt;&gt;0,INDEX('Coverage Indicators - Section D'!F$45:F$226,MATCH('Print View'!$AP127,'Coverage Indicators - Section D'!$I$45:$I$226,0)),""),"")</f>
        <v/>
      </c>
      <c r="AA128" s="624"/>
      <c r="AB128" s="623"/>
      <c r="AC128" s="253" t="str">
        <f ca="1">IFERROR(IF(INDEX('Coverage Indicators - Section D'!F$45:F$226,MATCH('Print View'!$AQ127,'Coverage Indicators - Section D'!$I$45:$I$226,0))&lt;&gt;0,INDEX('Coverage Indicators - Section D'!F$45:F$226,MATCH('Print View'!$AQ127,'Coverage Indicators - Section D'!$I$45:$I$226,0)),""),"")</f>
        <v/>
      </c>
      <c r="AD128" s="624"/>
      <c r="AE128" s="623"/>
      <c r="AF128" s="254"/>
      <c r="AG128" s="625"/>
      <c r="AL128" s="633"/>
      <c r="AM128" s="633"/>
      <c r="AN128" s="633"/>
      <c r="AO128" s="633"/>
      <c r="AP128" s="633"/>
      <c r="AQ128" s="633"/>
    </row>
    <row r="129" spans="1:43" s="229" customFormat="1" ht="28.5" x14ac:dyDescent="0.25">
      <c r="A129" s="629">
        <v>6</v>
      </c>
      <c r="B129" s="626" t="str">
        <f>IFERROR(IF(INDEX('Coverage Indicators - Section D'!B$10:B$41,MATCH('Print View'!$A129,'Coverage Indicators - Section D'!$A$10:$A$41,0))&lt;&gt;0,INDEX('Coverage Indicators - Section D'!B$10:B$41,MATCH('Print View'!$A129,'Coverage Indicators - Section D'!$A$10:$A$41,0)),""),"")</f>
        <v/>
      </c>
      <c r="C129" s="626" t="str">
        <f>IFERROR(IF(INDEX('Coverage Indicators - Section D'!C$10:C$41,MATCH('Print View'!$A129,'Coverage Indicators - Section D'!$A$10:$A$41,0))&lt;&gt;0,INDEX('Coverage Indicators - Section D'!C$10:C$41,MATCH('Print View'!$A129,'Coverage Indicators - Section D'!$A$10:$A$41,0)),""),"")</f>
        <v/>
      </c>
      <c r="D129" s="626" t="str">
        <f>IFERROR(IF(INDEX('Coverage Indicators - Section D'!D$10:D$41,MATCH('Print View'!$A129,'Coverage Indicators - Section D'!$A$10:$A$41,0))&lt;&gt;0,INDEX('Coverage Indicators - Section D'!D$10:D$41,MATCH('Print View'!$A129,'Coverage Indicators - Section D'!$A$10:$A$41,0)),""),"")</f>
        <v/>
      </c>
      <c r="E129" s="284" t="str">
        <f>IFERROR(IF(INDEX('Coverage Indicators - Section D'!E$10:E$41,MATCH('Print View'!$A129,'Coverage Indicators - Section D'!$A$10:$A$41,0))&lt;&gt;0,INDEX('Coverage Indicators - Section D'!E$10:E$41,MATCH('Print View'!$A129,'Coverage Indicators - Section D'!$A$10:$A$41,0)),""),"")</f>
        <v/>
      </c>
      <c r="F129" s="627" t="str">
        <f>IFERROR(IF(INDEX('Coverage Indicators - Section D'!G$10:G$41,MATCH('Print View'!$A129,'Coverage Indicators - Section D'!$A$10:$A$41,0))&lt;&gt;0,INDEX('Coverage Indicators - Section D'!G$10:G$41,MATCH('Print View'!$A129,'Coverage Indicators - Section D'!$A$10:$A$41,0)),""),"")</f>
        <v/>
      </c>
      <c r="G129" s="627" t="str">
        <f>IFERROR(IF(INDEX('Coverage Indicators - Section D'!H$10:H$41,MATCH('Print View'!$A129,'Coverage Indicators - Section D'!$A$10:$A$41,0))&lt;&gt;0,INDEX('Coverage Indicators - Section D'!H$10:H$41,MATCH('Print View'!$A129,'Coverage Indicators - Section D'!$A$10:$A$41,0)),""),"")</f>
        <v/>
      </c>
      <c r="H129" s="626" t="str">
        <f>IFERROR(IF(INDEX('Coverage Indicators - Section D'!P$10:P$41,MATCH('Print View'!$A129,'Coverage Indicators - Section D'!$A$10:$A$41,0))&lt;&gt;0,INDEX('Coverage Indicators - Section D'!P$10:P$41,MATCH('Print View'!$A129,'Coverage Indicators - Section D'!$A$10:$A$41,0)),""),"")</f>
        <v/>
      </c>
      <c r="I129" s="626" t="str">
        <f>IFERROR(IF(INDEX('Coverage Indicators - Section D'!Q$10:Q$41,MATCH('Print View'!$A129,'Coverage Indicators - Section D'!$A$10:$A$41,0))&lt;&gt;0,INDEX('Coverage Indicators - Section D'!Q$10:Q$41,MATCH('Print View'!$A129,'Coverage Indicators - Section D'!$A$10:$A$41,0)),""),"")</f>
        <v/>
      </c>
      <c r="J129" s="626" t="str">
        <f>IFERROR(IF(INDEX('Coverage Indicators - Section D'!R$10:R$41,MATCH('Print View'!$A129,'Coverage Indicators - Section D'!$A$10:$A$41,0))&lt;&gt;0,INDEX('Coverage Indicators - Section D'!R$10:R$41,MATCH('Print View'!$A129,'Coverage Indicators - Section D'!$A$10:$A$41,0)),""),"")</f>
        <v/>
      </c>
      <c r="K129" s="626" t="str">
        <f>IFERROR(IF(INDEX('Coverage Indicators - Section D'!S$10:S$41,MATCH('Print View'!$A129,'Coverage Indicators - Section D'!$A$10:$A$41,0))&lt;&gt;0,INDEX('Coverage Indicators - Section D'!S$10:S$41,MATCH('Print View'!$A129,'Coverage Indicators - Section D'!$A$10:$A$41,0)),""),"")</f>
        <v/>
      </c>
      <c r="L129" s="284" t="str">
        <f>IFERROR(IF(INDEX('Coverage Indicators - Section D'!T$10:T$41,MATCH('Print View'!$A129,'Coverage Indicators - Section D'!$A$10:$A$41,0))&lt;&gt;0,INDEX('Coverage Indicators - Section D'!T$10:T$41,MATCH('Print View'!$A129,'Coverage Indicators - Section D'!$A$10:$A$41,0)),""),"")</f>
        <v/>
      </c>
      <c r="M129" s="626" t="str">
        <f>IFERROR(IF(INDEX('Coverage Indicators - Section D'!V$10:V$41,MATCH('Print View'!$A129,'Coverage Indicators - Section D'!$A$10:$A$41,0))&lt;&gt;0,INDEX('Coverage Indicators - Section D'!V$10:V$41,MATCH('Print View'!$A129,'Coverage Indicators - Section D'!$A$10:$A$41,0)),""),"")</f>
        <v/>
      </c>
      <c r="N129" s="284" t="str">
        <f ca="1">IFERROR(IF(INDEX('Coverage Indicators - Section D'!E$45:E$226,MATCH('Print View'!$AL129,'Coverage Indicators - Section D'!$I$45:$I$226,0))&lt;&gt;0,INDEX('Coverage Indicators - Section D'!E$45:E$226,MATCH('Print View'!$AL129,'Coverage Indicators - Section D'!$I$45:$I$226,0)),""),"")</f>
        <v/>
      </c>
      <c r="O129" s="627" t="str">
        <f ca="1">IFERROR(IF(INDEX('Coverage Indicators - Section D'!G$45:G$226,MATCH('Print View'!$AL129,'Coverage Indicators - Section D'!$I$45:$I$226,0))&lt;&gt;0,INDEX('Coverage Indicators - Section D'!G$45:G$226,MATCH('Print View'!$AL129,'Coverage Indicators - Section D'!$I$45:$I$226,0)),""),"")</f>
        <v/>
      </c>
      <c r="P129" s="626" t="str">
        <f ca="1">IFERROR(IF(INDEX('Coverage Indicators - Section D'!H$45:H$226,MATCH('Print View'!$AL129,'Coverage Indicators - Section D'!$I$45:$I$226,0))&lt;&gt;0,INDEX('Coverage Indicators - Section D'!H$45:H$226,MATCH('Print View'!$AL129,'Coverage Indicators - Section D'!$I$45:$I$226,0)),""),"")</f>
        <v/>
      </c>
      <c r="Q129" s="284" t="str">
        <f ca="1">IFERROR(IF(INDEX('Coverage Indicators - Section D'!E$45:E$226,MATCH('Print View'!$AM129,'Coverage Indicators - Section D'!$I$45:$I$226,0))&lt;&gt;0,INDEX('Coverage Indicators - Section D'!E$45:E$226,MATCH('Print View'!$AM129,'Coverage Indicators - Section D'!$I$45:$I$226,0)),""),"")</f>
        <v/>
      </c>
      <c r="R129" s="627" t="str">
        <f ca="1">IFERROR(IF(INDEX('Coverage Indicators - Section D'!G$45:G$226,MATCH('Print View'!$AM129,'Coverage Indicators - Section D'!$I$45:$I$226,0))&lt;&gt;0,INDEX('Coverage Indicators - Section D'!G$45:G$226,MATCH('Print View'!$AM129,'Coverage Indicators - Section D'!$I$45:$I$226,0)),""),"")</f>
        <v/>
      </c>
      <c r="S129" s="626" t="str">
        <f ca="1">IFERROR(IF(INDEX('Coverage Indicators - Section D'!H$45:H$226,MATCH('Print View'!$AM129,'Coverage Indicators - Section D'!$I$45:$I$226,0))&lt;&gt;0,INDEX('Coverage Indicators - Section D'!H$45:H$226,MATCH('Print View'!$AM129,'Coverage Indicators - Section D'!$I$45:$I$226,0)),""),"")</f>
        <v/>
      </c>
      <c r="T129" s="284" t="str">
        <f ca="1">IFERROR(IF(INDEX('Coverage Indicators - Section D'!E$45:E$226,MATCH('Print View'!$AN129,'Coverage Indicators - Section D'!$I$45:$I$226,0))&lt;&gt;0,INDEX('Coverage Indicators - Section D'!E$45:E$226,MATCH('Print View'!$AN129,'Coverage Indicators - Section D'!$I$45:$I$226,0)),""),"")</f>
        <v/>
      </c>
      <c r="U129" s="627" t="str">
        <f ca="1">IFERROR(IF(INDEX('Coverage Indicators - Section D'!G$45:G$226,MATCH('Print View'!$AN129,'Coverage Indicators - Section D'!$I$45:$I$226,0))&lt;&gt;0,INDEX('Coverage Indicators - Section D'!G$45:G$226,MATCH('Print View'!$AN129,'Coverage Indicators - Section D'!$I$45:$I$226,0)),""),"")</f>
        <v/>
      </c>
      <c r="V129" s="626" t="str">
        <f ca="1">IFERROR(IF(INDEX('Coverage Indicators - Section D'!H$45:H$226,MATCH('Print View'!$AN129,'Coverage Indicators - Section D'!$I$45:$I$226,0))&lt;&gt;0,INDEX('Coverage Indicators - Section D'!H$45:H$226,MATCH('Print View'!$AN129,'Coverage Indicators - Section D'!$I$45:$I$226,0)),""),"")</f>
        <v/>
      </c>
      <c r="W129" s="284" t="str">
        <f ca="1">IFERROR(IF(INDEX('Coverage Indicators - Section D'!E$45:E$226,MATCH('Print View'!$AO129,'Coverage Indicators - Section D'!$I$45:$I$226,0))&lt;&gt;0,INDEX('Coverage Indicators - Section D'!E$45:E$226,MATCH('Print View'!$AO129,'Coverage Indicators - Section D'!$I$45:$I$226,0)),""),"")</f>
        <v/>
      </c>
      <c r="X129" s="627" t="str">
        <f ca="1">IFERROR(IF(INDEX('Coverage Indicators - Section D'!G$45:G$226,MATCH('Print View'!$AO129,'Coverage Indicators - Section D'!$I$45:$I$226,0))&lt;&gt;0,INDEX('Coverage Indicators - Section D'!G$45:G$226,MATCH('Print View'!$AO129,'Coverage Indicators - Section D'!$I$45:$I$226,0)),""),"")</f>
        <v/>
      </c>
      <c r="Y129" s="626" t="str">
        <f ca="1">IFERROR(IF(INDEX('Coverage Indicators - Section D'!H$45:H$226,MATCH('Print View'!$AO129,'Coverage Indicators - Section D'!$I$45:$I$226,0))&lt;&gt;0,INDEX('Coverage Indicators - Section D'!H$45:H$226,MATCH('Print View'!$AO129,'Coverage Indicators - Section D'!$I$45:$I$226,0)),""),"")</f>
        <v/>
      </c>
      <c r="Z129" s="284" t="str">
        <f ca="1">IFERROR(IF(INDEX('Coverage Indicators - Section D'!E$45:E$226,MATCH('Print View'!$AP129,'Coverage Indicators - Section D'!$I$45:$I$226,0))&lt;&gt;0,INDEX('Coverage Indicators - Section D'!E$45:E$226,MATCH('Print View'!$AP129,'Coverage Indicators - Section D'!$I$45:$I$226,0)),""),"")</f>
        <v/>
      </c>
      <c r="AA129" s="627" t="str">
        <f ca="1">IFERROR(IF(INDEX('Coverage Indicators - Section D'!G$45:G$226,MATCH('Print View'!$AP129,'Coverage Indicators - Section D'!$I$45:$I$226,0))&lt;&gt;0,INDEX('Coverage Indicators - Section D'!G$45:G$226,MATCH('Print View'!$AP129,'Coverage Indicators - Section D'!$I$45:$I$226,0)),""),"")</f>
        <v/>
      </c>
      <c r="AB129" s="626" t="str">
        <f ca="1">IFERROR(IF(INDEX('Coverage Indicators - Section D'!H$45:H$226,MATCH('Print View'!$AP129,'Coverage Indicators - Section D'!$I$45:$I$226,0))&lt;&gt;0,INDEX('Coverage Indicators - Section D'!H$45:H$226,MATCH('Print View'!$AP129,'Coverage Indicators - Section D'!$I$45:$I$226,0)),""),"")</f>
        <v/>
      </c>
      <c r="AC129" s="284" t="str">
        <f ca="1">IFERROR(IF(INDEX('Coverage Indicators - Section D'!E$45:E$226,MATCH('Print View'!$AQ129,'Coverage Indicators - Section D'!$I$45:$I$226,0))&lt;&gt;0,INDEX('Coverage Indicators - Section D'!E$45:E$226,MATCH('Print View'!$AQ129,'Coverage Indicators - Section D'!$I$45:$I$226,0)),""),"")</f>
        <v/>
      </c>
      <c r="AD129" s="627" t="str">
        <f ca="1">IFERROR(IF(INDEX('Coverage Indicators - Section D'!G$45:G$226,MATCH('Print View'!$AQ129,'Coverage Indicators - Section D'!$I$45:$I$226,0))&lt;&gt;0,INDEX('Coverage Indicators - Section D'!G$45:G$226,MATCH('Print View'!$AQ129,'Coverage Indicators - Section D'!$I$45:$I$226,0)),""),"")</f>
        <v/>
      </c>
      <c r="AE129" s="626" t="str">
        <f ca="1">IFERROR(IF(INDEX('Coverage Indicators - Section D'!H$45:H$226,MATCH('Print View'!$AQ129,'Coverage Indicators - Section D'!$I$45:$I$226,0))&lt;&gt;0,INDEX('Coverage Indicators - Section D'!H$45:H$226,MATCH('Print View'!$AQ129,'Coverage Indicators - Section D'!$I$45:$I$226,0)),""),"")</f>
        <v/>
      </c>
      <c r="AF129" s="285"/>
      <c r="AG129" s="628" t="str">
        <f>IFERROR(IF(INDEX('Coverage Indicators - Section D'!W$10:W$41,MATCH('Print View'!$A129,'Coverage Indicators - Section D'!$A$10:$A$41,0))&lt;&gt;0,INDEX('Coverage Indicators - Section D'!W$10:W$41,MATCH('Print View'!$A129,'Coverage Indicators - Section D'!$A$10:$A$41,0)),""),"")</f>
        <v/>
      </c>
      <c r="AL129" s="633" t="str">
        <f t="shared" ref="AL129" ca="1" si="164">CONCATENATE($A129,N$117)</f>
        <v>61-Jan-18 to 31-Dec-18</v>
      </c>
      <c r="AM129" s="633" t="str">
        <f t="shared" ref="AM129" ca="1" si="165">CONCATENATE($A129,Q$117)</f>
        <v>61-Jan-19 to 31-Dec-19</v>
      </c>
      <c r="AN129" s="633" t="str">
        <f t="shared" ref="AN129" ca="1" si="166">CONCATENATE($A129,T$117)</f>
        <v>61-Jan-00 to 31-Dec-20</v>
      </c>
      <c r="AO129" s="633" t="str">
        <f t="shared" ref="AO129" ca="1" si="167">CONCATENATE($A129,W$117)</f>
        <v>61-Jan-21 to 31-Dec-21</v>
      </c>
      <c r="AP129" s="633" t="str">
        <f t="shared" ref="AP129" ca="1" si="168">CONCATENATE($A129,Z$117)</f>
        <v>61-Jan-22 to 31-Dec-22</v>
      </c>
      <c r="AQ129" s="633" t="str">
        <f t="shared" ref="AQ129" ca="1" si="169">CONCATENATE($A129,AC$117)</f>
        <v>61-Jan-23 to 31-Dec-23</v>
      </c>
    </row>
    <row r="130" spans="1:43" s="229" customFormat="1" ht="28.5" x14ac:dyDescent="0.25">
      <c r="A130" s="629"/>
      <c r="B130" s="626"/>
      <c r="C130" s="626"/>
      <c r="D130" s="626"/>
      <c r="E130" s="286" t="str">
        <f>IFERROR(IF(INDEX('Coverage Indicators - Section D'!F$10:F$41,MATCH('Print View'!$A129,'Coverage Indicators - Section D'!$A$10:$A$41,0))&lt;&gt;0,INDEX('Coverage Indicators - Section D'!F$10:F$41,MATCH('Print View'!$A129,'Coverage Indicators - Section D'!$A$10:$A$41,0)),""),"")</f>
        <v/>
      </c>
      <c r="F130" s="627"/>
      <c r="G130" s="627"/>
      <c r="H130" s="626"/>
      <c r="I130" s="626"/>
      <c r="J130" s="626"/>
      <c r="K130" s="626"/>
      <c r="L130" s="286" t="str">
        <f>IFERROR(IF(INDEX('Coverage Indicators - Section D'!U$10:U$41,MATCH('Print View'!$A129,'Coverage Indicators - Section D'!$A$10:$A$41,0))&lt;&gt;0,INDEX('Coverage Indicators - Section D'!U$10:U$41,MATCH('Print View'!$A129,'Coverage Indicators - Section D'!$A$10:$A$41,0)),""),"")</f>
        <v/>
      </c>
      <c r="M130" s="626"/>
      <c r="N130" s="286" t="str">
        <f ca="1">IFERROR(IF(INDEX('Coverage Indicators - Section D'!F$45:F$226,MATCH('Print View'!$AL129,'Coverage Indicators - Section D'!$I$45:$I$226,0))&lt;&gt;0,INDEX('Coverage Indicators - Section D'!F$45:F$226,MATCH('Print View'!$AL129,'Coverage Indicators - Section D'!$I$45:$I$226,0)),""),"")</f>
        <v/>
      </c>
      <c r="O130" s="627"/>
      <c r="P130" s="626"/>
      <c r="Q130" s="286" t="str">
        <f ca="1">IFERROR(IF(INDEX('Coverage Indicators - Section D'!F$45:F$226,MATCH('Print View'!$AM129,'Coverage Indicators - Section D'!$I$45:$I$226,0))&lt;&gt;0,INDEX('Coverage Indicators - Section D'!F$45:F$226,MATCH('Print View'!$AM129,'Coverage Indicators - Section D'!$I$45:$I$226,0)),""),"")</f>
        <v/>
      </c>
      <c r="R130" s="627"/>
      <c r="S130" s="626"/>
      <c r="T130" s="286" t="str">
        <f ca="1">IFERROR(IF(INDEX('Coverage Indicators - Section D'!F$45:F$226,MATCH('Print View'!$AN129,'Coverage Indicators - Section D'!$I$45:$I$226,0))&lt;&gt;0,INDEX('Coverage Indicators - Section D'!F$45:F$226,MATCH('Print View'!$AN129,'Coverage Indicators - Section D'!$I$45:$I$226,0)),""),"")</f>
        <v/>
      </c>
      <c r="U130" s="627"/>
      <c r="V130" s="626"/>
      <c r="W130" s="286" t="str">
        <f ca="1">IFERROR(IF(INDEX('Coverage Indicators - Section D'!F$45:F$226,MATCH('Print View'!$AO129,'Coverage Indicators - Section D'!$I$45:$I$226,0))&lt;&gt;0,INDEX('Coverage Indicators - Section D'!F$45:F$226,MATCH('Print View'!$AO129,'Coverage Indicators - Section D'!$I$45:$I$226,0)),""),"")</f>
        <v/>
      </c>
      <c r="X130" s="627"/>
      <c r="Y130" s="626"/>
      <c r="Z130" s="286" t="str">
        <f ca="1">IFERROR(IF(INDEX('Coverage Indicators - Section D'!F$45:F$226,MATCH('Print View'!$AP129,'Coverage Indicators - Section D'!$I$45:$I$226,0))&lt;&gt;0,INDEX('Coverage Indicators - Section D'!F$45:F$226,MATCH('Print View'!$AP129,'Coverage Indicators - Section D'!$I$45:$I$226,0)),""),"")</f>
        <v/>
      </c>
      <c r="AA130" s="627"/>
      <c r="AB130" s="626"/>
      <c r="AC130" s="286" t="str">
        <f ca="1">IFERROR(IF(INDEX('Coverage Indicators - Section D'!F$45:F$226,MATCH('Print View'!$AQ129,'Coverage Indicators - Section D'!$I$45:$I$226,0))&lt;&gt;0,INDEX('Coverage Indicators - Section D'!F$45:F$226,MATCH('Print View'!$AQ129,'Coverage Indicators - Section D'!$I$45:$I$226,0)),""),"")</f>
        <v/>
      </c>
      <c r="AD130" s="627"/>
      <c r="AE130" s="626"/>
      <c r="AF130" s="285"/>
      <c r="AG130" s="628"/>
      <c r="AL130" s="633"/>
      <c r="AM130" s="633"/>
      <c r="AN130" s="633"/>
      <c r="AO130" s="633"/>
      <c r="AP130" s="633"/>
      <c r="AQ130" s="633"/>
    </row>
    <row r="131" spans="1:43" s="229" customFormat="1" ht="28.5" x14ac:dyDescent="0.25">
      <c r="A131" s="622">
        <v>7</v>
      </c>
      <c r="B131" s="623" t="str">
        <f>IFERROR(IF(INDEX('Coverage Indicators - Section D'!B$10:B$41,MATCH('Print View'!$A131,'Coverage Indicators - Section D'!$A$10:$A$41,0))&lt;&gt;0,INDEX('Coverage Indicators - Section D'!B$10:B$41,MATCH('Print View'!$A131,'Coverage Indicators - Section D'!$A$10:$A$41,0)),""),"")</f>
        <v/>
      </c>
      <c r="C131" s="623" t="str">
        <f>IFERROR(IF(INDEX('Coverage Indicators - Section D'!C$10:C$41,MATCH('Print View'!$A131,'Coverage Indicators - Section D'!$A$10:$A$41,0))&lt;&gt;0,INDEX('Coverage Indicators - Section D'!C$10:C$41,MATCH('Print View'!$A131,'Coverage Indicators - Section D'!$A$10:$A$41,0)),""),"")</f>
        <v/>
      </c>
      <c r="D131" s="623" t="str">
        <f>IFERROR(IF(INDEX('Coverage Indicators - Section D'!D$10:D$41,MATCH('Print View'!$A131,'Coverage Indicators - Section D'!$A$10:$A$41,0))&lt;&gt;0,INDEX('Coverage Indicators - Section D'!D$10:D$41,MATCH('Print View'!$A131,'Coverage Indicators - Section D'!$A$10:$A$41,0)),""),"")</f>
        <v/>
      </c>
      <c r="E131" s="255" t="str">
        <f>IFERROR(IF(INDEX('Coverage Indicators - Section D'!E$10:E$41,MATCH('Print View'!$A131,'Coverage Indicators - Section D'!$A$10:$A$41,0))&lt;&gt;0,INDEX('Coverage Indicators - Section D'!E$10:E$41,MATCH('Print View'!$A131,'Coverage Indicators - Section D'!$A$10:$A$41,0)),""),"")</f>
        <v/>
      </c>
      <c r="F131" s="624" t="str">
        <f>IFERROR(IF(INDEX('Coverage Indicators - Section D'!G$10:G$41,MATCH('Print View'!$A131,'Coverage Indicators - Section D'!$A$10:$A$41,0))&lt;&gt;0,INDEX('Coverage Indicators - Section D'!G$10:G$41,MATCH('Print View'!$A131,'Coverage Indicators - Section D'!$A$10:$A$41,0)),""),"")</f>
        <v/>
      </c>
      <c r="G131" s="624" t="str">
        <f>IFERROR(IF(INDEX('Coverage Indicators - Section D'!H$10:H$41,MATCH('Print View'!$A131,'Coverage Indicators - Section D'!$A$10:$A$41,0))&lt;&gt;0,INDEX('Coverage Indicators - Section D'!H$10:H$41,MATCH('Print View'!$A131,'Coverage Indicators - Section D'!$A$10:$A$41,0)),""),"")</f>
        <v/>
      </c>
      <c r="H131" s="623" t="str">
        <f>IFERROR(IF(INDEX('Coverage Indicators - Section D'!P$10:P$41,MATCH('Print View'!$A131,'Coverage Indicators - Section D'!$A$10:$A$41,0))&lt;&gt;0,INDEX('Coverage Indicators - Section D'!P$10:P$41,MATCH('Print View'!$A131,'Coverage Indicators - Section D'!$A$10:$A$41,0)),""),"")</f>
        <v/>
      </c>
      <c r="I131" s="623" t="str">
        <f>IFERROR(IF(INDEX('Coverage Indicators - Section D'!Q$10:Q$41,MATCH('Print View'!$A131,'Coverage Indicators - Section D'!$A$10:$A$41,0))&lt;&gt;0,INDEX('Coverage Indicators - Section D'!Q$10:Q$41,MATCH('Print View'!$A131,'Coverage Indicators - Section D'!$A$10:$A$41,0)),""),"")</f>
        <v/>
      </c>
      <c r="J131" s="623" t="str">
        <f>IFERROR(IF(INDEX('Coverage Indicators - Section D'!R$10:R$41,MATCH('Print View'!$A131,'Coverage Indicators - Section D'!$A$10:$A$41,0))&lt;&gt;0,INDEX('Coverage Indicators - Section D'!R$10:R$41,MATCH('Print View'!$A131,'Coverage Indicators - Section D'!$A$10:$A$41,0)),""),"")</f>
        <v/>
      </c>
      <c r="K131" s="623" t="str">
        <f>IFERROR(IF(INDEX('Coverage Indicators - Section D'!S$10:S$41,MATCH('Print View'!$A131,'Coverage Indicators - Section D'!$A$10:$A$41,0))&lt;&gt;0,INDEX('Coverage Indicators - Section D'!S$10:S$41,MATCH('Print View'!$A131,'Coverage Indicators - Section D'!$A$10:$A$41,0)),""),"")</f>
        <v/>
      </c>
      <c r="L131" s="255" t="str">
        <f>IFERROR(IF(INDEX('Coverage Indicators - Section D'!T$10:T$41,MATCH('Print View'!$A131,'Coverage Indicators - Section D'!$A$10:$A$41,0))&lt;&gt;0,INDEX('Coverage Indicators - Section D'!T$10:T$41,MATCH('Print View'!$A131,'Coverage Indicators - Section D'!$A$10:$A$41,0)),""),"")</f>
        <v/>
      </c>
      <c r="M131" s="623" t="str">
        <f>IFERROR(IF(INDEX('Coverage Indicators - Section D'!V$10:V$41,MATCH('Print View'!$A131,'Coverage Indicators - Section D'!$A$10:$A$41,0))&lt;&gt;0,INDEX('Coverage Indicators - Section D'!V$10:V$41,MATCH('Print View'!$A131,'Coverage Indicators - Section D'!$A$10:$A$41,0)),""),"")</f>
        <v/>
      </c>
      <c r="N131" s="255" t="str">
        <f ca="1">IFERROR(IF(INDEX('Coverage Indicators - Section D'!E$45:E$226,MATCH('Print View'!$AL131,'Coverage Indicators - Section D'!$I$45:$I$226,0))&lt;&gt;0,INDEX('Coverage Indicators - Section D'!E$45:E$226,MATCH('Print View'!$AL131,'Coverage Indicators - Section D'!$I$45:$I$226,0)),""),"")</f>
        <v/>
      </c>
      <c r="O131" s="624" t="str">
        <f ca="1">IFERROR(IF(INDEX('Coverage Indicators - Section D'!G$45:G$226,MATCH('Print View'!$AL131,'Coverage Indicators - Section D'!$I$45:$I$226,0))&lt;&gt;0,INDEX('Coverage Indicators - Section D'!G$45:G$226,MATCH('Print View'!$AL131,'Coverage Indicators - Section D'!$I$45:$I$226,0)),""),"")</f>
        <v/>
      </c>
      <c r="P131" s="623" t="str">
        <f ca="1">IFERROR(IF(INDEX('Coverage Indicators - Section D'!H$45:H$226,MATCH('Print View'!$AL131,'Coverage Indicators - Section D'!$I$45:$I$226,0))&lt;&gt;0,INDEX('Coverage Indicators - Section D'!H$45:H$226,MATCH('Print View'!$AL131,'Coverage Indicators - Section D'!$I$45:$I$226,0)),""),"")</f>
        <v/>
      </c>
      <c r="Q131" s="255" t="str">
        <f ca="1">IFERROR(IF(INDEX('Coverage Indicators - Section D'!E$45:E$226,MATCH('Print View'!$AM131,'Coverage Indicators - Section D'!$I$45:$I$226,0))&lt;&gt;0,INDEX('Coverage Indicators - Section D'!E$45:E$226,MATCH('Print View'!$AM131,'Coverage Indicators - Section D'!$I$45:$I$226,0)),""),"")</f>
        <v/>
      </c>
      <c r="R131" s="624" t="str">
        <f ca="1">IFERROR(IF(INDEX('Coverage Indicators - Section D'!G$45:G$226,MATCH('Print View'!$AM131,'Coverage Indicators - Section D'!$I$45:$I$226,0))&lt;&gt;0,INDEX('Coverage Indicators - Section D'!G$45:G$226,MATCH('Print View'!$AM131,'Coverage Indicators - Section D'!$I$45:$I$226,0)),""),"")</f>
        <v/>
      </c>
      <c r="S131" s="623" t="str">
        <f ca="1">IFERROR(IF(INDEX('Coverage Indicators - Section D'!H$45:H$226,MATCH('Print View'!$AM131,'Coverage Indicators - Section D'!$I$45:$I$226,0))&lt;&gt;0,INDEX('Coverage Indicators - Section D'!H$45:H$226,MATCH('Print View'!$AM131,'Coverage Indicators - Section D'!$I$45:$I$226,0)),""),"")</f>
        <v/>
      </c>
      <c r="T131" s="255" t="str">
        <f ca="1">IFERROR(IF(INDEX('Coverage Indicators - Section D'!E$45:E$226,MATCH('Print View'!$AN131,'Coverage Indicators - Section D'!$I$45:$I$226,0))&lt;&gt;0,INDEX('Coverage Indicators - Section D'!E$45:E$226,MATCH('Print View'!$AN131,'Coverage Indicators - Section D'!$I$45:$I$226,0)),""),"")</f>
        <v/>
      </c>
      <c r="U131" s="624" t="str">
        <f ca="1">IFERROR(IF(INDEX('Coverage Indicators - Section D'!G$45:G$226,MATCH('Print View'!$AN131,'Coverage Indicators - Section D'!$I$45:$I$226,0))&lt;&gt;0,INDEX('Coverage Indicators - Section D'!G$45:G$226,MATCH('Print View'!$AN131,'Coverage Indicators - Section D'!$I$45:$I$226,0)),""),"")</f>
        <v/>
      </c>
      <c r="V131" s="623" t="str">
        <f ca="1">IFERROR(IF(INDEX('Coverage Indicators - Section D'!H$45:H$226,MATCH('Print View'!$AN131,'Coverage Indicators - Section D'!$I$45:$I$226,0))&lt;&gt;0,INDEX('Coverage Indicators - Section D'!H$45:H$226,MATCH('Print View'!$AN131,'Coverage Indicators - Section D'!$I$45:$I$226,0)),""),"")</f>
        <v/>
      </c>
      <c r="W131" s="255" t="str">
        <f ca="1">IFERROR(IF(INDEX('Coverage Indicators - Section D'!E$45:E$226,MATCH('Print View'!$AO131,'Coverage Indicators - Section D'!$I$45:$I$226,0))&lt;&gt;0,INDEX('Coverage Indicators - Section D'!E$45:E$226,MATCH('Print View'!$AO131,'Coverage Indicators - Section D'!$I$45:$I$226,0)),""),"")</f>
        <v/>
      </c>
      <c r="X131" s="624" t="str">
        <f ca="1">IFERROR(IF(INDEX('Coverage Indicators - Section D'!G$45:G$226,MATCH('Print View'!$AO131,'Coverage Indicators - Section D'!$I$45:$I$226,0))&lt;&gt;0,INDEX('Coverage Indicators - Section D'!G$45:G$226,MATCH('Print View'!$AO131,'Coverage Indicators - Section D'!$I$45:$I$226,0)),""),"")</f>
        <v/>
      </c>
      <c r="Y131" s="623" t="str">
        <f ca="1">IFERROR(IF(INDEX('Coverage Indicators - Section D'!H$45:H$226,MATCH('Print View'!$AO131,'Coverage Indicators - Section D'!$I$45:$I$226,0))&lt;&gt;0,INDEX('Coverage Indicators - Section D'!H$45:H$226,MATCH('Print View'!$AO131,'Coverage Indicators - Section D'!$I$45:$I$226,0)),""),"")</f>
        <v/>
      </c>
      <c r="Z131" s="255" t="str">
        <f ca="1">IFERROR(IF(INDEX('Coverage Indicators - Section D'!E$45:E$226,MATCH('Print View'!$AP131,'Coverage Indicators - Section D'!$I$45:$I$226,0))&lt;&gt;0,INDEX('Coverage Indicators - Section D'!E$45:E$226,MATCH('Print View'!$AP131,'Coverage Indicators - Section D'!$I$45:$I$226,0)),""),"")</f>
        <v/>
      </c>
      <c r="AA131" s="624" t="str">
        <f ca="1">IFERROR(IF(INDEX('Coverage Indicators - Section D'!G$45:G$226,MATCH('Print View'!$AP131,'Coverage Indicators - Section D'!$I$45:$I$226,0))&lt;&gt;0,INDEX('Coverage Indicators - Section D'!G$45:G$226,MATCH('Print View'!$AP131,'Coverage Indicators - Section D'!$I$45:$I$226,0)),""),"")</f>
        <v/>
      </c>
      <c r="AB131" s="623" t="str">
        <f ca="1">IFERROR(IF(INDEX('Coverage Indicators - Section D'!H$45:H$226,MATCH('Print View'!$AP131,'Coverage Indicators - Section D'!$I$45:$I$226,0))&lt;&gt;0,INDEX('Coverage Indicators - Section D'!H$45:H$226,MATCH('Print View'!$AP131,'Coverage Indicators - Section D'!$I$45:$I$226,0)),""),"")</f>
        <v/>
      </c>
      <c r="AC131" s="255" t="str">
        <f ca="1">IFERROR(IF(INDEX('Coverage Indicators - Section D'!E$45:E$226,MATCH('Print View'!$AQ131,'Coverage Indicators - Section D'!$I$45:$I$226,0))&lt;&gt;0,INDEX('Coverage Indicators - Section D'!E$45:E$226,MATCH('Print View'!$AQ131,'Coverage Indicators - Section D'!$I$45:$I$226,0)),""),"")</f>
        <v/>
      </c>
      <c r="AD131" s="624" t="str">
        <f ca="1">IFERROR(IF(INDEX('Coverage Indicators - Section D'!G$45:G$226,MATCH('Print View'!$AQ131,'Coverage Indicators - Section D'!$I$45:$I$226,0))&lt;&gt;0,INDEX('Coverage Indicators - Section D'!G$45:G$226,MATCH('Print View'!$AQ131,'Coverage Indicators - Section D'!$I$45:$I$226,0)),""),"")</f>
        <v/>
      </c>
      <c r="AE131" s="623" t="str">
        <f ca="1">IFERROR(IF(INDEX('Coverage Indicators - Section D'!H$45:H$226,MATCH('Print View'!$AQ131,'Coverage Indicators - Section D'!$I$45:$I$226,0))&lt;&gt;0,INDEX('Coverage Indicators - Section D'!H$45:H$226,MATCH('Print View'!$AQ131,'Coverage Indicators - Section D'!$I$45:$I$226,0)),""),"")</f>
        <v/>
      </c>
      <c r="AF131" s="254"/>
      <c r="AG131" s="625" t="str">
        <f>IFERROR(IF(INDEX('Coverage Indicators - Section D'!W$10:W$41,MATCH('Print View'!$A131,'Coverage Indicators - Section D'!$A$10:$A$41,0))&lt;&gt;0,INDEX('Coverage Indicators - Section D'!W$10:W$41,MATCH('Print View'!$A131,'Coverage Indicators - Section D'!$A$10:$A$41,0)),""),"")</f>
        <v/>
      </c>
      <c r="AL131" s="633" t="str">
        <f t="shared" ref="AL131" ca="1" si="170">CONCATENATE($A131,N$117)</f>
        <v>71-Jan-18 to 31-Dec-18</v>
      </c>
      <c r="AM131" s="633" t="str">
        <f t="shared" ref="AM131" ca="1" si="171">CONCATENATE($A131,Q$117)</f>
        <v>71-Jan-19 to 31-Dec-19</v>
      </c>
      <c r="AN131" s="633" t="str">
        <f t="shared" ref="AN131" ca="1" si="172">CONCATENATE($A131,T$117)</f>
        <v>71-Jan-00 to 31-Dec-20</v>
      </c>
      <c r="AO131" s="633" t="str">
        <f t="shared" ref="AO131" ca="1" si="173">CONCATENATE($A131,W$117)</f>
        <v>71-Jan-21 to 31-Dec-21</v>
      </c>
      <c r="AP131" s="633" t="str">
        <f t="shared" ref="AP131" ca="1" si="174">CONCATENATE($A131,Z$117)</f>
        <v>71-Jan-22 to 31-Dec-22</v>
      </c>
      <c r="AQ131" s="633" t="str">
        <f t="shared" ref="AQ131" ca="1" si="175">CONCATENATE($A131,AC$117)</f>
        <v>71-Jan-23 to 31-Dec-23</v>
      </c>
    </row>
    <row r="132" spans="1:43" s="229" customFormat="1" ht="28.5" x14ac:dyDescent="0.25">
      <c r="A132" s="622"/>
      <c r="B132" s="623"/>
      <c r="C132" s="623"/>
      <c r="D132" s="623"/>
      <c r="E132" s="253" t="str">
        <f>IFERROR(IF(INDEX('Coverage Indicators - Section D'!F$10:F$41,MATCH('Print View'!$A131,'Coverage Indicators - Section D'!$A$10:$A$41,0))&lt;&gt;0,INDEX('Coverage Indicators - Section D'!F$10:F$41,MATCH('Print View'!$A131,'Coverage Indicators - Section D'!$A$10:$A$41,0)),""),"")</f>
        <v/>
      </c>
      <c r="F132" s="624"/>
      <c r="G132" s="624"/>
      <c r="H132" s="623"/>
      <c r="I132" s="623"/>
      <c r="J132" s="623"/>
      <c r="K132" s="623"/>
      <c r="L132" s="253" t="str">
        <f>IFERROR(IF(INDEX('Coverage Indicators - Section D'!U$10:U$41,MATCH('Print View'!$A131,'Coverage Indicators - Section D'!$A$10:$A$41,0))&lt;&gt;0,INDEX('Coverage Indicators - Section D'!U$10:U$41,MATCH('Print View'!$A131,'Coverage Indicators - Section D'!$A$10:$A$41,0)),""),"")</f>
        <v/>
      </c>
      <c r="M132" s="623"/>
      <c r="N132" s="253" t="str">
        <f ca="1">IFERROR(IF(INDEX('Coverage Indicators - Section D'!F$45:F$226,MATCH('Print View'!$AL131,'Coverage Indicators - Section D'!$I$45:$I$226,0))&lt;&gt;0,INDEX('Coverage Indicators - Section D'!F$45:F$226,MATCH('Print View'!$AL131,'Coverage Indicators - Section D'!$I$45:$I$226,0)),""),"")</f>
        <v/>
      </c>
      <c r="O132" s="624"/>
      <c r="P132" s="623"/>
      <c r="Q132" s="253" t="str">
        <f ca="1">IFERROR(IF(INDEX('Coverage Indicators - Section D'!F$45:F$226,MATCH('Print View'!$AM131,'Coverage Indicators - Section D'!$I$45:$I$226,0))&lt;&gt;0,INDEX('Coverage Indicators - Section D'!F$45:F$226,MATCH('Print View'!$AM131,'Coverage Indicators - Section D'!$I$45:$I$226,0)),""),"")</f>
        <v/>
      </c>
      <c r="R132" s="624"/>
      <c r="S132" s="623"/>
      <c r="T132" s="253" t="str">
        <f ca="1">IFERROR(IF(INDEX('Coverage Indicators - Section D'!F$45:F$226,MATCH('Print View'!$AN131,'Coverage Indicators - Section D'!$I$45:$I$226,0))&lt;&gt;0,INDEX('Coverage Indicators - Section D'!F$45:F$226,MATCH('Print View'!$AN131,'Coverage Indicators - Section D'!$I$45:$I$226,0)),""),"")</f>
        <v/>
      </c>
      <c r="U132" s="624"/>
      <c r="V132" s="623"/>
      <c r="W132" s="253" t="str">
        <f ca="1">IFERROR(IF(INDEX('Coverage Indicators - Section D'!F$45:F$226,MATCH('Print View'!$AO131,'Coverage Indicators - Section D'!$I$45:$I$226,0))&lt;&gt;0,INDEX('Coverage Indicators - Section D'!F$45:F$226,MATCH('Print View'!$AO131,'Coverage Indicators - Section D'!$I$45:$I$226,0)),""),"")</f>
        <v/>
      </c>
      <c r="X132" s="624"/>
      <c r="Y132" s="623"/>
      <c r="Z132" s="253" t="str">
        <f ca="1">IFERROR(IF(INDEX('Coverage Indicators - Section D'!F$45:F$226,MATCH('Print View'!$AP131,'Coverage Indicators - Section D'!$I$45:$I$226,0))&lt;&gt;0,INDEX('Coverage Indicators - Section D'!F$45:F$226,MATCH('Print View'!$AP131,'Coverage Indicators - Section D'!$I$45:$I$226,0)),""),"")</f>
        <v/>
      </c>
      <c r="AA132" s="624"/>
      <c r="AB132" s="623"/>
      <c r="AC132" s="253" t="str">
        <f ca="1">IFERROR(IF(INDEX('Coverage Indicators - Section D'!F$45:F$226,MATCH('Print View'!$AQ131,'Coverage Indicators - Section D'!$I$45:$I$226,0))&lt;&gt;0,INDEX('Coverage Indicators - Section D'!F$45:F$226,MATCH('Print View'!$AQ131,'Coverage Indicators - Section D'!$I$45:$I$226,0)),""),"")</f>
        <v/>
      </c>
      <c r="AD132" s="624"/>
      <c r="AE132" s="623"/>
      <c r="AF132" s="254"/>
      <c r="AG132" s="625"/>
      <c r="AL132" s="633"/>
      <c r="AM132" s="633"/>
      <c r="AN132" s="633"/>
      <c r="AO132" s="633"/>
      <c r="AP132" s="633"/>
      <c r="AQ132" s="633"/>
    </row>
    <row r="133" spans="1:43" s="229" customFormat="1" ht="28.5" x14ac:dyDescent="0.25">
      <c r="A133" s="629">
        <v>8</v>
      </c>
      <c r="B133" s="626" t="str">
        <f>IFERROR(IF(INDEX('Coverage Indicators - Section D'!B$10:B$41,MATCH('Print View'!$A133,'Coverage Indicators - Section D'!$A$10:$A$41,0))&lt;&gt;0,INDEX('Coverage Indicators - Section D'!B$10:B$41,MATCH('Print View'!$A133,'Coverage Indicators - Section D'!$A$10:$A$41,0)),""),"")</f>
        <v/>
      </c>
      <c r="C133" s="626" t="str">
        <f>IFERROR(IF(INDEX('Coverage Indicators - Section D'!C$10:C$41,MATCH('Print View'!$A133,'Coverage Indicators - Section D'!$A$10:$A$41,0))&lt;&gt;0,INDEX('Coverage Indicators - Section D'!C$10:C$41,MATCH('Print View'!$A133,'Coverage Indicators - Section D'!$A$10:$A$41,0)),""),"")</f>
        <v/>
      </c>
      <c r="D133" s="626" t="str">
        <f>IFERROR(IF(INDEX('Coverage Indicators - Section D'!D$10:D$41,MATCH('Print View'!$A133,'Coverage Indicators - Section D'!$A$10:$A$41,0))&lt;&gt;0,INDEX('Coverage Indicators - Section D'!D$10:D$41,MATCH('Print View'!$A133,'Coverage Indicators - Section D'!$A$10:$A$41,0)),""),"")</f>
        <v/>
      </c>
      <c r="E133" s="284" t="str">
        <f>IFERROR(IF(INDEX('Coverage Indicators - Section D'!E$10:E$41,MATCH('Print View'!$A133,'Coverage Indicators - Section D'!$A$10:$A$41,0))&lt;&gt;0,INDEX('Coverage Indicators - Section D'!E$10:E$41,MATCH('Print View'!$A133,'Coverage Indicators - Section D'!$A$10:$A$41,0)),""),"")</f>
        <v/>
      </c>
      <c r="F133" s="627" t="str">
        <f>IFERROR(IF(INDEX('Coverage Indicators - Section D'!G$10:G$41,MATCH('Print View'!$A133,'Coverage Indicators - Section D'!$A$10:$A$41,0))&lt;&gt;0,INDEX('Coverage Indicators - Section D'!G$10:G$41,MATCH('Print View'!$A133,'Coverage Indicators - Section D'!$A$10:$A$41,0)),""),"")</f>
        <v/>
      </c>
      <c r="G133" s="627" t="str">
        <f>IFERROR(IF(INDEX('Coverage Indicators - Section D'!H$10:H$41,MATCH('Print View'!$A133,'Coverage Indicators - Section D'!$A$10:$A$41,0))&lt;&gt;0,INDEX('Coverage Indicators - Section D'!H$10:H$41,MATCH('Print View'!$A133,'Coverage Indicators - Section D'!$A$10:$A$41,0)),""),"")</f>
        <v/>
      </c>
      <c r="H133" s="626" t="str">
        <f>IFERROR(IF(INDEX('Coverage Indicators - Section D'!P$10:P$41,MATCH('Print View'!$A133,'Coverage Indicators - Section D'!$A$10:$A$41,0))&lt;&gt;0,INDEX('Coverage Indicators - Section D'!P$10:P$41,MATCH('Print View'!$A133,'Coverage Indicators - Section D'!$A$10:$A$41,0)),""),"")</f>
        <v/>
      </c>
      <c r="I133" s="626" t="str">
        <f>IFERROR(IF(INDEX('Coverage Indicators - Section D'!Q$10:Q$41,MATCH('Print View'!$A133,'Coverage Indicators - Section D'!$A$10:$A$41,0))&lt;&gt;0,INDEX('Coverage Indicators - Section D'!Q$10:Q$41,MATCH('Print View'!$A133,'Coverage Indicators - Section D'!$A$10:$A$41,0)),""),"")</f>
        <v/>
      </c>
      <c r="J133" s="626" t="str">
        <f>IFERROR(IF(INDEX('Coverage Indicators - Section D'!R$10:R$41,MATCH('Print View'!$A133,'Coverage Indicators - Section D'!$A$10:$A$41,0))&lt;&gt;0,INDEX('Coverage Indicators - Section D'!R$10:R$41,MATCH('Print View'!$A133,'Coverage Indicators - Section D'!$A$10:$A$41,0)),""),"")</f>
        <v/>
      </c>
      <c r="K133" s="626" t="str">
        <f>IFERROR(IF(INDEX('Coverage Indicators - Section D'!S$10:S$41,MATCH('Print View'!$A133,'Coverage Indicators - Section D'!$A$10:$A$41,0))&lt;&gt;0,INDEX('Coverage Indicators - Section D'!S$10:S$41,MATCH('Print View'!$A133,'Coverage Indicators - Section D'!$A$10:$A$41,0)),""),"")</f>
        <v/>
      </c>
      <c r="L133" s="284" t="str">
        <f>IFERROR(IF(INDEX('Coverage Indicators - Section D'!T$10:T$41,MATCH('Print View'!$A133,'Coverage Indicators - Section D'!$A$10:$A$41,0))&lt;&gt;0,INDEX('Coverage Indicators - Section D'!T$10:T$41,MATCH('Print View'!$A133,'Coverage Indicators - Section D'!$A$10:$A$41,0)),""),"")</f>
        <v/>
      </c>
      <c r="M133" s="626" t="str">
        <f>IFERROR(IF(INDEX('Coverage Indicators - Section D'!V$10:V$41,MATCH('Print View'!$A133,'Coverage Indicators - Section D'!$A$10:$A$41,0))&lt;&gt;0,INDEX('Coverage Indicators - Section D'!V$10:V$41,MATCH('Print View'!$A133,'Coverage Indicators - Section D'!$A$10:$A$41,0)),""),"")</f>
        <v/>
      </c>
      <c r="N133" s="284" t="str">
        <f ca="1">IFERROR(IF(INDEX('Coverage Indicators - Section D'!E$45:E$226,MATCH('Print View'!$AL133,'Coverage Indicators - Section D'!$I$45:$I$226,0))&lt;&gt;0,INDEX('Coverage Indicators - Section D'!E$45:E$226,MATCH('Print View'!$AL133,'Coverage Indicators - Section D'!$I$45:$I$226,0)),""),"")</f>
        <v/>
      </c>
      <c r="O133" s="627" t="str">
        <f ca="1">IFERROR(IF(INDEX('Coverage Indicators - Section D'!G$45:G$226,MATCH('Print View'!$AL133,'Coverage Indicators - Section D'!$I$45:$I$226,0))&lt;&gt;0,INDEX('Coverage Indicators - Section D'!G$45:G$226,MATCH('Print View'!$AL133,'Coverage Indicators - Section D'!$I$45:$I$226,0)),""),"")</f>
        <v/>
      </c>
      <c r="P133" s="626" t="str">
        <f ca="1">IFERROR(IF(INDEX('Coverage Indicators - Section D'!H$45:H$226,MATCH('Print View'!$AL133,'Coverage Indicators - Section D'!$I$45:$I$226,0))&lt;&gt;0,INDEX('Coverage Indicators - Section D'!H$45:H$226,MATCH('Print View'!$AL133,'Coverage Indicators - Section D'!$I$45:$I$226,0)),""),"")</f>
        <v/>
      </c>
      <c r="Q133" s="284" t="str">
        <f ca="1">IFERROR(IF(INDEX('Coverage Indicators - Section D'!E$45:E$226,MATCH('Print View'!$AM133,'Coverage Indicators - Section D'!$I$45:$I$226,0))&lt;&gt;0,INDEX('Coverage Indicators - Section D'!E$45:E$226,MATCH('Print View'!$AM133,'Coverage Indicators - Section D'!$I$45:$I$226,0)),""),"")</f>
        <v/>
      </c>
      <c r="R133" s="627" t="str">
        <f ca="1">IFERROR(IF(INDEX('Coverage Indicators - Section D'!G$45:G$226,MATCH('Print View'!$AM133,'Coverage Indicators - Section D'!$I$45:$I$226,0))&lt;&gt;0,INDEX('Coverage Indicators - Section D'!G$45:G$226,MATCH('Print View'!$AM133,'Coverage Indicators - Section D'!$I$45:$I$226,0)),""),"")</f>
        <v/>
      </c>
      <c r="S133" s="626" t="str">
        <f ca="1">IFERROR(IF(INDEX('Coverage Indicators - Section D'!H$45:H$226,MATCH('Print View'!$AM133,'Coverage Indicators - Section D'!$I$45:$I$226,0))&lt;&gt;0,INDEX('Coverage Indicators - Section D'!H$45:H$226,MATCH('Print View'!$AM133,'Coverage Indicators - Section D'!$I$45:$I$226,0)),""),"")</f>
        <v/>
      </c>
      <c r="T133" s="284" t="str">
        <f ca="1">IFERROR(IF(INDEX('Coverage Indicators - Section D'!E$45:E$226,MATCH('Print View'!$AN133,'Coverage Indicators - Section D'!$I$45:$I$226,0))&lt;&gt;0,INDEX('Coverage Indicators - Section D'!E$45:E$226,MATCH('Print View'!$AN133,'Coverage Indicators - Section D'!$I$45:$I$226,0)),""),"")</f>
        <v/>
      </c>
      <c r="U133" s="627" t="str">
        <f ca="1">IFERROR(IF(INDEX('Coverage Indicators - Section D'!G$45:G$226,MATCH('Print View'!$AN133,'Coverage Indicators - Section D'!$I$45:$I$226,0))&lt;&gt;0,INDEX('Coverage Indicators - Section D'!G$45:G$226,MATCH('Print View'!$AN133,'Coverage Indicators - Section D'!$I$45:$I$226,0)),""),"")</f>
        <v/>
      </c>
      <c r="V133" s="626" t="str">
        <f ca="1">IFERROR(IF(INDEX('Coverage Indicators - Section D'!H$45:H$226,MATCH('Print View'!$AN133,'Coverage Indicators - Section D'!$I$45:$I$226,0))&lt;&gt;0,INDEX('Coverage Indicators - Section D'!H$45:H$226,MATCH('Print View'!$AN133,'Coverage Indicators - Section D'!$I$45:$I$226,0)),""),"")</f>
        <v/>
      </c>
      <c r="W133" s="284" t="str">
        <f ca="1">IFERROR(IF(INDEX('Coverage Indicators - Section D'!E$45:E$226,MATCH('Print View'!$AO133,'Coverage Indicators - Section D'!$I$45:$I$226,0))&lt;&gt;0,INDEX('Coverage Indicators - Section D'!E$45:E$226,MATCH('Print View'!$AO133,'Coverage Indicators - Section D'!$I$45:$I$226,0)),""),"")</f>
        <v/>
      </c>
      <c r="X133" s="627" t="str">
        <f ca="1">IFERROR(IF(INDEX('Coverage Indicators - Section D'!G$45:G$226,MATCH('Print View'!$AO133,'Coverage Indicators - Section D'!$I$45:$I$226,0))&lt;&gt;0,INDEX('Coverage Indicators - Section D'!G$45:G$226,MATCH('Print View'!$AO133,'Coverage Indicators - Section D'!$I$45:$I$226,0)),""),"")</f>
        <v/>
      </c>
      <c r="Y133" s="626" t="str">
        <f ca="1">IFERROR(IF(INDEX('Coverage Indicators - Section D'!H$45:H$226,MATCH('Print View'!$AO133,'Coverage Indicators - Section D'!$I$45:$I$226,0))&lt;&gt;0,INDEX('Coverage Indicators - Section D'!H$45:H$226,MATCH('Print View'!$AO133,'Coverage Indicators - Section D'!$I$45:$I$226,0)),""),"")</f>
        <v/>
      </c>
      <c r="Z133" s="284" t="str">
        <f ca="1">IFERROR(IF(INDEX('Coverage Indicators - Section D'!E$45:E$226,MATCH('Print View'!$AP133,'Coverage Indicators - Section D'!$I$45:$I$226,0))&lt;&gt;0,INDEX('Coverage Indicators - Section D'!E$45:E$226,MATCH('Print View'!$AP133,'Coverage Indicators - Section D'!$I$45:$I$226,0)),""),"")</f>
        <v/>
      </c>
      <c r="AA133" s="627" t="str">
        <f ca="1">IFERROR(IF(INDEX('Coverage Indicators - Section D'!G$45:G$226,MATCH('Print View'!$AP133,'Coverage Indicators - Section D'!$I$45:$I$226,0))&lt;&gt;0,INDEX('Coverage Indicators - Section D'!G$45:G$226,MATCH('Print View'!$AP133,'Coverage Indicators - Section D'!$I$45:$I$226,0)),""),"")</f>
        <v/>
      </c>
      <c r="AB133" s="626" t="str">
        <f ca="1">IFERROR(IF(INDEX('Coverage Indicators - Section D'!H$45:H$226,MATCH('Print View'!$AP133,'Coverage Indicators - Section D'!$I$45:$I$226,0))&lt;&gt;0,INDEX('Coverage Indicators - Section D'!H$45:H$226,MATCH('Print View'!$AP133,'Coverage Indicators - Section D'!$I$45:$I$226,0)),""),"")</f>
        <v/>
      </c>
      <c r="AC133" s="284" t="str">
        <f ca="1">IFERROR(IF(INDEX('Coverage Indicators - Section D'!E$45:E$226,MATCH('Print View'!$AQ133,'Coverage Indicators - Section D'!$I$45:$I$226,0))&lt;&gt;0,INDEX('Coverage Indicators - Section D'!E$45:E$226,MATCH('Print View'!$AQ133,'Coverage Indicators - Section D'!$I$45:$I$226,0)),""),"")</f>
        <v/>
      </c>
      <c r="AD133" s="627" t="str">
        <f ca="1">IFERROR(IF(INDEX('Coverage Indicators - Section D'!G$45:G$226,MATCH('Print View'!$AQ133,'Coverage Indicators - Section D'!$I$45:$I$226,0))&lt;&gt;0,INDEX('Coverage Indicators - Section D'!G$45:G$226,MATCH('Print View'!$AQ133,'Coverage Indicators - Section D'!$I$45:$I$226,0)),""),"")</f>
        <v/>
      </c>
      <c r="AE133" s="626" t="str">
        <f ca="1">IFERROR(IF(INDEX('Coverage Indicators - Section D'!H$45:H$226,MATCH('Print View'!$AQ133,'Coverage Indicators - Section D'!$I$45:$I$226,0))&lt;&gt;0,INDEX('Coverage Indicators - Section D'!H$45:H$226,MATCH('Print View'!$AQ133,'Coverage Indicators - Section D'!$I$45:$I$226,0)),""),"")</f>
        <v/>
      </c>
      <c r="AF133" s="285"/>
      <c r="AG133" s="628" t="str">
        <f>IFERROR(IF(INDEX('Coverage Indicators - Section D'!W$10:W$41,MATCH('Print View'!$A133,'Coverage Indicators - Section D'!$A$10:$A$41,0))&lt;&gt;0,INDEX('Coverage Indicators - Section D'!W$10:W$41,MATCH('Print View'!$A133,'Coverage Indicators - Section D'!$A$10:$A$41,0)),""),"")</f>
        <v/>
      </c>
      <c r="AL133" s="633" t="str">
        <f t="shared" ref="AL133" ca="1" si="176">CONCATENATE($A133,N$117)</f>
        <v>81-Jan-18 to 31-Dec-18</v>
      </c>
      <c r="AM133" s="633" t="str">
        <f t="shared" ref="AM133" ca="1" si="177">CONCATENATE($A133,Q$117)</f>
        <v>81-Jan-19 to 31-Dec-19</v>
      </c>
      <c r="AN133" s="633" t="str">
        <f t="shared" ref="AN133" ca="1" si="178">CONCATENATE($A133,T$117)</f>
        <v>81-Jan-00 to 31-Dec-20</v>
      </c>
      <c r="AO133" s="633" t="str">
        <f t="shared" ref="AO133" ca="1" si="179">CONCATENATE($A133,W$117)</f>
        <v>81-Jan-21 to 31-Dec-21</v>
      </c>
      <c r="AP133" s="633" t="str">
        <f t="shared" ref="AP133" ca="1" si="180">CONCATENATE($A133,Z$117)</f>
        <v>81-Jan-22 to 31-Dec-22</v>
      </c>
      <c r="AQ133" s="633" t="str">
        <f t="shared" ref="AQ133" ca="1" si="181">CONCATENATE($A133,AC$117)</f>
        <v>81-Jan-23 to 31-Dec-23</v>
      </c>
    </row>
    <row r="134" spans="1:43" s="229" customFormat="1" ht="28.5" x14ac:dyDescent="0.25">
      <c r="A134" s="629"/>
      <c r="B134" s="626"/>
      <c r="C134" s="626"/>
      <c r="D134" s="626"/>
      <c r="E134" s="286" t="str">
        <f>IFERROR(IF(INDEX('Coverage Indicators - Section D'!F$10:F$41,MATCH('Print View'!$A133,'Coverage Indicators - Section D'!$A$10:$A$41,0))&lt;&gt;0,INDEX('Coverage Indicators - Section D'!F$10:F$41,MATCH('Print View'!$A133,'Coverage Indicators - Section D'!$A$10:$A$41,0)),""),"")</f>
        <v/>
      </c>
      <c r="F134" s="627"/>
      <c r="G134" s="627"/>
      <c r="H134" s="626"/>
      <c r="I134" s="626"/>
      <c r="J134" s="626"/>
      <c r="K134" s="626"/>
      <c r="L134" s="286" t="str">
        <f>IFERROR(IF(INDEX('Coverage Indicators - Section D'!U$10:U$41,MATCH('Print View'!$A133,'Coverage Indicators - Section D'!$A$10:$A$41,0))&lt;&gt;0,INDEX('Coverage Indicators - Section D'!U$10:U$41,MATCH('Print View'!$A133,'Coverage Indicators - Section D'!$A$10:$A$41,0)),""),"")</f>
        <v/>
      </c>
      <c r="M134" s="626"/>
      <c r="N134" s="286" t="str">
        <f ca="1">IFERROR(IF(INDEX('Coverage Indicators - Section D'!F$45:F$226,MATCH('Print View'!$AL133,'Coverage Indicators - Section D'!$I$45:$I$226,0))&lt;&gt;0,INDEX('Coverage Indicators - Section D'!F$45:F$226,MATCH('Print View'!$AL133,'Coverage Indicators - Section D'!$I$45:$I$226,0)),""),"")</f>
        <v/>
      </c>
      <c r="O134" s="627"/>
      <c r="P134" s="626"/>
      <c r="Q134" s="286" t="str">
        <f ca="1">IFERROR(IF(INDEX('Coverage Indicators - Section D'!F$45:F$226,MATCH('Print View'!$AM133,'Coverage Indicators - Section D'!$I$45:$I$226,0))&lt;&gt;0,INDEX('Coverage Indicators - Section D'!F$45:F$226,MATCH('Print View'!$AM133,'Coverage Indicators - Section D'!$I$45:$I$226,0)),""),"")</f>
        <v/>
      </c>
      <c r="R134" s="627"/>
      <c r="S134" s="626"/>
      <c r="T134" s="286" t="str">
        <f ca="1">IFERROR(IF(INDEX('Coverage Indicators - Section D'!F$45:F$226,MATCH('Print View'!$AN133,'Coverage Indicators - Section D'!$I$45:$I$226,0))&lt;&gt;0,INDEX('Coverage Indicators - Section D'!F$45:F$226,MATCH('Print View'!$AN133,'Coverage Indicators - Section D'!$I$45:$I$226,0)),""),"")</f>
        <v/>
      </c>
      <c r="U134" s="627"/>
      <c r="V134" s="626"/>
      <c r="W134" s="286" t="str">
        <f ca="1">IFERROR(IF(INDEX('Coverage Indicators - Section D'!F$45:F$226,MATCH('Print View'!$AO133,'Coverage Indicators - Section D'!$I$45:$I$226,0))&lt;&gt;0,INDEX('Coverage Indicators - Section D'!F$45:F$226,MATCH('Print View'!$AO133,'Coverage Indicators - Section D'!$I$45:$I$226,0)),""),"")</f>
        <v/>
      </c>
      <c r="X134" s="627"/>
      <c r="Y134" s="626"/>
      <c r="Z134" s="286" t="str">
        <f ca="1">IFERROR(IF(INDEX('Coverage Indicators - Section D'!F$45:F$226,MATCH('Print View'!$AP133,'Coverage Indicators - Section D'!$I$45:$I$226,0))&lt;&gt;0,INDEX('Coverage Indicators - Section D'!F$45:F$226,MATCH('Print View'!$AP133,'Coverage Indicators - Section D'!$I$45:$I$226,0)),""),"")</f>
        <v/>
      </c>
      <c r="AA134" s="627"/>
      <c r="AB134" s="626"/>
      <c r="AC134" s="286" t="str">
        <f ca="1">IFERROR(IF(INDEX('Coverage Indicators - Section D'!F$45:F$226,MATCH('Print View'!$AQ133,'Coverage Indicators - Section D'!$I$45:$I$226,0))&lt;&gt;0,INDEX('Coverage Indicators - Section D'!F$45:F$226,MATCH('Print View'!$AQ133,'Coverage Indicators - Section D'!$I$45:$I$226,0)),""),"")</f>
        <v/>
      </c>
      <c r="AD134" s="627"/>
      <c r="AE134" s="626"/>
      <c r="AF134" s="285"/>
      <c r="AG134" s="628"/>
      <c r="AL134" s="633"/>
      <c r="AM134" s="633"/>
      <c r="AN134" s="633"/>
      <c r="AO134" s="633"/>
      <c r="AP134" s="633"/>
      <c r="AQ134" s="633"/>
    </row>
    <row r="135" spans="1:43" s="229" customFormat="1" ht="28.5" x14ac:dyDescent="0.25">
      <c r="A135" s="622">
        <v>9</v>
      </c>
      <c r="B135" s="623" t="str">
        <f>IFERROR(IF(INDEX('Coverage Indicators - Section D'!B$10:B$41,MATCH('Print View'!$A135,'Coverage Indicators - Section D'!$A$10:$A$41,0))&lt;&gt;0,INDEX('Coverage Indicators - Section D'!B$10:B$41,MATCH('Print View'!$A135,'Coverage Indicators - Section D'!$A$10:$A$41,0)),""),"")</f>
        <v/>
      </c>
      <c r="C135" s="623" t="str">
        <f>IFERROR(IF(INDEX('Coverage Indicators - Section D'!C$10:C$41,MATCH('Print View'!$A135,'Coverage Indicators - Section D'!$A$10:$A$41,0))&lt;&gt;0,INDEX('Coverage Indicators - Section D'!C$10:C$41,MATCH('Print View'!$A135,'Coverage Indicators - Section D'!$A$10:$A$41,0)),""),"")</f>
        <v/>
      </c>
      <c r="D135" s="623" t="str">
        <f>IFERROR(IF(INDEX('Coverage Indicators - Section D'!D$10:D$41,MATCH('Print View'!$A135,'Coverage Indicators - Section D'!$A$10:$A$41,0))&lt;&gt;0,INDEX('Coverage Indicators - Section D'!D$10:D$41,MATCH('Print View'!$A135,'Coverage Indicators - Section D'!$A$10:$A$41,0)),""),"")</f>
        <v/>
      </c>
      <c r="E135" s="255" t="str">
        <f>IFERROR(IF(INDEX('Coverage Indicators - Section D'!E$10:E$41,MATCH('Print View'!$A135,'Coverage Indicators - Section D'!$A$10:$A$41,0))&lt;&gt;0,INDEX('Coverage Indicators - Section D'!E$10:E$41,MATCH('Print View'!$A135,'Coverage Indicators - Section D'!$A$10:$A$41,0)),""),"")</f>
        <v/>
      </c>
      <c r="F135" s="624" t="str">
        <f>IFERROR(IF(INDEX('Coverage Indicators - Section D'!G$10:G$41,MATCH('Print View'!$A135,'Coverage Indicators - Section D'!$A$10:$A$41,0))&lt;&gt;0,INDEX('Coverage Indicators - Section D'!G$10:G$41,MATCH('Print View'!$A135,'Coverage Indicators - Section D'!$A$10:$A$41,0)),""),"")</f>
        <v/>
      </c>
      <c r="G135" s="624" t="str">
        <f>IFERROR(IF(INDEX('Coverage Indicators - Section D'!H$10:H$41,MATCH('Print View'!$A135,'Coverage Indicators - Section D'!$A$10:$A$41,0))&lt;&gt;0,INDEX('Coverage Indicators - Section D'!H$10:H$41,MATCH('Print View'!$A135,'Coverage Indicators - Section D'!$A$10:$A$41,0)),""),"")</f>
        <v/>
      </c>
      <c r="H135" s="623" t="str">
        <f>IFERROR(IF(INDEX('Coverage Indicators - Section D'!P$10:P$41,MATCH('Print View'!$A135,'Coverage Indicators - Section D'!$A$10:$A$41,0))&lt;&gt;0,INDEX('Coverage Indicators - Section D'!P$10:P$41,MATCH('Print View'!$A135,'Coverage Indicators - Section D'!$A$10:$A$41,0)),""),"")</f>
        <v/>
      </c>
      <c r="I135" s="623" t="str">
        <f>IFERROR(IF(INDEX('Coverage Indicators - Section D'!Q$10:Q$41,MATCH('Print View'!$A135,'Coverage Indicators - Section D'!$A$10:$A$41,0))&lt;&gt;0,INDEX('Coverage Indicators - Section D'!Q$10:Q$41,MATCH('Print View'!$A135,'Coverage Indicators - Section D'!$A$10:$A$41,0)),""),"")</f>
        <v/>
      </c>
      <c r="J135" s="623" t="str">
        <f>IFERROR(IF(INDEX('Coverage Indicators - Section D'!R$10:R$41,MATCH('Print View'!$A135,'Coverage Indicators - Section D'!$A$10:$A$41,0))&lt;&gt;0,INDEX('Coverage Indicators - Section D'!R$10:R$41,MATCH('Print View'!$A135,'Coverage Indicators - Section D'!$A$10:$A$41,0)),""),"")</f>
        <v/>
      </c>
      <c r="K135" s="623" t="str">
        <f>IFERROR(IF(INDEX('Coverage Indicators - Section D'!S$10:S$41,MATCH('Print View'!$A135,'Coverage Indicators - Section D'!$A$10:$A$41,0))&lt;&gt;0,INDEX('Coverage Indicators - Section D'!S$10:S$41,MATCH('Print View'!$A135,'Coverage Indicators - Section D'!$A$10:$A$41,0)),""),"")</f>
        <v/>
      </c>
      <c r="L135" s="255" t="str">
        <f>IFERROR(IF(INDEX('Coverage Indicators - Section D'!T$10:T$41,MATCH('Print View'!$A135,'Coverage Indicators - Section D'!$A$10:$A$41,0))&lt;&gt;0,INDEX('Coverage Indicators - Section D'!T$10:T$41,MATCH('Print View'!$A135,'Coverage Indicators - Section D'!$A$10:$A$41,0)),""),"")</f>
        <v/>
      </c>
      <c r="M135" s="623" t="str">
        <f>IFERROR(IF(INDEX('Coverage Indicators - Section D'!V$10:V$41,MATCH('Print View'!$A135,'Coverage Indicators - Section D'!$A$10:$A$41,0))&lt;&gt;0,INDEX('Coverage Indicators - Section D'!V$10:V$41,MATCH('Print View'!$A135,'Coverage Indicators - Section D'!$A$10:$A$41,0)),""),"")</f>
        <v/>
      </c>
      <c r="N135" s="255" t="str">
        <f ca="1">IFERROR(IF(INDEX('Coverage Indicators - Section D'!E$45:E$226,MATCH('Print View'!$AL135,'Coverage Indicators - Section D'!$I$45:$I$226,0))&lt;&gt;0,INDEX('Coverage Indicators - Section D'!E$45:E$226,MATCH('Print View'!$AL135,'Coverage Indicators - Section D'!$I$45:$I$226,0)),""),"")</f>
        <v/>
      </c>
      <c r="O135" s="624" t="str">
        <f ca="1">IFERROR(IF(INDEX('Coverage Indicators - Section D'!G$45:G$226,MATCH('Print View'!$AL135,'Coverage Indicators - Section D'!$I$45:$I$226,0))&lt;&gt;0,INDEX('Coverage Indicators - Section D'!G$45:G$226,MATCH('Print View'!$AL135,'Coverage Indicators - Section D'!$I$45:$I$226,0)),""),"")</f>
        <v/>
      </c>
      <c r="P135" s="623" t="str">
        <f ca="1">IFERROR(IF(INDEX('Coverage Indicators - Section D'!H$45:H$226,MATCH('Print View'!$AL135,'Coverage Indicators - Section D'!$I$45:$I$226,0))&lt;&gt;0,INDEX('Coverage Indicators - Section D'!H$45:H$226,MATCH('Print View'!$AL135,'Coverage Indicators - Section D'!$I$45:$I$226,0)),""),"")</f>
        <v/>
      </c>
      <c r="Q135" s="255" t="str">
        <f ca="1">IFERROR(IF(INDEX('Coverage Indicators - Section D'!E$45:E$226,MATCH('Print View'!$AM135,'Coverage Indicators - Section D'!$I$45:$I$226,0))&lt;&gt;0,INDEX('Coverage Indicators - Section D'!E$45:E$226,MATCH('Print View'!$AM135,'Coverage Indicators - Section D'!$I$45:$I$226,0)),""),"")</f>
        <v/>
      </c>
      <c r="R135" s="624" t="str">
        <f ca="1">IFERROR(IF(INDEX('Coverage Indicators - Section D'!G$45:G$226,MATCH('Print View'!$AM135,'Coverage Indicators - Section D'!$I$45:$I$226,0))&lt;&gt;0,INDEX('Coverage Indicators - Section D'!G$45:G$226,MATCH('Print View'!$AM135,'Coverage Indicators - Section D'!$I$45:$I$226,0)),""),"")</f>
        <v/>
      </c>
      <c r="S135" s="623" t="str">
        <f ca="1">IFERROR(IF(INDEX('Coverage Indicators - Section D'!H$45:H$226,MATCH('Print View'!$AM135,'Coverage Indicators - Section D'!$I$45:$I$226,0))&lt;&gt;0,INDEX('Coverage Indicators - Section D'!H$45:H$226,MATCH('Print View'!$AM135,'Coverage Indicators - Section D'!$I$45:$I$226,0)),""),"")</f>
        <v/>
      </c>
      <c r="T135" s="255" t="str">
        <f ca="1">IFERROR(IF(INDEX('Coverage Indicators - Section D'!E$45:E$226,MATCH('Print View'!$AN135,'Coverage Indicators - Section D'!$I$45:$I$226,0))&lt;&gt;0,INDEX('Coverage Indicators - Section D'!E$45:E$226,MATCH('Print View'!$AN135,'Coverage Indicators - Section D'!$I$45:$I$226,0)),""),"")</f>
        <v/>
      </c>
      <c r="U135" s="624" t="str">
        <f ca="1">IFERROR(IF(INDEX('Coverage Indicators - Section D'!G$45:G$226,MATCH('Print View'!$AN135,'Coverage Indicators - Section D'!$I$45:$I$226,0))&lt;&gt;0,INDEX('Coverage Indicators - Section D'!G$45:G$226,MATCH('Print View'!$AN135,'Coverage Indicators - Section D'!$I$45:$I$226,0)),""),"")</f>
        <v/>
      </c>
      <c r="V135" s="623" t="str">
        <f ca="1">IFERROR(IF(INDEX('Coverage Indicators - Section D'!H$45:H$226,MATCH('Print View'!$AN135,'Coverage Indicators - Section D'!$I$45:$I$226,0))&lt;&gt;0,INDEX('Coverage Indicators - Section D'!H$45:H$226,MATCH('Print View'!$AN135,'Coverage Indicators - Section D'!$I$45:$I$226,0)),""),"")</f>
        <v/>
      </c>
      <c r="W135" s="255" t="str">
        <f ca="1">IFERROR(IF(INDEX('Coverage Indicators - Section D'!E$45:E$226,MATCH('Print View'!$AO135,'Coverage Indicators - Section D'!$I$45:$I$226,0))&lt;&gt;0,INDEX('Coverage Indicators - Section D'!E$45:E$226,MATCH('Print View'!$AO135,'Coverage Indicators - Section D'!$I$45:$I$226,0)),""),"")</f>
        <v/>
      </c>
      <c r="X135" s="624" t="str">
        <f ca="1">IFERROR(IF(INDEX('Coverage Indicators - Section D'!G$45:G$226,MATCH('Print View'!$AO135,'Coverage Indicators - Section D'!$I$45:$I$226,0))&lt;&gt;0,INDEX('Coverage Indicators - Section D'!G$45:G$226,MATCH('Print View'!$AO135,'Coverage Indicators - Section D'!$I$45:$I$226,0)),""),"")</f>
        <v/>
      </c>
      <c r="Y135" s="623" t="str">
        <f ca="1">IFERROR(IF(INDEX('Coverage Indicators - Section D'!H$45:H$226,MATCH('Print View'!$AO135,'Coverage Indicators - Section D'!$I$45:$I$226,0))&lt;&gt;0,INDEX('Coverage Indicators - Section D'!H$45:H$226,MATCH('Print View'!$AO135,'Coverage Indicators - Section D'!$I$45:$I$226,0)),""),"")</f>
        <v/>
      </c>
      <c r="Z135" s="255" t="str">
        <f ca="1">IFERROR(IF(INDEX('Coverage Indicators - Section D'!E$45:E$226,MATCH('Print View'!$AP135,'Coverage Indicators - Section D'!$I$45:$I$226,0))&lt;&gt;0,INDEX('Coverage Indicators - Section D'!E$45:E$226,MATCH('Print View'!$AP135,'Coverage Indicators - Section D'!$I$45:$I$226,0)),""),"")</f>
        <v/>
      </c>
      <c r="AA135" s="624" t="str">
        <f ca="1">IFERROR(IF(INDEX('Coverage Indicators - Section D'!G$45:G$226,MATCH('Print View'!$AP135,'Coverage Indicators - Section D'!$I$45:$I$226,0))&lt;&gt;0,INDEX('Coverage Indicators - Section D'!G$45:G$226,MATCH('Print View'!$AP135,'Coverage Indicators - Section D'!$I$45:$I$226,0)),""),"")</f>
        <v/>
      </c>
      <c r="AB135" s="623" t="str">
        <f ca="1">IFERROR(IF(INDEX('Coverage Indicators - Section D'!H$45:H$226,MATCH('Print View'!$AP135,'Coverage Indicators - Section D'!$I$45:$I$226,0))&lt;&gt;0,INDEX('Coverage Indicators - Section D'!H$45:H$226,MATCH('Print View'!$AP135,'Coverage Indicators - Section D'!$I$45:$I$226,0)),""),"")</f>
        <v/>
      </c>
      <c r="AC135" s="255" t="str">
        <f ca="1">IFERROR(IF(INDEX('Coverage Indicators - Section D'!E$45:E$226,MATCH('Print View'!$AQ135,'Coverage Indicators - Section D'!$I$45:$I$226,0))&lt;&gt;0,INDEX('Coverage Indicators - Section D'!E$45:E$226,MATCH('Print View'!$AQ135,'Coverage Indicators - Section D'!$I$45:$I$226,0)),""),"")</f>
        <v/>
      </c>
      <c r="AD135" s="624" t="str">
        <f ca="1">IFERROR(IF(INDEX('Coverage Indicators - Section D'!G$45:G$226,MATCH('Print View'!$AQ135,'Coverage Indicators - Section D'!$I$45:$I$226,0))&lt;&gt;0,INDEX('Coverage Indicators - Section D'!G$45:G$226,MATCH('Print View'!$AQ135,'Coverage Indicators - Section D'!$I$45:$I$226,0)),""),"")</f>
        <v/>
      </c>
      <c r="AE135" s="623" t="str">
        <f ca="1">IFERROR(IF(INDEX('Coverage Indicators - Section D'!H$45:H$226,MATCH('Print View'!$AQ135,'Coverage Indicators - Section D'!$I$45:$I$226,0))&lt;&gt;0,INDEX('Coverage Indicators - Section D'!H$45:H$226,MATCH('Print View'!$AQ135,'Coverage Indicators - Section D'!$I$45:$I$226,0)),""),"")</f>
        <v/>
      </c>
      <c r="AF135" s="254"/>
      <c r="AG135" s="625" t="str">
        <f>IFERROR(IF(INDEX('Coverage Indicators - Section D'!W$10:W$41,MATCH('Print View'!$A135,'Coverage Indicators - Section D'!$A$10:$A$41,0))&lt;&gt;0,INDEX('Coverage Indicators - Section D'!W$10:W$41,MATCH('Print View'!$A135,'Coverage Indicators - Section D'!$A$10:$A$41,0)),""),"")</f>
        <v/>
      </c>
      <c r="AL135" s="633" t="str">
        <f t="shared" ref="AL135" ca="1" si="182">CONCATENATE($A135,N$117)</f>
        <v>91-Jan-18 to 31-Dec-18</v>
      </c>
      <c r="AM135" s="633" t="str">
        <f t="shared" ref="AM135" ca="1" si="183">CONCATENATE($A135,Q$117)</f>
        <v>91-Jan-19 to 31-Dec-19</v>
      </c>
      <c r="AN135" s="633" t="str">
        <f t="shared" ref="AN135" ca="1" si="184">CONCATENATE($A135,T$117)</f>
        <v>91-Jan-00 to 31-Dec-20</v>
      </c>
      <c r="AO135" s="633" t="str">
        <f t="shared" ref="AO135" ca="1" si="185">CONCATENATE($A135,W$117)</f>
        <v>91-Jan-21 to 31-Dec-21</v>
      </c>
      <c r="AP135" s="633" t="str">
        <f t="shared" ref="AP135" ca="1" si="186">CONCATENATE($A135,Z$117)</f>
        <v>91-Jan-22 to 31-Dec-22</v>
      </c>
      <c r="AQ135" s="633" t="str">
        <f t="shared" ref="AQ135" ca="1" si="187">CONCATENATE($A135,AC$117)</f>
        <v>91-Jan-23 to 31-Dec-23</v>
      </c>
    </row>
    <row r="136" spans="1:43" s="229" customFormat="1" ht="28.5" x14ac:dyDescent="0.25">
      <c r="A136" s="622"/>
      <c r="B136" s="623"/>
      <c r="C136" s="623"/>
      <c r="D136" s="623"/>
      <c r="E136" s="253" t="str">
        <f>IFERROR(IF(INDEX('Coverage Indicators - Section D'!F$10:F$41,MATCH('Print View'!$A135,'Coverage Indicators - Section D'!$A$10:$A$41,0))&lt;&gt;0,INDEX('Coverage Indicators - Section D'!F$10:F$41,MATCH('Print View'!$A135,'Coverage Indicators - Section D'!$A$10:$A$41,0)),""),"")</f>
        <v/>
      </c>
      <c r="F136" s="624"/>
      <c r="G136" s="624"/>
      <c r="H136" s="623"/>
      <c r="I136" s="623"/>
      <c r="J136" s="623"/>
      <c r="K136" s="623"/>
      <c r="L136" s="253" t="str">
        <f>IFERROR(IF(INDEX('Coverage Indicators - Section D'!U$10:U$41,MATCH('Print View'!$A135,'Coverage Indicators - Section D'!$A$10:$A$41,0))&lt;&gt;0,INDEX('Coverage Indicators - Section D'!U$10:U$41,MATCH('Print View'!$A135,'Coverage Indicators - Section D'!$A$10:$A$41,0)),""),"")</f>
        <v/>
      </c>
      <c r="M136" s="623"/>
      <c r="N136" s="253" t="str">
        <f ca="1">IFERROR(IF(INDEX('Coverage Indicators - Section D'!F$45:F$226,MATCH('Print View'!$AL135,'Coverage Indicators - Section D'!$I$45:$I$226,0))&lt;&gt;0,INDEX('Coverage Indicators - Section D'!F$45:F$226,MATCH('Print View'!$AL135,'Coverage Indicators - Section D'!$I$45:$I$226,0)),""),"")</f>
        <v/>
      </c>
      <c r="O136" s="624"/>
      <c r="P136" s="623"/>
      <c r="Q136" s="253" t="str">
        <f ca="1">IFERROR(IF(INDEX('Coverage Indicators - Section D'!F$45:F$226,MATCH('Print View'!$AM135,'Coverage Indicators - Section D'!$I$45:$I$226,0))&lt;&gt;0,INDEX('Coverage Indicators - Section D'!F$45:F$226,MATCH('Print View'!$AM135,'Coverage Indicators - Section D'!$I$45:$I$226,0)),""),"")</f>
        <v/>
      </c>
      <c r="R136" s="624"/>
      <c r="S136" s="623"/>
      <c r="T136" s="253" t="str">
        <f ca="1">IFERROR(IF(INDEX('Coverage Indicators - Section D'!F$45:F$226,MATCH('Print View'!$AN135,'Coverage Indicators - Section D'!$I$45:$I$226,0))&lt;&gt;0,INDEX('Coverage Indicators - Section D'!F$45:F$226,MATCH('Print View'!$AN135,'Coverage Indicators - Section D'!$I$45:$I$226,0)),""),"")</f>
        <v/>
      </c>
      <c r="U136" s="624"/>
      <c r="V136" s="623"/>
      <c r="W136" s="253" t="str">
        <f ca="1">IFERROR(IF(INDEX('Coverage Indicators - Section D'!F$45:F$226,MATCH('Print View'!$AO135,'Coverage Indicators - Section D'!$I$45:$I$226,0))&lt;&gt;0,INDEX('Coverage Indicators - Section D'!F$45:F$226,MATCH('Print View'!$AO135,'Coverage Indicators - Section D'!$I$45:$I$226,0)),""),"")</f>
        <v/>
      </c>
      <c r="X136" s="624"/>
      <c r="Y136" s="623"/>
      <c r="Z136" s="253" t="str">
        <f ca="1">IFERROR(IF(INDEX('Coverage Indicators - Section D'!F$45:F$226,MATCH('Print View'!$AP135,'Coverage Indicators - Section D'!$I$45:$I$226,0))&lt;&gt;0,INDEX('Coverage Indicators - Section D'!F$45:F$226,MATCH('Print View'!$AP135,'Coverage Indicators - Section D'!$I$45:$I$226,0)),""),"")</f>
        <v/>
      </c>
      <c r="AA136" s="624"/>
      <c r="AB136" s="623"/>
      <c r="AC136" s="253" t="str">
        <f ca="1">IFERROR(IF(INDEX('Coverage Indicators - Section D'!F$45:F$226,MATCH('Print View'!$AQ135,'Coverage Indicators - Section D'!$I$45:$I$226,0))&lt;&gt;0,INDEX('Coverage Indicators - Section D'!F$45:F$226,MATCH('Print View'!$AQ135,'Coverage Indicators - Section D'!$I$45:$I$226,0)),""),"")</f>
        <v/>
      </c>
      <c r="AD136" s="624"/>
      <c r="AE136" s="623"/>
      <c r="AF136" s="254"/>
      <c r="AG136" s="625"/>
      <c r="AL136" s="633"/>
      <c r="AM136" s="633"/>
      <c r="AN136" s="633"/>
      <c r="AO136" s="633"/>
      <c r="AP136" s="633"/>
      <c r="AQ136" s="633"/>
    </row>
    <row r="137" spans="1:43" s="229" customFormat="1" ht="28.5" x14ac:dyDescent="0.25">
      <c r="A137" s="629">
        <v>10</v>
      </c>
      <c r="B137" s="626" t="str">
        <f>IFERROR(IF(INDEX('Coverage Indicators - Section D'!B$10:B$41,MATCH('Print View'!$A137,'Coverage Indicators - Section D'!$A$10:$A$41,0))&lt;&gt;0,INDEX('Coverage Indicators - Section D'!B$10:B$41,MATCH('Print View'!$A137,'Coverage Indicators - Section D'!$A$10:$A$41,0)),""),"")</f>
        <v/>
      </c>
      <c r="C137" s="626" t="str">
        <f>IFERROR(IF(INDEX('Coverage Indicators - Section D'!C$10:C$41,MATCH('Print View'!$A137,'Coverage Indicators - Section D'!$A$10:$A$41,0))&lt;&gt;0,INDEX('Coverage Indicators - Section D'!C$10:C$41,MATCH('Print View'!$A137,'Coverage Indicators - Section D'!$A$10:$A$41,0)),""),"")</f>
        <v/>
      </c>
      <c r="D137" s="626" t="str">
        <f>IFERROR(IF(INDEX('Coverage Indicators - Section D'!D$10:D$41,MATCH('Print View'!$A137,'Coverage Indicators - Section D'!$A$10:$A$41,0))&lt;&gt;0,INDEX('Coverage Indicators - Section D'!D$10:D$41,MATCH('Print View'!$A137,'Coverage Indicators - Section D'!$A$10:$A$41,0)),""),"")</f>
        <v/>
      </c>
      <c r="E137" s="284" t="str">
        <f>IFERROR(IF(INDEX('Coverage Indicators - Section D'!E$10:E$41,MATCH('Print View'!$A137,'Coverage Indicators - Section D'!$A$10:$A$41,0))&lt;&gt;0,INDEX('Coverage Indicators - Section D'!E$10:E$41,MATCH('Print View'!$A137,'Coverage Indicators - Section D'!$A$10:$A$41,0)),""),"")</f>
        <v/>
      </c>
      <c r="F137" s="627" t="str">
        <f>IFERROR(IF(INDEX('Coverage Indicators - Section D'!G$10:G$41,MATCH('Print View'!$A137,'Coverage Indicators - Section D'!$A$10:$A$41,0))&lt;&gt;0,INDEX('Coverage Indicators - Section D'!G$10:G$41,MATCH('Print View'!$A137,'Coverage Indicators - Section D'!$A$10:$A$41,0)),""),"")</f>
        <v/>
      </c>
      <c r="G137" s="627" t="str">
        <f>IFERROR(IF(INDEX('Coverage Indicators - Section D'!H$10:H$41,MATCH('Print View'!$A137,'Coverage Indicators - Section D'!$A$10:$A$41,0))&lt;&gt;0,INDEX('Coverage Indicators - Section D'!H$10:H$41,MATCH('Print View'!$A137,'Coverage Indicators - Section D'!$A$10:$A$41,0)),""),"")</f>
        <v/>
      </c>
      <c r="H137" s="626" t="str">
        <f>IFERROR(IF(INDEX('Coverage Indicators - Section D'!P$10:P$41,MATCH('Print View'!$A137,'Coverage Indicators - Section D'!$A$10:$A$41,0))&lt;&gt;0,INDEX('Coverage Indicators - Section D'!P$10:P$41,MATCH('Print View'!$A137,'Coverage Indicators - Section D'!$A$10:$A$41,0)),""),"")</f>
        <v/>
      </c>
      <c r="I137" s="626" t="str">
        <f>IFERROR(IF(INDEX('Coverage Indicators - Section D'!Q$10:Q$41,MATCH('Print View'!$A137,'Coverage Indicators - Section D'!$A$10:$A$41,0))&lt;&gt;0,INDEX('Coverage Indicators - Section D'!Q$10:Q$41,MATCH('Print View'!$A137,'Coverage Indicators - Section D'!$A$10:$A$41,0)),""),"")</f>
        <v/>
      </c>
      <c r="J137" s="626" t="str">
        <f>IFERROR(IF(INDEX('Coverage Indicators - Section D'!R$10:R$41,MATCH('Print View'!$A137,'Coverage Indicators - Section D'!$A$10:$A$41,0))&lt;&gt;0,INDEX('Coverage Indicators - Section D'!R$10:R$41,MATCH('Print View'!$A137,'Coverage Indicators - Section D'!$A$10:$A$41,0)),""),"")</f>
        <v/>
      </c>
      <c r="K137" s="626" t="str">
        <f>IFERROR(IF(INDEX('Coverage Indicators - Section D'!S$10:S$41,MATCH('Print View'!$A137,'Coverage Indicators - Section D'!$A$10:$A$41,0))&lt;&gt;0,INDEX('Coverage Indicators - Section D'!S$10:S$41,MATCH('Print View'!$A137,'Coverage Indicators - Section D'!$A$10:$A$41,0)),""),"")</f>
        <v/>
      </c>
      <c r="L137" s="284" t="str">
        <f>IFERROR(IF(INDEX('Coverage Indicators - Section D'!T$10:T$41,MATCH('Print View'!$A137,'Coverage Indicators - Section D'!$A$10:$A$41,0))&lt;&gt;0,INDEX('Coverage Indicators - Section D'!T$10:T$41,MATCH('Print View'!$A137,'Coverage Indicators - Section D'!$A$10:$A$41,0)),""),"")</f>
        <v/>
      </c>
      <c r="M137" s="626" t="str">
        <f>IFERROR(IF(INDEX('Coverage Indicators - Section D'!V$10:V$41,MATCH('Print View'!$A137,'Coverage Indicators - Section D'!$A$10:$A$41,0))&lt;&gt;0,INDEX('Coverage Indicators - Section D'!V$10:V$41,MATCH('Print View'!$A137,'Coverage Indicators - Section D'!$A$10:$A$41,0)),""),"")</f>
        <v/>
      </c>
      <c r="N137" s="284" t="str">
        <f ca="1">IFERROR(IF(INDEX('Coverage Indicators - Section D'!E$45:E$226,MATCH('Print View'!$AL137,'Coverage Indicators - Section D'!$I$45:$I$226,0))&lt;&gt;0,INDEX('Coverage Indicators - Section D'!E$45:E$226,MATCH('Print View'!$AL137,'Coverage Indicators - Section D'!$I$45:$I$226,0)),""),"")</f>
        <v/>
      </c>
      <c r="O137" s="627" t="str">
        <f ca="1">IFERROR(IF(INDEX('Coverage Indicators - Section D'!G$45:G$226,MATCH('Print View'!$AL137,'Coverage Indicators - Section D'!$I$45:$I$226,0))&lt;&gt;0,INDEX('Coverage Indicators - Section D'!G$45:G$226,MATCH('Print View'!$AL137,'Coverage Indicators - Section D'!$I$45:$I$226,0)),""),"")</f>
        <v/>
      </c>
      <c r="P137" s="626" t="str">
        <f ca="1">IFERROR(IF(INDEX('Coverage Indicators - Section D'!H$45:H$226,MATCH('Print View'!$AL137,'Coverage Indicators - Section D'!$I$45:$I$226,0))&lt;&gt;0,INDEX('Coverage Indicators - Section D'!H$45:H$226,MATCH('Print View'!$AL137,'Coverage Indicators - Section D'!$I$45:$I$226,0)),""),"")</f>
        <v/>
      </c>
      <c r="Q137" s="284" t="str">
        <f ca="1">IFERROR(IF(INDEX('Coverage Indicators - Section D'!E$45:E$226,MATCH('Print View'!$AM137,'Coverage Indicators - Section D'!$I$45:$I$226,0))&lt;&gt;0,INDEX('Coverage Indicators - Section D'!E$45:E$226,MATCH('Print View'!$AM137,'Coverage Indicators - Section D'!$I$45:$I$226,0)),""),"")</f>
        <v/>
      </c>
      <c r="R137" s="627" t="str">
        <f ca="1">IFERROR(IF(INDEX('Coverage Indicators - Section D'!G$45:G$226,MATCH('Print View'!$AM137,'Coverage Indicators - Section D'!$I$45:$I$226,0))&lt;&gt;0,INDEX('Coverage Indicators - Section D'!G$45:G$226,MATCH('Print View'!$AM137,'Coverage Indicators - Section D'!$I$45:$I$226,0)),""),"")</f>
        <v/>
      </c>
      <c r="S137" s="626" t="str">
        <f ca="1">IFERROR(IF(INDEX('Coverage Indicators - Section D'!H$45:H$226,MATCH('Print View'!$AM137,'Coverage Indicators - Section D'!$I$45:$I$226,0))&lt;&gt;0,INDEX('Coverage Indicators - Section D'!H$45:H$226,MATCH('Print View'!$AM137,'Coverage Indicators - Section D'!$I$45:$I$226,0)),""),"")</f>
        <v/>
      </c>
      <c r="T137" s="284" t="str">
        <f ca="1">IFERROR(IF(INDEX('Coverage Indicators - Section D'!E$45:E$226,MATCH('Print View'!$AN137,'Coverage Indicators - Section D'!$I$45:$I$226,0))&lt;&gt;0,INDEX('Coverage Indicators - Section D'!E$45:E$226,MATCH('Print View'!$AN137,'Coverage Indicators - Section D'!$I$45:$I$226,0)),""),"")</f>
        <v/>
      </c>
      <c r="U137" s="627" t="str">
        <f ca="1">IFERROR(IF(INDEX('Coverage Indicators - Section D'!G$45:G$226,MATCH('Print View'!$AN137,'Coverage Indicators - Section D'!$I$45:$I$226,0))&lt;&gt;0,INDEX('Coverage Indicators - Section D'!G$45:G$226,MATCH('Print View'!$AN137,'Coverage Indicators - Section D'!$I$45:$I$226,0)),""),"")</f>
        <v/>
      </c>
      <c r="V137" s="626" t="str">
        <f ca="1">IFERROR(IF(INDEX('Coverage Indicators - Section D'!H$45:H$226,MATCH('Print View'!$AN137,'Coverage Indicators - Section D'!$I$45:$I$226,0))&lt;&gt;0,INDEX('Coverage Indicators - Section D'!H$45:H$226,MATCH('Print View'!$AN137,'Coverage Indicators - Section D'!$I$45:$I$226,0)),""),"")</f>
        <v/>
      </c>
      <c r="W137" s="284" t="str">
        <f ca="1">IFERROR(IF(INDEX('Coverage Indicators - Section D'!E$45:E$226,MATCH('Print View'!$AO137,'Coverage Indicators - Section D'!$I$45:$I$226,0))&lt;&gt;0,INDEX('Coverage Indicators - Section D'!E$45:E$226,MATCH('Print View'!$AO137,'Coverage Indicators - Section D'!$I$45:$I$226,0)),""),"")</f>
        <v/>
      </c>
      <c r="X137" s="627" t="str">
        <f ca="1">IFERROR(IF(INDEX('Coverage Indicators - Section D'!G$45:G$226,MATCH('Print View'!$AO137,'Coverage Indicators - Section D'!$I$45:$I$226,0))&lt;&gt;0,INDEX('Coverage Indicators - Section D'!G$45:G$226,MATCH('Print View'!$AO137,'Coverage Indicators - Section D'!$I$45:$I$226,0)),""),"")</f>
        <v/>
      </c>
      <c r="Y137" s="626" t="str">
        <f ca="1">IFERROR(IF(INDEX('Coverage Indicators - Section D'!H$45:H$226,MATCH('Print View'!$AO137,'Coverage Indicators - Section D'!$I$45:$I$226,0))&lt;&gt;0,INDEX('Coverage Indicators - Section D'!H$45:H$226,MATCH('Print View'!$AO137,'Coverage Indicators - Section D'!$I$45:$I$226,0)),""),"")</f>
        <v/>
      </c>
      <c r="Z137" s="284" t="str">
        <f ca="1">IFERROR(IF(INDEX('Coverage Indicators - Section D'!E$45:E$226,MATCH('Print View'!$AP137,'Coverage Indicators - Section D'!$I$45:$I$226,0))&lt;&gt;0,INDEX('Coverage Indicators - Section D'!E$45:E$226,MATCH('Print View'!$AP137,'Coverage Indicators - Section D'!$I$45:$I$226,0)),""),"")</f>
        <v/>
      </c>
      <c r="AA137" s="627" t="str">
        <f ca="1">IFERROR(IF(INDEX('Coverage Indicators - Section D'!G$45:G$226,MATCH('Print View'!$AP137,'Coverage Indicators - Section D'!$I$45:$I$226,0))&lt;&gt;0,INDEX('Coverage Indicators - Section D'!G$45:G$226,MATCH('Print View'!$AP137,'Coverage Indicators - Section D'!$I$45:$I$226,0)),""),"")</f>
        <v/>
      </c>
      <c r="AB137" s="626" t="str">
        <f ca="1">IFERROR(IF(INDEX('Coverage Indicators - Section D'!H$45:H$226,MATCH('Print View'!$AP137,'Coverage Indicators - Section D'!$I$45:$I$226,0))&lt;&gt;0,INDEX('Coverage Indicators - Section D'!H$45:H$226,MATCH('Print View'!$AP137,'Coverage Indicators - Section D'!$I$45:$I$226,0)),""),"")</f>
        <v/>
      </c>
      <c r="AC137" s="284" t="str">
        <f ca="1">IFERROR(IF(INDEX('Coverage Indicators - Section D'!E$45:E$226,MATCH('Print View'!$AQ137,'Coverage Indicators - Section D'!$I$45:$I$226,0))&lt;&gt;0,INDEX('Coverage Indicators - Section D'!E$45:E$226,MATCH('Print View'!$AQ137,'Coverage Indicators - Section D'!$I$45:$I$226,0)),""),"")</f>
        <v/>
      </c>
      <c r="AD137" s="627" t="str">
        <f ca="1">IFERROR(IF(INDEX('Coverage Indicators - Section D'!G$45:G$226,MATCH('Print View'!$AQ137,'Coverage Indicators - Section D'!$I$45:$I$226,0))&lt;&gt;0,INDEX('Coverage Indicators - Section D'!G$45:G$226,MATCH('Print View'!$AQ137,'Coverage Indicators - Section D'!$I$45:$I$226,0)),""),"")</f>
        <v/>
      </c>
      <c r="AE137" s="626" t="str">
        <f ca="1">IFERROR(IF(INDEX('Coverage Indicators - Section D'!H$45:H$226,MATCH('Print View'!$AQ137,'Coverage Indicators - Section D'!$I$45:$I$226,0))&lt;&gt;0,INDEX('Coverage Indicators - Section D'!H$45:H$226,MATCH('Print View'!$AQ137,'Coverage Indicators - Section D'!$I$45:$I$226,0)),""),"")</f>
        <v/>
      </c>
      <c r="AF137" s="285"/>
      <c r="AG137" s="628" t="str">
        <f>IFERROR(IF(INDEX('Coverage Indicators - Section D'!W$10:W$41,MATCH('Print View'!$A137,'Coverage Indicators - Section D'!$A$10:$A$41,0))&lt;&gt;0,INDEX('Coverage Indicators - Section D'!W$10:W$41,MATCH('Print View'!$A137,'Coverage Indicators - Section D'!$A$10:$A$41,0)),""),"")</f>
        <v/>
      </c>
      <c r="AL137" s="633" t="str">
        <f t="shared" ref="AL137" ca="1" si="188">CONCATENATE($A137,N$117)</f>
        <v>101-Jan-18 to 31-Dec-18</v>
      </c>
      <c r="AM137" s="633" t="str">
        <f t="shared" ref="AM137" ca="1" si="189">CONCATENATE($A137,Q$117)</f>
        <v>101-Jan-19 to 31-Dec-19</v>
      </c>
      <c r="AN137" s="633" t="str">
        <f t="shared" ref="AN137" ca="1" si="190">CONCATENATE($A137,T$117)</f>
        <v>101-Jan-00 to 31-Dec-20</v>
      </c>
      <c r="AO137" s="633" t="str">
        <f t="shared" ref="AO137" ca="1" si="191">CONCATENATE($A137,W$117)</f>
        <v>101-Jan-21 to 31-Dec-21</v>
      </c>
      <c r="AP137" s="633" t="str">
        <f t="shared" ref="AP137" ca="1" si="192">CONCATENATE($A137,Z$117)</f>
        <v>101-Jan-22 to 31-Dec-22</v>
      </c>
      <c r="AQ137" s="633" t="str">
        <f t="shared" ref="AQ137" ca="1" si="193">CONCATENATE($A137,AC$117)</f>
        <v>101-Jan-23 to 31-Dec-23</v>
      </c>
    </row>
    <row r="138" spans="1:43" s="229" customFormat="1" ht="28.5" x14ac:dyDescent="0.25">
      <c r="A138" s="629"/>
      <c r="B138" s="626"/>
      <c r="C138" s="626"/>
      <c r="D138" s="626"/>
      <c r="E138" s="286" t="str">
        <f>IFERROR(IF(INDEX('Coverage Indicators - Section D'!F$10:F$41,MATCH('Print View'!$A137,'Coverage Indicators - Section D'!$A$10:$A$41,0))&lt;&gt;0,INDEX('Coverage Indicators - Section D'!F$10:F$41,MATCH('Print View'!$A137,'Coverage Indicators - Section D'!$A$10:$A$41,0)),""),"")</f>
        <v/>
      </c>
      <c r="F138" s="627"/>
      <c r="G138" s="627"/>
      <c r="H138" s="626"/>
      <c r="I138" s="626"/>
      <c r="J138" s="626"/>
      <c r="K138" s="626"/>
      <c r="L138" s="286" t="str">
        <f>IFERROR(IF(INDEX('Coverage Indicators - Section D'!U$10:U$41,MATCH('Print View'!$A137,'Coverage Indicators - Section D'!$A$10:$A$41,0))&lt;&gt;0,INDEX('Coverage Indicators - Section D'!U$10:U$41,MATCH('Print View'!$A137,'Coverage Indicators - Section D'!$A$10:$A$41,0)),""),"")</f>
        <v/>
      </c>
      <c r="M138" s="626"/>
      <c r="N138" s="286" t="str">
        <f ca="1">IFERROR(IF(INDEX('Coverage Indicators - Section D'!F$45:F$226,MATCH('Print View'!$AL137,'Coverage Indicators - Section D'!$I$45:$I$226,0))&lt;&gt;0,INDEX('Coverage Indicators - Section D'!F$45:F$226,MATCH('Print View'!$AL137,'Coverage Indicators - Section D'!$I$45:$I$226,0)),""),"")</f>
        <v/>
      </c>
      <c r="O138" s="627"/>
      <c r="P138" s="626"/>
      <c r="Q138" s="286" t="str">
        <f ca="1">IFERROR(IF(INDEX('Coverage Indicators - Section D'!F$45:F$226,MATCH('Print View'!$AM137,'Coverage Indicators - Section D'!$I$45:$I$226,0))&lt;&gt;0,INDEX('Coverage Indicators - Section D'!F$45:F$226,MATCH('Print View'!$AM137,'Coverage Indicators - Section D'!$I$45:$I$226,0)),""),"")</f>
        <v/>
      </c>
      <c r="R138" s="627"/>
      <c r="S138" s="626"/>
      <c r="T138" s="286" t="str">
        <f ca="1">IFERROR(IF(INDEX('Coverage Indicators - Section D'!F$45:F$226,MATCH('Print View'!$AN137,'Coverage Indicators - Section D'!$I$45:$I$226,0))&lt;&gt;0,INDEX('Coverage Indicators - Section D'!F$45:F$226,MATCH('Print View'!$AN137,'Coverage Indicators - Section D'!$I$45:$I$226,0)),""),"")</f>
        <v/>
      </c>
      <c r="U138" s="627"/>
      <c r="V138" s="626"/>
      <c r="W138" s="286" t="str">
        <f ca="1">IFERROR(IF(INDEX('Coverage Indicators - Section D'!F$45:F$226,MATCH('Print View'!$AO137,'Coverage Indicators - Section D'!$I$45:$I$226,0))&lt;&gt;0,INDEX('Coverage Indicators - Section D'!F$45:F$226,MATCH('Print View'!$AO137,'Coverage Indicators - Section D'!$I$45:$I$226,0)),""),"")</f>
        <v/>
      </c>
      <c r="X138" s="627"/>
      <c r="Y138" s="626"/>
      <c r="Z138" s="286" t="str">
        <f ca="1">IFERROR(IF(INDEX('Coverage Indicators - Section D'!F$45:F$226,MATCH('Print View'!$AP137,'Coverage Indicators - Section D'!$I$45:$I$226,0))&lt;&gt;0,INDEX('Coverage Indicators - Section D'!F$45:F$226,MATCH('Print View'!$AP137,'Coverage Indicators - Section D'!$I$45:$I$226,0)),""),"")</f>
        <v/>
      </c>
      <c r="AA138" s="627"/>
      <c r="AB138" s="626"/>
      <c r="AC138" s="286" t="str">
        <f ca="1">IFERROR(IF(INDEX('Coverage Indicators - Section D'!F$45:F$226,MATCH('Print View'!$AQ137,'Coverage Indicators - Section D'!$I$45:$I$226,0))&lt;&gt;0,INDEX('Coverage Indicators - Section D'!F$45:F$226,MATCH('Print View'!$AQ137,'Coverage Indicators - Section D'!$I$45:$I$226,0)),""),"")</f>
        <v/>
      </c>
      <c r="AD138" s="627"/>
      <c r="AE138" s="626"/>
      <c r="AF138" s="285"/>
      <c r="AG138" s="628"/>
      <c r="AL138" s="633"/>
      <c r="AM138" s="633"/>
      <c r="AN138" s="633"/>
      <c r="AO138" s="633"/>
      <c r="AP138" s="633"/>
      <c r="AQ138" s="633"/>
    </row>
    <row r="139" spans="1:43" s="229" customFormat="1" ht="28.5" x14ac:dyDescent="0.25">
      <c r="A139" s="622">
        <v>11</v>
      </c>
      <c r="B139" s="623" t="str">
        <f>IFERROR(IF(INDEX('Coverage Indicators - Section D'!B$10:B$41,MATCH('Print View'!$A139,'Coverage Indicators - Section D'!$A$10:$A$41,0))&lt;&gt;0,INDEX('Coverage Indicators - Section D'!B$10:B$41,MATCH('Print View'!$A139,'Coverage Indicators - Section D'!$A$10:$A$41,0)),""),"")</f>
        <v/>
      </c>
      <c r="C139" s="623" t="str">
        <f>IFERROR(IF(INDEX('Coverage Indicators - Section D'!C$10:C$41,MATCH('Print View'!$A139,'Coverage Indicators - Section D'!$A$10:$A$41,0))&lt;&gt;0,INDEX('Coverage Indicators - Section D'!C$10:C$41,MATCH('Print View'!$A139,'Coverage Indicators - Section D'!$A$10:$A$41,0)),""),"")</f>
        <v/>
      </c>
      <c r="D139" s="623" t="str">
        <f>IFERROR(IF(INDEX('Coverage Indicators - Section D'!D$10:D$41,MATCH('Print View'!$A139,'Coverage Indicators - Section D'!$A$10:$A$41,0))&lt;&gt;0,INDEX('Coverage Indicators - Section D'!D$10:D$41,MATCH('Print View'!$A139,'Coverage Indicators - Section D'!$A$10:$A$41,0)),""),"")</f>
        <v/>
      </c>
      <c r="E139" s="255" t="str">
        <f>IFERROR(IF(INDEX('Coverage Indicators - Section D'!E$10:E$41,MATCH('Print View'!$A139,'Coverage Indicators - Section D'!$A$10:$A$41,0))&lt;&gt;0,INDEX('Coverage Indicators - Section D'!E$10:E$41,MATCH('Print View'!$A139,'Coverage Indicators - Section D'!$A$10:$A$41,0)),""),"")</f>
        <v/>
      </c>
      <c r="F139" s="624" t="str">
        <f>IFERROR(IF(INDEX('Coverage Indicators - Section D'!G$10:G$41,MATCH('Print View'!$A139,'Coverage Indicators - Section D'!$A$10:$A$41,0))&lt;&gt;0,INDEX('Coverage Indicators - Section D'!G$10:G$41,MATCH('Print View'!$A139,'Coverage Indicators - Section D'!$A$10:$A$41,0)),""),"")</f>
        <v/>
      </c>
      <c r="G139" s="624" t="str">
        <f>IFERROR(IF(INDEX('Coverage Indicators - Section D'!H$10:H$41,MATCH('Print View'!$A139,'Coverage Indicators - Section D'!$A$10:$A$41,0))&lt;&gt;0,INDEX('Coverage Indicators - Section D'!H$10:H$41,MATCH('Print View'!$A139,'Coverage Indicators - Section D'!$A$10:$A$41,0)),""),"")</f>
        <v/>
      </c>
      <c r="H139" s="623" t="str">
        <f>IFERROR(IF(INDEX('Coverage Indicators - Section D'!P$10:P$41,MATCH('Print View'!$A139,'Coverage Indicators - Section D'!$A$10:$A$41,0))&lt;&gt;0,INDEX('Coverage Indicators - Section D'!P$10:P$41,MATCH('Print View'!$A139,'Coverage Indicators - Section D'!$A$10:$A$41,0)),""),"")</f>
        <v/>
      </c>
      <c r="I139" s="623" t="str">
        <f>IFERROR(IF(INDEX('Coverage Indicators - Section D'!Q$10:Q$41,MATCH('Print View'!$A139,'Coverage Indicators - Section D'!$A$10:$A$41,0))&lt;&gt;0,INDEX('Coverage Indicators - Section D'!Q$10:Q$41,MATCH('Print View'!$A139,'Coverage Indicators - Section D'!$A$10:$A$41,0)),""),"")</f>
        <v/>
      </c>
      <c r="J139" s="623" t="str">
        <f>IFERROR(IF(INDEX('Coverage Indicators - Section D'!R$10:R$41,MATCH('Print View'!$A139,'Coverage Indicators - Section D'!$A$10:$A$41,0))&lt;&gt;0,INDEX('Coverage Indicators - Section D'!R$10:R$41,MATCH('Print View'!$A139,'Coverage Indicators - Section D'!$A$10:$A$41,0)),""),"")</f>
        <v/>
      </c>
      <c r="K139" s="623" t="str">
        <f>IFERROR(IF(INDEX('Coverage Indicators - Section D'!S$10:S$41,MATCH('Print View'!$A139,'Coverage Indicators - Section D'!$A$10:$A$41,0))&lt;&gt;0,INDEX('Coverage Indicators - Section D'!S$10:S$41,MATCH('Print View'!$A139,'Coverage Indicators - Section D'!$A$10:$A$41,0)),""),"")</f>
        <v/>
      </c>
      <c r="L139" s="255" t="str">
        <f>IFERROR(IF(INDEX('Coverage Indicators - Section D'!T$10:T$41,MATCH('Print View'!$A139,'Coverage Indicators - Section D'!$A$10:$A$41,0))&lt;&gt;0,INDEX('Coverage Indicators - Section D'!T$10:T$41,MATCH('Print View'!$A139,'Coverage Indicators - Section D'!$A$10:$A$41,0)),""),"")</f>
        <v/>
      </c>
      <c r="M139" s="623" t="str">
        <f>IFERROR(IF(INDEX('Coverage Indicators - Section D'!V$10:V$41,MATCH('Print View'!$A139,'Coverage Indicators - Section D'!$A$10:$A$41,0))&lt;&gt;0,INDEX('Coverage Indicators - Section D'!V$10:V$41,MATCH('Print View'!$A139,'Coverage Indicators - Section D'!$A$10:$A$41,0)),""),"")</f>
        <v/>
      </c>
      <c r="N139" s="255" t="str">
        <f ca="1">IFERROR(IF(INDEX('Coverage Indicators - Section D'!E$45:E$226,MATCH('Print View'!$AL139,'Coverage Indicators - Section D'!$I$45:$I$226,0))&lt;&gt;0,INDEX('Coverage Indicators - Section D'!E$45:E$226,MATCH('Print View'!$AL139,'Coverage Indicators - Section D'!$I$45:$I$226,0)),""),"")</f>
        <v/>
      </c>
      <c r="O139" s="624" t="str">
        <f ca="1">IFERROR(IF(INDEX('Coverage Indicators - Section D'!G$45:G$226,MATCH('Print View'!$AL139,'Coverage Indicators - Section D'!$I$45:$I$226,0))&lt;&gt;0,INDEX('Coverage Indicators - Section D'!G$45:G$226,MATCH('Print View'!$AL139,'Coverage Indicators - Section D'!$I$45:$I$226,0)),""),"")</f>
        <v/>
      </c>
      <c r="P139" s="623" t="str">
        <f ca="1">IFERROR(IF(INDEX('Coverage Indicators - Section D'!H$45:H$226,MATCH('Print View'!$AL139,'Coverage Indicators - Section D'!$I$45:$I$226,0))&lt;&gt;0,INDEX('Coverage Indicators - Section D'!H$45:H$226,MATCH('Print View'!$AL139,'Coverage Indicators - Section D'!$I$45:$I$226,0)),""),"")</f>
        <v/>
      </c>
      <c r="Q139" s="255" t="str">
        <f ca="1">IFERROR(IF(INDEX('Coverage Indicators - Section D'!E$45:E$226,MATCH('Print View'!$AM139,'Coverage Indicators - Section D'!$I$45:$I$226,0))&lt;&gt;0,INDEX('Coverage Indicators - Section D'!E$45:E$226,MATCH('Print View'!$AM139,'Coverage Indicators - Section D'!$I$45:$I$226,0)),""),"")</f>
        <v/>
      </c>
      <c r="R139" s="624" t="str">
        <f ca="1">IFERROR(IF(INDEX('Coverage Indicators - Section D'!G$45:G$226,MATCH('Print View'!$AM139,'Coverage Indicators - Section D'!$I$45:$I$226,0))&lt;&gt;0,INDEX('Coverage Indicators - Section D'!G$45:G$226,MATCH('Print View'!$AM139,'Coverage Indicators - Section D'!$I$45:$I$226,0)),""),"")</f>
        <v/>
      </c>
      <c r="S139" s="623" t="str">
        <f ca="1">IFERROR(IF(INDEX('Coverage Indicators - Section D'!H$45:H$226,MATCH('Print View'!$AM139,'Coverage Indicators - Section D'!$I$45:$I$226,0))&lt;&gt;0,INDEX('Coverage Indicators - Section D'!H$45:H$226,MATCH('Print View'!$AM139,'Coverage Indicators - Section D'!$I$45:$I$226,0)),""),"")</f>
        <v/>
      </c>
      <c r="T139" s="255" t="str">
        <f ca="1">IFERROR(IF(INDEX('Coverage Indicators - Section D'!E$45:E$226,MATCH('Print View'!$AN139,'Coverage Indicators - Section D'!$I$45:$I$226,0))&lt;&gt;0,INDEX('Coverage Indicators - Section D'!E$45:E$226,MATCH('Print View'!$AN139,'Coverage Indicators - Section D'!$I$45:$I$226,0)),""),"")</f>
        <v/>
      </c>
      <c r="U139" s="624" t="str">
        <f ca="1">IFERROR(IF(INDEX('Coverage Indicators - Section D'!G$45:G$226,MATCH('Print View'!$AN139,'Coverage Indicators - Section D'!$I$45:$I$226,0))&lt;&gt;0,INDEX('Coverage Indicators - Section D'!G$45:G$226,MATCH('Print View'!$AN139,'Coverage Indicators - Section D'!$I$45:$I$226,0)),""),"")</f>
        <v/>
      </c>
      <c r="V139" s="623" t="str">
        <f ca="1">IFERROR(IF(INDEX('Coverage Indicators - Section D'!H$45:H$226,MATCH('Print View'!$AN139,'Coverage Indicators - Section D'!$I$45:$I$226,0))&lt;&gt;0,INDEX('Coverage Indicators - Section D'!H$45:H$226,MATCH('Print View'!$AN139,'Coverage Indicators - Section D'!$I$45:$I$226,0)),""),"")</f>
        <v/>
      </c>
      <c r="W139" s="255" t="str">
        <f ca="1">IFERROR(IF(INDEX('Coverage Indicators - Section D'!E$45:E$226,MATCH('Print View'!$AO139,'Coverage Indicators - Section D'!$I$45:$I$226,0))&lt;&gt;0,INDEX('Coverage Indicators - Section D'!E$45:E$226,MATCH('Print View'!$AO139,'Coverage Indicators - Section D'!$I$45:$I$226,0)),""),"")</f>
        <v/>
      </c>
      <c r="X139" s="624" t="str">
        <f ca="1">IFERROR(IF(INDEX('Coverage Indicators - Section D'!G$45:G$226,MATCH('Print View'!$AO139,'Coverage Indicators - Section D'!$I$45:$I$226,0))&lt;&gt;0,INDEX('Coverage Indicators - Section D'!G$45:G$226,MATCH('Print View'!$AO139,'Coverage Indicators - Section D'!$I$45:$I$226,0)),""),"")</f>
        <v/>
      </c>
      <c r="Y139" s="623" t="str">
        <f ca="1">IFERROR(IF(INDEX('Coverage Indicators - Section D'!H$45:H$226,MATCH('Print View'!$AO139,'Coverage Indicators - Section D'!$I$45:$I$226,0))&lt;&gt;0,INDEX('Coverage Indicators - Section D'!H$45:H$226,MATCH('Print View'!$AO139,'Coverage Indicators - Section D'!$I$45:$I$226,0)),""),"")</f>
        <v/>
      </c>
      <c r="Z139" s="255" t="str">
        <f ca="1">IFERROR(IF(INDEX('Coverage Indicators - Section D'!E$45:E$226,MATCH('Print View'!$AP139,'Coverage Indicators - Section D'!$I$45:$I$226,0))&lt;&gt;0,INDEX('Coverage Indicators - Section D'!E$45:E$226,MATCH('Print View'!$AP139,'Coverage Indicators - Section D'!$I$45:$I$226,0)),""),"")</f>
        <v/>
      </c>
      <c r="AA139" s="624" t="str">
        <f ca="1">IFERROR(IF(INDEX('Coverage Indicators - Section D'!G$45:G$226,MATCH('Print View'!$AP139,'Coverage Indicators - Section D'!$I$45:$I$226,0))&lt;&gt;0,INDEX('Coverage Indicators - Section D'!G$45:G$226,MATCH('Print View'!$AP139,'Coverage Indicators - Section D'!$I$45:$I$226,0)),""),"")</f>
        <v/>
      </c>
      <c r="AB139" s="623" t="str">
        <f ca="1">IFERROR(IF(INDEX('Coverage Indicators - Section D'!H$45:H$226,MATCH('Print View'!$AP139,'Coverage Indicators - Section D'!$I$45:$I$226,0))&lt;&gt;0,INDEX('Coverage Indicators - Section D'!H$45:H$226,MATCH('Print View'!$AP139,'Coverage Indicators - Section D'!$I$45:$I$226,0)),""),"")</f>
        <v/>
      </c>
      <c r="AC139" s="255" t="str">
        <f ca="1">IFERROR(IF(INDEX('Coverage Indicators - Section D'!E$45:E$226,MATCH('Print View'!$AQ139,'Coverage Indicators - Section D'!$I$45:$I$226,0))&lt;&gt;0,INDEX('Coverage Indicators - Section D'!E$45:E$226,MATCH('Print View'!$AQ139,'Coverage Indicators - Section D'!$I$45:$I$226,0)),""),"")</f>
        <v/>
      </c>
      <c r="AD139" s="624" t="str">
        <f ca="1">IFERROR(IF(INDEX('Coverage Indicators - Section D'!G$45:G$226,MATCH('Print View'!$AQ139,'Coverage Indicators - Section D'!$I$45:$I$226,0))&lt;&gt;0,INDEX('Coverage Indicators - Section D'!G$45:G$226,MATCH('Print View'!$AQ139,'Coverage Indicators - Section D'!$I$45:$I$226,0)),""),"")</f>
        <v/>
      </c>
      <c r="AE139" s="623" t="str">
        <f ca="1">IFERROR(IF(INDEX('Coverage Indicators - Section D'!H$45:H$226,MATCH('Print View'!$AQ139,'Coverage Indicators - Section D'!$I$45:$I$226,0))&lt;&gt;0,INDEX('Coverage Indicators - Section D'!H$45:H$226,MATCH('Print View'!$AQ139,'Coverage Indicators - Section D'!$I$45:$I$226,0)),""),"")</f>
        <v/>
      </c>
      <c r="AF139" s="254"/>
      <c r="AG139" s="625" t="str">
        <f>IFERROR(IF(INDEX('Coverage Indicators - Section D'!W$10:W$41,MATCH('Print View'!$A139,'Coverage Indicators - Section D'!$A$10:$A$41,0))&lt;&gt;0,INDEX('Coverage Indicators - Section D'!W$10:W$41,MATCH('Print View'!$A139,'Coverage Indicators - Section D'!$A$10:$A$41,0)),""),"")</f>
        <v/>
      </c>
      <c r="AL139" s="633" t="str">
        <f t="shared" ref="AL139" ca="1" si="194">CONCATENATE($A139,N$117)</f>
        <v>111-Jan-18 to 31-Dec-18</v>
      </c>
      <c r="AM139" s="633" t="str">
        <f t="shared" ref="AM139" ca="1" si="195">CONCATENATE($A139,Q$117)</f>
        <v>111-Jan-19 to 31-Dec-19</v>
      </c>
      <c r="AN139" s="633" t="str">
        <f t="shared" ref="AN139" ca="1" si="196">CONCATENATE($A139,T$117)</f>
        <v>111-Jan-00 to 31-Dec-20</v>
      </c>
      <c r="AO139" s="633" t="str">
        <f t="shared" ref="AO139" ca="1" si="197">CONCATENATE($A139,W$117)</f>
        <v>111-Jan-21 to 31-Dec-21</v>
      </c>
      <c r="AP139" s="633" t="str">
        <f t="shared" ref="AP139" ca="1" si="198">CONCATENATE($A139,Z$117)</f>
        <v>111-Jan-22 to 31-Dec-22</v>
      </c>
      <c r="AQ139" s="633" t="str">
        <f t="shared" ref="AQ139" ca="1" si="199">CONCATENATE($A139,AC$117)</f>
        <v>111-Jan-23 to 31-Dec-23</v>
      </c>
    </row>
    <row r="140" spans="1:43" s="229" customFormat="1" ht="28.5" x14ac:dyDescent="0.25">
      <c r="A140" s="622"/>
      <c r="B140" s="623"/>
      <c r="C140" s="623"/>
      <c r="D140" s="623"/>
      <c r="E140" s="253" t="str">
        <f>IFERROR(IF(INDEX('Coverage Indicators - Section D'!F$10:F$41,MATCH('Print View'!$A139,'Coverage Indicators - Section D'!$A$10:$A$41,0))&lt;&gt;0,INDEX('Coverage Indicators - Section D'!F$10:F$41,MATCH('Print View'!$A139,'Coverage Indicators - Section D'!$A$10:$A$41,0)),""),"")</f>
        <v/>
      </c>
      <c r="F140" s="624"/>
      <c r="G140" s="624"/>
      <c r="H140" s="623"/>
      <c r="I140" s="623"/>
      <c r="J140" s="623"/>
      <c r="K140" s="623"/>
      <c r="L140" s="253" t="str">
        <f>IFERROR(IF(INDEX('Coverage Indicators - Section D'!U$10:U$41,MATCH('Print View'!$A139,'Coverage Indicators - Section D'!$A$10:$A$41,0))&lt;&gt;0,INDEX('Coverage Indicators - Section D'!U$10:U$41,MATCH('Print View'!$A139,'Coverage Indicators - Section D'!$A$10:$A$41,0)),""),"")</f>
        <v/>
      </c>
      <c r="M140" s="623"/>
      <c r="N140" s="253" t="str">
        <f ca="1">IFERROR(IF(INDEX('Coverage Indicators - Section D'!F$45:F$226,MATCH('Print View'!$AL139,'Coverage Indicators - Section D'!$I$45:$I$226,0))&lt;&gt;0,INDEX('Coverage Indicators - Section D'!F$45:F$226,MATCH('Print View'!$AL139,'Coverage Indicators - Section D'!$I$45:$I$226,0)),""),"")</f>
        <v/>
      </c>
      <c r="O140" s="624"/>
      <c r="P140" s="623"/>
      <c r="Q140" s="253" t="str">
        <f ca="1">IFERROR(IF(INDEX('Coverage Indicators - Section D'!F$45:F$226,MATCH('Print View'!$AM139,'Coverage Indicators - Section D'!$I$45:$I$226,0))&lt;&gt;0,INDEX('Coverage Indicators - Section D'!F$45:F$226,MATCH('Print View'!$AM139,'Coverage Indicators - Section D'!$I$45:$I$226,0)),""),"")</f>
        <v/>
      </c>
      <c r="R140" s="624"/>
      <c r="S140" s="623"/>
      <c r="T140" s="253" t="str">
        <f ca="1">IFERROR(IF(INDEX('Coverage Indicators - Section D'!F$45:F$226,MATCH('Print View'!$AN139,'Coverage Indicators - Section D'!$I$45:$I$226,0))&lt;&gt;0,INDEX('Coverage Indicators - Section D'!F$45:F$226,MATCH('Print View'!$AN139,'Coverage Indicators - Section D'!$I$45:$I$226,0)),""),"")</f>
        <v/>
      </c>
      <c r="U140" s="624"/>
      <c r="V140" s="623"/>
      <c r="W140" s="253" t="str">
        <f ca="1">IFERROR(IF(INDEX('Coverage Indicators - Section D'!F$45:F$226,MATCH('Print View'!$AO139,'Coverage Indicators - Section D'!$I$45:$I$226,0))&lt;&gt;0,INDEX('Coverage Indicators - Section D'!F$45:F$226,MATCH('Print View'!$AO139,'Coverage Indicators - Section D'!$I$45:$I$226,0)),""),"")</f>
        <v/>
      </c>
      <c r="X140" s="624"/>
      <c r="Y140" s="623"/>
      <c r="Z140" s="253" t="str">
        <f ca="1">IFERROR(IF(INDEX('Coverage Indicators - Section D'!F$45:F$226,MATCH('Print View'!$AP139,'Coverage Indicators - Section D'!$I$45:$I$226,0))&lt;&gt;0,INDEX('Coverage Indicators - Section D'!F$45:F$226,MATCH('Print View'!$AP139,'Coverage Indicators - Section D'!$I$45:$I$226,0)),""),"")</f>
        <v/>
      </c>
      <c r="AA140" s="624"/>
      <c r="AB140" s="623"/>
      <c r="AC140" s="253" t="str">
        <f ca="1">IFERROR(IF(INDEX('Coverage Indicators - Section D'!F$45:F$226,MATCH('Print View'!$AQ139,'Coverage Indicators - Section D'!$I$45:$I$226,0))&lt;&gt;0,INDEX('Coverage Indicators - Section D'!F$45:F$226,MATCH('Print View'!$AQ139,'Coverage Indicators - Section D'!$I$45:$I$226,0)),""),"")</f>
        <v/>
      </c>
      <c r="AD140" s="624"/>
      <c r="AE140" s="623"/>
      <c r="AF140" s="254"/>
      <c r="AG140" s="625"/>
      <c r="AL140" s="633"/>
      <c r="AM140" s="633"/>
      <c r="AN140" s="633"/>
      <c r="AO140" s="633"/>
      <c r="AP140" s="633"/>
      <c r="AQ140" s="633"/>
    </row>
    <row r="141" spans="1:43" s="229" customFormat="1" ht="28.5" x14ac:dyDescent="0.25">
      <c r="A141" s="630">
        <v>12</v>
      </c>
      <c r="B141" s="626" t="str">
        <f>IFERROR(IF(INDEX('Coverage Indicators - Section D'!B$10:B$41,MATCH('Print View'!$A141,'Coverage Indicators - Section D'!$A$10:$A$41,0))&lt;&gt;0,INDEX('Coverage Indicators - Section D'!B$10:B$41,MATCH('Print View'!$A141,'Coverage Indicators - Section D'!$A$10:$A$41,0)),""),"")</f>
        <v/>
      </c>
      <c r="C141" s="626" t="str">
        <f>IFERROR(IF(INDEX('Coverage Indicators - Section D'!C$10:C$41,MATCH('Print View'!$A141,'Coverage Indicators - Section D'!$A$10:$A$41,0))&lt;&gt;0,INDEX('Coverage Indicators - Section D'!C$10:C$41,MATCH('Print View'!$A141,'Coverage Indicators - Section D'!$A$10:$A$41,0)),""),"")</f>
        <v/>
      </c>
      <c r="D141" s="626" t="str">
        <f>IFERROR(IF(INDEX('Coverage Indicators - Section D'!D$10:D$41,MATCH('Print View'!$A141,'Coverage Indicators - Section D'!$A$10:$A$41,0))&lt;&gt;0,INDEX('Coverage Indicators - Section D'!D$10:D$41,MATCH('Print View'!$A141,'Coverage Indicators - Section D'!$A$10:$A$41,0)),""),"")</f>
        <v/>
      </c>
      <c r="E141" s="284" t="str">
        <f>IFERROR(IF(INDEX('Coverage Indicators - Section D'!E$10:E$41,MATCH('Print View'!$A141,'Coverage Indicators - Section D'!$A$10:$A$41,0))&lt;&gt;0,INDEX('Coverage Indicators - Section D'!E$10:E$41,MATCH('Print View'!$A141,'Coverage Indicators - Section D'!$A$10:$A$41,0)),""),"")</f>
        <v/>
      </c>
      <c r="F141" s="627" t="str">
        <f>IFERROR(IF(INDEX('Coverage Indicators - Section D'!G$10:G$41,MATCH('Print View'!$A141,'Coverage Indicators - Section D'!$A$10:$A$41,0))&lt;&gt;0,INDEX('Coverage Indicators - Section D'!G$10:G$41,MATCH('Print View'!$A141,'Coverage Indicators - Section D'!$A$10:$A$41,0)),""),"")</f>
        <v/>
      </c>
      <c r="G141" s="627" t="str">
        <f>IFERROR(IF(INDEX('Coverage Indicators - Section D'!H$10:H$41,MATCH('Print View'!$A141,'Coverage Indicators - Section D'!$A$10:$A$41,0))&lt;&gt;0,INDEX('Coverage Indicators - Section D'!H$10:H$41,MATCH('Print View'!$A141,'Coverage Indicators - Section D'!$A$10:$A$41,0)),""),"")</f>
        <v/>
      </c>
      <c r="H141" s="626" t="str">
        <f>IFERROR(IF(INDEX('Coverage Indicators - Section D'!P$10:P$41,MATCH('Print View'!$A141,'Coverage Indicators - Section D'!$A$10:$A$41,0))&lt;&gt;0,INDEX('Coverage Indicators - Section D'!P$10:P$41,MATCH('Print View'!$A141,'Coverage Indicators - Section D'!$A$10:$A$41,0)),""),"")</f>
        <v/>
      </c>
      <c r="I141" s="626" t="str">
        <f>IFERROR(IF(INDEX('Coverage Indicators - Section D'!Q$10:Q$41,MATCH('Print View'!$A141,'Coverage Indicators - Section D'!$A$10:$A$41,0))&lt;&gt;0,INDEX('Coverage Indicators - Section D'!Q$10:Q$41,MATCH('Print View'!$A141,'Coverage Indicators - Section D'!$A$10:$A$41,0)),""),"")</f>
        <v/>
      </c>
      <c r="J141" s="626" t="str">
        <f>IFERROR(IF(INDEX('Coverage Indicators - Section D'!R$10:R$41,MATCH('Print View'!$A141,'Coverage Indicators - Section D'!$A$10:$A$41,0))&lt;&gt;0,INDEX('Coverage Indicators - Section D'!R$10:R$41,MATCH('Print View'!$A141,'Coverage Indicators - Section D'!$A$10:$A$41,0)),""),"")</f>
        <v/>
      </c>
      <c r="K141" s="626" t="str">
        <f>IFERROR(IF(INDEX('Coverage Indicators - Section D'!S$10:S$41,MATCH('Print View'!$A141,'Coverage Indicators - Section D'!$A$10:$A$41,0))&lt;&gt;0,INDEX('Coverage Indicators - Section D'!S$10:S$41,MATCH('Print View'!$A141,'Coverage Indicators - Section D'!$A$10:$A$41,0)),""),"")</f>
        <v/>
      </c>
      <c r="L141" s="284" t="str">
        <f>IFERROR(IF(INDEX('Coverage Indicators - Section D'!T$10:T$41,MATCH('Print View'!$A141,'Coverage Indicators - Section D'!$A$10:$A$41,0))&lt;&gt;0,INDEX('Coverage Indicators - Section D'!T$10:T$41,MATCH('Print View'!$A141,'Coverage Indicators - Section D'!$A$10:$A$41,0)),""),"")</f>
        <v/>
      </c>
      <c r="M141" s="626" t="str">
        <f>IFERROR(IF(INDEX('Coverage Indicators - Section D'!V$10:V$41,MATCH('Print View'!$A141,'Coverage Indicators - Section D'!$A$10:$A$41,0))&lt;&gt;0,INDEX('Coverage Indicators - Section D'!V$10:V$41,MATCH('Print View'!$A141,'Coverage Indicators - Section D'!$A$10:$A$41,0)),""),"")</f>
        <v/>
      </c>
      <c r="N141" s="284" t="str">
        <f ca="1">IFERROR(IF(INDEX('Coverage Indicators - Section D'!E$45:E$226,MATCH('Print View'!$AL141,'Coverage Indicators - Section D'!$I$45:$I$226,0))&lt;&gt;0,INDEX('Coverage Indicators - Section D'!E$45:E$226,MATCH('Print View'!$AL141,'Coverage Indicators - Section D'!$I$45:$I$226,0)),""),"")</f>
        <v/>
      </c>
      <c r="O141" s="627" t="str">
        <f ca="1">IFERROR(IF(INDEX('Coverage Indicators - Section D'!G$45:G$226,MATCH('Print View'!$AL141,'Coverage Indicators - Section D'!$I$45:$I$226,0))&lt;&gt;0,INDEX('Coverage Indicators - Section D'!G$45:G$226,MATCH('Print View'!$AL141,'Coverage Indicators - Section D'!$I$45:$I$226,0)),""),"")</f>
        <v/>
      </c>
      <c r="P141" s="626" t="str">
        <f ca="1">IFERROR(IF(INDEX('Coverage Indicators - Section D'!H$45:H$226,MATCH('Print View'!$AL141,'Coverage Indicators - Section D'!$I$45:$I$226,0))&lt;&gt;0,INDEX('Coverage Indicators - Section D'!H$45:H$226,MATCH('Print View'!$AL141,'Coverage Indicators - Section D'!$I$45:$I$226,0)),""),"")</f>
        <v/>
      </c>
      <c r="Q141" s="284" t="str">
        <f ca="1">IFERROR(IF(INDEX('Coverage Indicators - Section D'!E$45:E$226,MATCH('Print View'!$AM141,'Coverage Indicators - Section D'!$I$45:$I$226,0))&lt;&gt;0,INDEX('Coverage Indicators - Section D'!E$45:E$226,MATCH('Print View'!$AM141,'Coverage Indicators - Section D'!$I$45:$I$226,0)),""),"")</f>
        <v/>
      </c>
      <c r="R141" s="627" t="str">
        <f ca="1">IFERROR(IF(INDEX('Coverage Indicators - Section D'!G$45:G$226,MATCH('Print View'!$AM141,'Coverage Indicators - Section D'!$I$45:$I$226,0))&lt;&gt;0,INDEX('Coverage Indicators - Section D'!G$45:G$226,MATCH('Print View'!$AM141,'Coverage Indicators - Section D'!$I$45:$I$226,0)),""),"")</f>
        <v/>
      </c>
      <c r="S141" s="626" t="str">
        <f ca="1">IFERROR(IF(INDEX('Coverage Indicators - Section D'!H$45:H$226,MATCH('Print View'!$AM141,'Coverage Indicators - Section D'!$I$45:$I$226,0))&lt;&gt;0,INDEX('Coverage Indicators - Section D'!H$45:H$226,MATCH('Print View'!$AM141,'Coverage Indicators - Section D'!$I$45:$I$226,0)),""),"")</f>
        <v/>
      </c>
      <c r="T141" s="284" t="str">
        <f ca="1">IFERROR(IF(INDEX('Coverage Indicators - Section D'!E$45:E$226,MATCH('Print View'!$AN141,'Coverage Indicators - Section D'!$I$45:$I$226,0))&lt;&gt;0,INDEX('Coverage Indicators - Section D'!E$45:E$226,MATCH('Print View'!$AN141,'Coverage Indicators - Section D'!$I$45:$I$226,0)),""),"")</f>
        <v/>
      </c>
      <c r="U141" s="627" t="str">
        <f ca="1">IFERROR(IF(INDEX('Coverage Indicators - Section D'!G$45:G$226,MATCH('Print View'!$AN141,'Coverage Indicators - Section D'!$I$45:$I$226,0))&lt;&gt;0,INDEX('Coverage Indicators - Section D'!G$45:G$226,MATCH('Print View'!$AN141,'Coverage Indicators - Section D'!$I$45:$I$226,0)),""),"")</f>
        <v/>
      </c>
      <c r="V141" s="626" t="str">
        <f ca="1">IFERROR(IF(INDEX('Coverage Indicators - Section D'!H$45:H$226,MATCH('Print View'!$AN141,'Coverage Indicators - Section D'!$I$45:$I$226,0))&lt;&gt;0,INDEX('Coverage Indicators - Section D'!H$45:H$226,MATCH('Print View'!$AN141,'Coverage Indicators - Section D'!$I$45:$I$226,0)),""),"")</f>
        <v/>
      </c>
      <c r="W141" s="284" t="str">
        <f ca="1">IFERROR(IF(INDEX('Coverage Indicators - Section D'!E$45:E$226,MATCH('Print View'!$AO141,'Coverage Indicators - Section D'!$I$45:$I$226,0))&lt;&gt;0,INDEX('Coverage Indicators - Section D'!E$45:E$226,MATCH('Print View'!$AO141,'Coverage Indicators - Section D'!$I$45:$I$226,0)),""),"")</f>
        <v/>
      </c>
      <c r="X141" s="627" t="str">
        <f ca="1">IFERROR(IF(INDEX('Coverage Indicators - Section D'!G$45:G$226,MATCH('Print View'!$AO141,'Coverage Indicators - Section D'!$I$45:$I$226,0))&lt;&gt;0,INDEX('Coverage Indicators - Section D'!G$45:G$226,MATCH('Print View'!$AO141,'Coverage Indicators - Section D'!$I$45:$I$226,0)),""),"")</f>
        <v/>
      </c>
      <c r="Y141" s="626" t="str">
        <f ca="1">IFERROR(IF(INDEX('Coverage Indicators - Section D'!H$45:H$226,MATCH('Print View'!$AO141,'Coverage Indicators - Section D'!$I$45:$I$226,0))&lt;&gt;0,INDEX('Coverage Indicators - Section D'!H$45:H$226,MATCH('Print View'!$AO141,'Coverage Indicators - Section D'!$I$45:$I$226,0)),""),"")</f>
        <v/>
      </c>
      <c r="Z141" s="284" t="str">
        <f ca="1">IFERROR(IF(INDEX('Coverage Indicators - Section D'!E$45:E$226,MATCH('Print View'!$AP141,'Coverage Indicators - Section D'!$I$45:$I$226,0))&lt;&gt;0,INDEX('Coverage Indicators - Section D'!E$45:E$226,MATCH('Print View'!$AP141,'Coverage Indicators - Section D'!$I$45:$I$226,0)),""),"")</f>
        <v/>
      </c>
      <c r="AA141" s="627" t="str">
        <f ca="1">IFERROR(IF(INDEX('Coverage Indicators - Section D'!G$45:G$226,MATCH('Print View'!$AP141,'Coverage Indicators - Section D'!$I$45:$I$226,0))&lt;&gt;0,INDEX('Coverage Indicators - Section D'!G$45:G$226,MATCH('Print View'!$AP141,'Coverage Indicators - Section D'!$I$45:$I$226,0)),""),"")</f>
        <v/>
      </c>
      <c r="AB141" s="626" t="str">
        <f ca="1">IFERROR(IF(INDEX('Coverage Indicators - Section D'!H$45:H$226,MATCH('Print View'!$AP141,'Coverage Indicators - Section D'!$I$45:$I$226,0))&lt;&gt;0,INDEX('Coverage Indicators - Section D'!H$45:H$226,MATCH('Print View'!$AP141,'Coverage Indicators - Section D'!$I$45:$I$226,0)),""),"")</f>
        <v/>
      </c>
      <c r="AC141" s="284" t="str">
        <f ca="1">IFERROR(IF(INDEX('Coverage Indicators - Section D'!E$45:E$226,MATCH('Print View'!$AQ141,'Coverage Indicators - Section D'!$I$45:$I$226,0))&lt;&gt;0,INDEX('Coverage Indicators - Section D'!E$45:E$226,MATCH('Print View'!$AQ141,'Coverage Indicators - Section D'!$I$45:$I$226,0)),""),"")</f>
        <v/>
      </c>
      <c r="AD141" s="627" t="str">
        <f ca="1">IFERROR(IF(INDEX('Coverage Indicators - Section D'!G$45:G$226,MATCH('Print View'!$AQ141,'Coverage Indicators - Section D'!$I$45:$I$226,0))&lt;&gt;0,INDEX('Coverage Indicators - Section D'!G$45:G$226,MATCH('Print View'!$AQ141,'Coverage Indicators - Section D'!$I$45:$I$226,0)),""),"")</f>
        <v/>
      </c>
      <c r="AE141" s="626" t="str">
        <f ca="1">IFERROR(IF(INDEX('Coverage Indicators - Section D'!H$45:H$226,MATCH('Print View'!$AQ141,'Coverage Indicators - Section D'!$I$45:$I$226,0))&lt;&gt;0,INDEX('Coverage Indicators - Section D'!H$45:H$226,MATCH('Print View'!$AQ141,'Coverage Indicators - Section D'!$I$45:$I$226,0)),""),"")</f>
        <v/>
      </c>
      <c r="AF141" s="285"/>
      <c r="AG141" s="628" t="str">
        <f>IFERROR(IF(INDEX('Coverage Indicators - Section D'!W$10:W$41,MATCH('Print View'!$A141,'Coverage Indicators - Section D'!$A$10:$A$41,0))&lt;&gt;0,INDEX('Coverage Indicators - Section D'!W$10:W$41,MATCH('Print View'!$A141,'Coverage Indicators - Section D'!$A$10:$A$41,0)),""),"")</f>
        <v/>
      </c>
      <c r="AL141" s="633" t="str">
        <f t="shared" ref="AL141" ca="1" si="200">CONCATENATE($A141,N$117)</f>
        <v>121-Jan-18 to 31-Dec-18</v>
      </c>
      <c r="AM141" s="633" t="str">
        <f t="shared" ref="AM141" ca="1" si="201">CONCATENATE($A141,Q$117)</f>
        <v>121-Jan-19 to 31-Dec-19</v>
      </c>
      <c r="AN141" s="633" t="str">
        <f t="shared" ref="AN141" ca="1" si="202">CONCATENATE($A141,T$117)</f>
        <v>121-Jan-00 to 31-Dec-20</v>
      </c>
      <c r="AO141" s="633" t="str">
        <f t="shared" ref="AO141" ca="1" si="203">CONCATENATE($A141,W$117)</f>
        <v>121-Jan-21 to 31-Dec-21</v>
      </c>
      <c r="AP141" s="633" t="str">
        <f t="shared" ref="AP141" ca="1" si="204">CONCATENATE($A141,Z$117)</f>
        <v>121-Jan-22 to 31-Dec-22</v>
      </c>
      <c r="AQ141" s="633" t="str">
        <f t="shared" ref="AQ141" ca="1" si="205">CONCATENATE($A141,AC$117)</f>
        <v>121-Jan-23 to 31-Dec-23</v>
      </c>
    </row>
    <row r="142" spans="1:43" s="229" customFormat="1" ht="28.5" x14ac:dyDescent="0.25">
      <c r="A142" s="630"/>
      <c r="B142" s="626"/>
      <c r="C142" s="626"/>
      <c r="D142" s="626"/>
      <c r="E142" s="286" t="str">
        <f>IFERROR(IF(INDEX('Coverage Indicators - Section D'!F$10:F$41,MATCH('Print View'!$A141,'Coverage Indicators - Section D'!$A$10:$A$41,0))&lt;&gt;0,INDEX('Coverage Indicators - Section D'!F$10:F$41,MATCH('Print View'!$A141,'Coverage Indicators - Section D'!$A$10:$A$41,0)),""),"")</f>
        <v/>
      </c>
      <c r="F142" s="627"/>
      <c r="G142" s="627"/>
      <c r="H142" s="626"/>
      <c r="I142" s="626"/>
      <c r="J142" s="626"/>
      <c r="K142" s="626"/>
      <c r="L142" s="286" t="str">
        <f>IFERROR(IF(INDEX('Coverage Indicators - Section D'!U$10:U$41,MATCH('Print View'!$A141,'Coverage Indicators - Section D'!$A$10:$A$41,0))&lt;&gt;0,INDEX('Coverage Indicators - Section D'!U$10:U$41,MATCH('Print View'!$A141,'Coverage Indicators - Section D'!$A$10:$A$41,0)),""),"")</f>
        <v/>
      </c>
      <c r="M142" s="626"/>
      <c r="N142" s="286" t="str">
        <f ca="1">IFERROR(IF(INDEX('Coverage Indicators - Section D'!F$45:F$226,MATCH('Print View'!$AL141,'Coverage Indicators - Section D'!$I$45:$I$226,0))&lt;&gt;0,INDEX('Coverage Indicators - Section D'!F$45:F$226,MATCH('Print View'!$AL141,'Coverage Indicators - Section D'!$I$45:$I$226,0)),""),"")</f>
        <v/>
      </c>
      <c r="O142" s="627"/>
      <c r="P142" s="626"/>
      <c r="Q142" s="286" t="str">
        <f ca="1">IFERROR(IF(INDEX('Coverage Indicators - Section D'!F$45:F$226,MATCH('Print View'!$AM141,'Coverage Indicators - Section D'!$I$45:$I$226,0))&lt;&gt;0,INDEX('Coverage Indicators - Section D'!F$45:F$226,MATCH('Print View'!$AM141,'Coverage Indicators - Section D'!$I$45:$I$226,0)),""),"")</f>
        <v/>
      </c>
      <c r="R142" s="627"/>
      <c r="S142" s="626"/>
      <c r="T142" s="286" t="str">
        <f ca="1">IFERROR(IF(INDEX('Coverage Indicators - Section D'!F$45:F$226,MATCH('Print View'!$AN141,'Coverage Indicators - Section D'!$I$45:$I$226,0))&lt;&gt;0,INDEX('Coverage Indicators - Section D'!F$45:F$226,MATCH('Print View'!$AN141,'Coverage Indicators - Section D'!$I$45:$I$226,0)),""),"")</f>
        <v/>
      </c>
      <c r="U142" s="627"/>
      <c r="V142" s="626"/>
      <c r="W142" s="286" t="str">
        <f ca="1">IFERROR(IF(INDEX('Coverage Indicators - Section D'!F$45:F$226,MATCH('Print View'!$AO141,'Coverage Indicators - Section D'!$I$45:$I$226,0))&lt;&gt;0,INDEX('Coverage Indicators - Section D'!F$45:F$226,MATCH('Print View'!$AO141,'Coverage Indicators - Section D'!$I$45:$I$226,0)),""),"")</f>
        <v/>
      </c>
      <c r="X142" s="627"/>
      <c r="Y142" s="626"/>
      <c r="Z142" s="286" t="str">
        <f ca="1">IFERROR(IF(INDEX('Coverage Indicators - Section D'!F$45:F$226,MATCH('Print View'!$AP141,'Coverage Indicators - Section D'!$I$45:$I$226,0))&lt;&gt;0,INDEX('Coverage Indicators - Section D'!F$45:F$226,MATCH('Print View'!$AP141,'Coverage Indicators - Section D'!$I$45:$I$226,0)),""),"")</f>
        <v/>
      </c>
      <c r="AA142" s="627"/>
      <c r="AB142" s="626"/>
      <c r="AC142" s="286" t="str">
        <f ca="1">IFERROR(IF(INDEX('Coverage Indicators - Section D'!F$45:F$226,MATCH('Print View'!$AQ141,'Coverage Indicators - Section D'!$I$45:$I$226,0))&lt;&gt;0,INDEX('Coverage Indicators - Section D'!F$45:F$226,MATCH('Print View'!$AQ141,'Coverage Indicators - Section D'!$I$45:$I$226,0)),""),"")</f>
        <v/>
      </c>
      <c r="AD142" s="627"/>
      <c r="AE142" s="626"/>
      <c r="AF142" s="285"/>
      <c r="AG142" s="628"/>
      <c r="AL142" s="633"/>
      <c r="AM142" s="633"/>
      <c r="AN142" s="633"/>
      <c r="AO142" s="633"/>
      <c r="AP142" s="633"/>
      <c r="AQ142" s="633"/>
    </row>
    <row r="143" spans="1:43" s="229" customFormat="1" ht="28.5" x14ac:dyDescent="0.25">
      <c r="A143" s="622">
        <v>13</v>
      </c>
      <c r="B143" s="623" t="str">
        <f>IFERROR(IF(INDEX('Coverage Indicators - Section D'!B$10:B$41,MATCH('Print View'!$A143,'Coverage Indicators - Section D'!$A$10:$A$41,0))&lt;&gt;0,INDEX('Coverage Indicators - Section D'!B$10:B$41,MATCH('Print View'!$A143,'Coverage Indicators - Section D'!$A$10:$A$41,0)),""),"")</f>
        <v/>
      </c>
      <c r="C143" s="623" t="str">
        <f>IFERROR(IF(INDEX('Coverage Indicators - Section D'!C$10:C$41,MATCH('Print View'!$A143,'Coverage Indicators - Section D'!$A$10:$A$41,0))&lt;&gt;0,INDEX('Coverage Indicators - Section D'!C$10:C$41,MATCH('Print View'!$A143,'Coverage Indicators - Section D'!$A$10:$A$41,0)),""),"")</f>
        <v/>
      </c>
      <c r="D143" s="623" t="str">
        <f>IFERROR(IF(INDEX('Coverage Indicators - Section D'!D$10:D$41,MATCH('Print View'!$A143,'Coverage Indicators - Section D'!$A$10:$A$41,0))&lt;&gt;0,INDEX('Coverage Indicators - Section D'!D$10:D$41,MATCH('Print View'!$A143,'Coverage Indicators - Section D'!$A$10:$A$41,0)),""),"")</f>
        <v/>
      </c>
      <c r="E143" s="255" t="str">
        <f>IFERROR(IF(INDEX('Coverage Indicators - Section D'!E$10:E$41,MATCH('Print View'!$A143,'Coverage Indicators - Section D'!$A$10:$A$41,0))&lt;&gt;0,INDEX('Coverage Indicators - Section D'!E$10:E$41,MATCH('Print View'!$A143,'Coverage Indicators - Section D'!$A$10:$A$41,0)),""),"")</f>
        <v/>
      </c>
      <c r="F143" s="624" t="str">
        <f>IFERROR(IF(INDEX('Coverage Indicators - Section D'!G$10:G$41,MATCH('Print View'!$A143,'Coverage Indicators - Section D'!$A$10:$A$41,0))&lt;&gt;0,INDEX('Coverage Indicators - Section D'!G$10:G$41,MATCH('Print View'!$A143,'Coverage Indicators - Section D'!$A$10:$A$41,0)),""),"")</f>
        <v/>
      </c>
      <c r="G143" s="624" t="str">
        <f>IFERROR(IF(INDEX('Coverage Indicators - Section D'!H$10:H$41,MATCH('Print View'!$A143,'Coverage Indicators - Section D'!$A$10:$A$41,0))&lt;&gt;0,INDEX('Coverage Indicators - Section D'!H$10:H$41,MATCH('Print View'!$A143,'Coverage Indicators - Section D'!$A$10:$A$41,0)),""),"")</f>
        <v/>
      </c>
      <c r="H143" s="623" t="str">
        <f>IFERROR(IF(INDEX('Coverage Indicators - Section D'!P$10:P$41,MATCH('Print View'!$A143,'Coverage Indicators - Section D'!$A$10:$A$41,0))&lt;&gt;0,INDEX('Coverage Indicators - Section D'!P$10:P$41,MATCH('Print View'!$A143,'Coverage Indicators - Section D'!$A$10:$A$41,0)),""),"")</f>
        <v/>
      </c>
      <c r="I143" s="623" t="str">
        <f>IFERROR(IF(INDEX('Coverage Indicators - Section D'!Q$10:Q$41,MATCH('Print View'!$A143,'Coverage Indicators - Section D'!$A$10:$A$41,0))&lt;&gt;0,INDEX('Coverage Indicators - Section D'!Q$10:Q$41,MATCH('Print View'!$A143,'Coverage Indicators - Section D'!$A$10:$A$41,0)),""),"")</f>
        <v/>
      </c>
      <c r="J143" s="623" t="str">
        <f>IFERROR(IF(INDEX('Coverage Indicators - Section D'!R$10:R$41,MATCH('Print View'!$A143,'Coverage Indicators - Section D'!$A$10:$A$41,0))&lt;&gt;0,INDEX('Coverage Indicators - Section D'!R$10:R$41,MATCH('Print View'!$A143,'Coverage Indicators - Section D'!$A$10:$A$41,0)),""),"")</f>
        <v/>
      </c>
      <c r="K143" s="623" t="str">
        <f>IFERROR(IF(INDEX('Coverage Indicators - Section D'!S$10:S$41,MATCH('Print View'!$A143,'Coverage Indicators - Section D'!$A$10:$A$41,0))&lt;&gt;0,INDEX('Coverage Indicators - Section D'!S$10:S$41,MATCH('Print View'!$A143,'Coverage Indicators - Section D'!$A$10:$A$41,0)),""),"")</f>
        <v/>
      </c>
      <c r="L143" s="255" t="str">
        <f>IFERROR(IF(INDEX('Coverage Indicators - Section D'!T$10:T$41,MATCH('Print View'!$A143,'Coverage Indicators - Section D'!$A$10:$A$41,0))&lt;&gt;0,INDEX('Coverage Indicators - Section D'!T$10:T$41,MATCH('Print View'!$A143,'Coverage Indicators - Section D'!$A$10:$A$41,0)),""),"")</f>
        <v/>
      </c>
      <c r="M143" s="623" t="str">
        <f>IFERROR(IF(INDEX('Coverage Indicators - Section D'!V$10:V$41,MATCH('Print View'!$A143,'Coverage Indicators - Section D'!$A$10:$A$41,0))&lt;&gt;0,INDEX('Coverage Indicators - Section D'!V$10:V$41,MATCH('Print View'!$A143,'Coverage Indicators - Section D'!$A$10:$A$41,0)),""),"")</f>
        <v/>
      </c>
      <c r="N143" s="255" t="str">
        <f ca="1">IFERROR(IF(INDEX('Coverage Indicators - Section D'!E$45:E$226,MATCH('Print View'!$AL143,'Coverage Indicators - Section D'!$I$45:$I$226,0))&lt;&gt;0,INDEX('Coverage Indicators - Section D'!E$45:E$226,MATCH('Print View'!$AL143,'Coverage Indicators - Section D'!$I$45:$I$226,0)),""),"")</f>
        <v/>
      </c>
      <c r="O143" s="624" t="str">
        <f ca="1">IFERROR(IF(INDEX('Coverage Indicators - Section D'!G$45:G$226,MATCH('Print View'!$AL143,'Coverage Indicators - Section D'!$I$45:$I$226,0))&lt;&gt;0,INDEX('Coverage Indicators - Section D'!G$45:G$226,MATCH('Print View'!$AL143,'Coverage Indicators - Section D'!$I$45:$I$226,0)),""),"")</f>
        <v/>
      </c>
      <c r="P143" s="623" t="str">
        <f ca="1">IFERROR(IF(INDEX('Coverage Indicators - Section D'!H$45:H$226,MATCH('Print View'!$AL143,'Coverage Indicators - Section D'!$I$45:$I$226,0))&lt;&gt;0,INDEX('Coverage Indicators - Section D'!H$45:H$226,MATCH('Print View'!$AL143,'Coverage Indicators - Section D'!$I$45:$I$226,0)),""),"")</f>
        <v/>
      </c>
      <c r="Q143" s="255" t="str">
        <f ca="1">IFERROR(IF(INDEX('Coverage Indicators - Section D'!E$45:E$226,MATCH('Print View'!$AM143,'Coverage Indicators - Section D'!$I$45:$I$226,0))&lt;&gt;0,INDEX('Coverage Indicators - Section D'!E$45:E$226,MATCH('Print View'!$AM143,'Coverage Indicators - Section D'!$I$45:$I$226,0)),""),"")</f>
        <v/>
      </c>
      <c r="R143" s="624" t="str">
        <f ca="1">IFERROR(IF(INDEX('Coverage Indicators - Section D'!G$45:G$226,MATCH('Print View'!$AM143,'Coverage Indicators - Section D'!$I$45:$I$226,0))&lt;&gt;0,INDEX('Coverage Indicators - Section D'!G$45:G$226,MATCH('Print View'!$AM143,'Coverage Indicators - Section D'!$I$45:$I$226,0)),""),"")</f>
        <v/>
      </c>
      <c r="S143" s="623" t="str">
        <f ca="1">IFERROR(IF(INDEX('Coverage Indicators - Section D'!H$45:H$226,MATCH('Print View'!$AM143,'Coverage Indicators - Section D'!$I$45:$I$226,0))&lt;&gt;0,INDEX('Coverage Indicators - Section D'!H$45:H$226,MATCH('Print View'!$AM143,'Coverage Indicators - Section D'!$I$45:$I$226,0)),""),"")</f>
        <v/>
      </c>
      <c r="T143" s="255" t="str">
        <f ca="1">IFERROR(IF(INDEX('Coverage Indicators - Section D'!E$45:E$226,MATCH('Print View'!$AN143,'Coverage Indicators - Section D'!$I$45:$I$226,0))&lt;&gt;0,INDEX('Coverage Indicators - Section D'!E$45:E$226,MATCH('Print View'!$AN143,'Coverage Indicators - Section D'!$I$45:$I$226,0)),""),"")</f>
        <v/>
      </c>
      <c r="U143" s="624" t="str">
        <f ca="1">IFERROR(IF(INDEX('Coverage Indicators - Section D'!G$45:G$226,MATCH('Print View'!$AN143,'Coverage Indicators - Section D'!$I$45:$I$226,0))&lt;&gt;0,INDEX('Coverage Indicators - Section D'!G$45:G$226,MATCH('Print View'!$AN143,'Coverage Indicators - Section D'!$I$45:$I$226,0)),""),"")</f>
        <v/>
      </c>
      <c r="V143" s="623" t="str">
        <f ca="1">IFERROR(IF(INDEX('Coverage Indicators - Section D'!H$45:H$226,MATCH('Print View'!$AN143,'Coverage Indicators - Section D'!$I$45:$I$226,0))&lt;&gt;0,INDEX('Coverage Indicators - Section D'!H$45:H$226,MATCH('Print View'!$AN143,'Coverage Indicators - Section D'!$I$45:$I$226,0)),""),"")</f>
        <v/>
      </c>
      <c r="W143" s="255" t="str">
        <f ca="1">IFERROR(IF(INDEX('Coverage Indicators - Section D'!E$45:E$226,MATCH('Print View'!$AO143,'Coverage Indicators - Section D'!$I$45:$I$226,0))&lt;&gt;0,INDEX('Coverage Indicators - Section D'!E$45:E$226,MATCH('Print View'!$AO143,'Coverage Indicators - Section D'!$I$45:$I$226,0)),""),"")</f>
        <v/>
      </c>
      <c r="X143" s="624" t="str">
        <f ca="1">IFERROR(IF(INDEX('Coverage Indicators - Section D'!G$45:G$226,MATCH('Print View'!$AO143,'Coverage Indicators - Section D'!$I$45:$I$226,0))&lt;&gt;0,INDEX('Coverage Indicators - Section D'!G$45:G$226,MATCH('Print View'!$AO143,'Coverage Indicators - Section D'!$I$45:$I$226,0)),""),"")</f>
        <v/>
      </c>
      <c r="Y143" s="623" t="str">
        <f ca="1">IFERROR(IF(INDEX('Coverage Indicators - Section D'!H$45:H$226,MATCH('Print View'!$AO143,'Coverage Indicators - Section D'!$I$45:$I$226,0))&lt;&gt;0,INDEX('Coverage Indicators - Section D'!H$45:H$226,MATCH('Print View'!$AO143,'Coverage Indicators - Section D'!$I$45:$I$226,0)),""),"")</f>
        <v/>
      </c>
      <c r="Z143" s="255" t="str">
        <f ca="1">IFERROR(IF(INDEX('Coverage Indicators - Section D'!E$45:E$226,MATCH('Print View'!$AP143,'Coverage Indicators - Section D'!$I$45:$I$226,0))&lt;&gt;0,INDEX('Coverage Indicators - Section D'!E$45:E$226,MATCH('Print View'!$AP143,'Coverage Indicators - Section D'!$I$45:$I$226,0)),""),"")</f>
        <v/>
      </c>
      <c r="AA143" s="624" t="str">
        <f ca="1">IFERROR(IF(INDEX('Coverage Indicators - Section D'!G$45:G$226,MATCH('Print View'!$AP143,'Coverage Indicators - Section D'!$I$45:$I$226,0))&lt;&gt;0,INDEX('Coverage Indicators - Section D'!G$45:G$226,MATCH('Print View'!$AP143,'Coverage Indicators - Section D'!$I$45:$I$226,0)),""),"")</f>
        <v/>
      </c>
      <c r="AB143" s="623" t="str">
        <f ca="1">IFERROR(IF(INDEX('Coverage Indicators - Section D'!H$45:H$226,MATCH('Print View'!$AP143,'Coverage Indicators - Section D'!$I$45:$I$226,0))&lt;&gt;0,INDEX('Coverage Indicators - Section D'!H$45:H$226,MATCH('Print View'!$AP143,'Coverage Indicators - Section D'!$I$45:$I$226,0)),""),"")</f>
        <v/>
      </c>
      <c r="AC143" s="255" t="str">
        <f ca="1">IFERROR(IF(INDEX('Coverage Indicators - Section D'!E$45:E$226,MATCH('Print View'!$AQ143,'Coverage Indicators - Section D'!$I$45:$I$226,0))&lt;&gt;0,INDEX('Coverage Indicators - Section D'!E$45:E$226,MATCH('Print View'!$AQ143,'Coverage Indicators - Section D'!$I$45:$I$226,0)),""),"")</f>
        <v/>
      </c>
      <c r="AD143" s="624" t="str">
        <f ca="1">IFERROR(IF(INDEX('Coverage Indicators - Section D'!G$45:G$226,MATCH('Print View'!$AQ143,'Coverage Indicators - Section D'!$I$45:$I$226,0))&lt;&gt;0,INDEX('Coverage Indicators - Section D'!G$45:G$226,MATCH('Print View'!$AQ143,'Coverage Indicators - Section D'!$I$45:$I$226,0)),""),"")</f>
        <v/>
      </c>
      <c r="AE143" s="623" t="str">
        <f ca="1">IFERROR(IF(INDEX('Coverage Indicators - Section D'!H$45:H$226,MATCH('Print View'!$AQ143,'Coverage Indicators - Section D'!$I$45:$I$226,0))&lt;&gt;0,INDEX('Coverage Indicators - Section D'!H$45:H$226,MATCH('Print View'!$AQ143,'Coverage Indicators - Section D'!$I$45:$I$226,0)),""),"")</f>
        <v/>
      </c>
      <c r="AF143" s="254"/>
      <c r="AG143" s="625" t="str">
        <f>IFERROR(IF(INDEX('Coverage Indicators - Section D'!W$10:W$41,MATCH('Print View'!$A143,'Coverage Indicators - Section D'!$A$10:$A$41,0))&lt;&gt;0,INDEX('Coverage Indicators - Section D'!W$10:W$41,MATCH('Print View'!$A143,'Coverage Indicators - Section D'!$A$10:$A$41,0)),""),"")</f>
        <v/>
      </c>
      <c r="AL143" s="633" t="str">
        <f t="shared" ref="AL143" ca="1" si="206">CONCATENATE($A143,N$117)</f>
        <v>131-Jan-18 to 31-Dec-18</v>
      </c>
      <c r="AM143" s="633" t="str">
        <f t="shared" ref="AM143" ca="1" si="207">CONCATENATE($A143,Q$117)</f>
        <v>131-Jan-19 to 31-Dec-19</v>
      </c>
      <c r="AN143" s="633" t="str">
        <f t="shared" ref="AN143" ca="1" si="208">CONCATENATE($A143,T$117)</f>
        <v>131-Jan-00 to 31-Dec-20</v>
      </c>
      <c r="AO143" s="633" t="str">
        <f t="shared" ref="AO143" ca="1" si="209">CONCATENATE($A143,W$117)</f>
        <v>131-Jan-21 to 31-Dec-21</v>
      </c>
      <c r="AP143" s="633" t="str">
        <f t="shared" ref="AP143" ca="1" si="210">CONCATENATE($A143,Z$117)</f>
        <v>131-Jan-22 to 31-Dec-22</v>
      </c>
      <c r="AQ143" s="633" t="str">
        <f t="shared" ref="AQ143" ca="1" si="211">CONCATENATE($A143,AC$117)</f>
        <v>131-Jan-23 to 31-Dec-23</v>
      </c>
    </row>
    <row r="144" spans="1:43" s="229" customFormat="1" ht="28.5" x14ac:dyDescent="0.25">
      <c r="A144" s="622"/>
      <c r="B144" s="623"/>
      <c r="C144" s="623"/>
      <c r="D144" s="623"/>
      <c r="E144" s="253" t="str">
        <f>IFERROR(IF(INDEX('Coverage Indicators - Section D'!F$10:F$41,MATCH('Print View'!$A143,'Coverage Indicators - Section D'!$A$10:$A$41,0))&lt;&gt;0,INDEX('Coverage Indicators - Section D'!F$10:F$41,MATCH('Print View'!$A143,'Coverage Indicators - Section D'!$A$10:$A$41,0)),""),"")</f>
        <v/>
      </c>
      <c r="F144" s="624"/>
      <c r="G144" s="624"/>
      <c r="H144" s="623"/>
      <c r="I144" s="623"/>
      <c r="J144" s="623"/>
      <c r="K144" s="623"/>
      <c r="L144" s="253" t="str">
        <f>IFERROR(IF(INDEX('Coverage Indicators - Section D'!U$10:U$41,MATCH('Print View'!$A143,'Coverage Indicators - Section D'!$A$10:$A$41,0))&lt;&gt;0,INDEX('Coverage Indicators - Section D'!U$10:U$41,MATCH('Print View'!$A143,'Coverage Indicators - Section D'!$A$10:$A$41,0)),""),"")</f>
        <v/>
      </c>
      <c r="M144" s="623"/>
      <c r="N144" s="253" t="str">
        <f ca="1">IFERROR(IF(INDEX('Coverage Indicators - Section D'!F$45:F$226,MATCH('Print View'!$AL143,'Coverage Indicators - Section D'!$I$45:$I$226,0))&lt;&gt;0,INDEX('Coverage Indicators - Section D'!F$45:F$226,MATCH('Print View'!$AL143,'Coverage Indicators - Section D'!$I$45:$I$226,0)),""),"")</f>
        <v/>
      </c>
      <c r="O144" s="624"/>
      <c r="P144" s="623"/>
      <c r="Q144" s="253" t="str">
        <f ca="1">IFERROR(IF(INDEX('Coverage Indicators - Section D'!F$45:F$226,MATCH('Print View'!$AM143,'Coverage Indicators - Section D'!$I$45:$I$226,0))&lt;&gt;0,INDEX('Coverage Indicators - Section D'!F$45:F$226,MATCH('Print View'!$AM143,'Coverage Indicators - Section D'!$I$45:$I$226,0)),""),"")</f>
        <v/>
      </c>
      <c r="R144" s="624"/>
      <c r="S144" s="623"/>
      <c r="T144" s="253" t="str">
        <f ca="1">IFERROR(IF(INDEX('Coverage Indicators - Section D'!F$45:F$226,MATCH('Print View'!$AN143,'Coverage Indicators - Section D'!$I$45:$I$226,0))&lt;&gt;0,INDEX('Coverage Indicators - Section D'!F$45:F$226,MATCH('Print View'!$AN143,'Coverage Indicators - Section D'!$I$45:$I$226,0)),""),"")</f>
        <v/>
      </c>
      <c r="U144" s="624"/>
      <c r="V144" s="623"/>
      <c r="W144" s="253" t="str">
        <f ca="1">IFERROR(IF(INDEX('Coverage Indicators - Section D'!F$45:F$226,MATCH('Print View'!$AO143,'Coverage Indicators - Section D'!$I$45:$I$226,0))&lt;&gt;0,INDEX('Coverage Indicators - Section D'!F$45:F$226,MATCH('Print View'!$AO143,'Coverage Indicators - Section D'!$I$45:$I$226,0)),""),"")</f>
        <v/>
      </c>
      <c r="X144" s="624"/>
      <c r="Y144" s="623"/>
      <c r="Z144" s="253" t="str">
        <f ca="1">IFERROR(IF(INDEX('Coverage Indicators - Section D'!F$45:F$226,MATCH('Print View'!$AP143,'Coverage Indicators - Section D'!$I$45:$I$226,0))&lt;&gt;0,INDEX('Coverage Indicators - Section D'!F$45:F$226,MATCH('Print View'!$AP143,'Coverage Indicators - Section D'!$I$45:$I$226,0)),""),"")</f>
        <v/>
      </c>
      <c r="AA144" s="624"/>
      <c r="AB144" s="623"/>
      <c r="AC144" s="253" t="str">
        <f ca="1">IFERROR(IF(INDEX('Coverage Indicators - Section D'!F$45:F$226,MATCH('Print View'!$AQ143,'Coverage Indicators - Section D'!$I$45:$I$226,0))&lt;&gt;0,INDEX('Coverage Indicators - Section D'!F$45:F$226,MATCH('Print View'!$AQ143,'Coverage Indicators - Section D'!$I$45:$I$226,0)),""),"")</f>
        <v/>
      </c>
      <c r="AD144" s="624"/>
      <c r="AE144" s="623"/>
      <c r="AF144" s="254"/>
      <c r="AG144" s="625"/>
      <c r="AL144" s="633"/>
      <c r="AM144" s="633"/>
      <c r="AN144" s="633"/>
      <c r="AO144" s="633"/>
      <c r="AP144" s="633"/>
      <c r="AQ144" s="633"/>
    </row>
    <row r="145" spans="1:43" s="229" customFormat="1" ht="28.5" x14ac:dyDescent="0.25">
      <c r="A145" s="629">
        <v>14</v>
      </c>
      <c r="B145" s="626" t="str">
        <f>IFERROR(IF(INDEX('Coverage Indicators - Section D'!B$10:B$41,MATCH('Print View'!$A145,'Coverage Indicators - Section D'!$A$10:$A$41,0))&lt;&gt;0,INDEX('Coverage Indicators - Section D'!B$10:B$41,MATCH('Print View'!$A145,'Coverage Indicators - Section D'!$A$10:$A$41,0)),""),"")</f>
        <v/>
      </c>
      <c r="C145" s="626" t="str">
        <f>IFERROR(IF(INDEX('Coverage Indicators - Section D'!C$10:C$41,MATCH('Print View'!$A145,'Coverage Indicators - Section D'!$A$10:$A$41,0))&lt;&gt;0,INDEX('Coverage Indicators - Section D'!C$10:C$41,MATCH('Print View'!$A145,'Coverage Indicators - Section D'!$A$10:$A$41,0)),""),"")</f>
        <v/>
      </c>
      <c r="D145" s="626" t="str">
        <f>IFERROR(IF(INDEX('Coverage Indicators - Section D'!D$10:D$41,MATCH('Print View'!$A145,'Coverage Indicators - Section D'!$A$10:$A$41,0))&lt;&gt;0,INDEX('Coverage Indicators - Section D'!D$10:D$41,MATCH('Print View'!$A145,'Coverage Indicators - Section D'!$A$10:$A$41,0)),""),"")</f>
        <v/>
      </c>
      <c r="E145" s="284" t="str">
        <f>IFERROR(IF(INDEX('Coverage Indicators - Section D'!E$10:E$41,MATCH('Print View'!$A145,'Coverage Indicators - Section D'!$A$10:$A$41,0))&lt;&gt;0,INDEX('Coverage Indicators - Section D'!E$10:E$41,MATCH('Print View'!$A145,'Coverage Indicators - Section D'!$A$10:$A$41,0)),""),"")</f>
        <v/>
      </c>
      <c r="F145" s="627" t="str">
        <f>IFERROR(IF(INDEX('Coverage Indicators - Section D'!G$10:G$41,MATCH('Print View'!$A145,'Coverage Indicators - Section D'!$A$10:$A$41,0))&lt;&gt;0,INDEX('Coverage Indicators - Section D'!G$10:G$41,MATCH('Print View'!$A145,'Coverage Indicators - Section D'!$A$10:$A$41,0)),""),"")</f>
        <v/>
      </c>
      <c r="G145" s="627" t="str">
        <f>IFERROR(IF(INDEX('Coverage Indicators - Section D'!H$10:H$41,MATCH('Print View'!$A145,'Coverage Indicators - Section D'!$A$10:$A$41,0))&lt;&gt;0,INDEX('Coverage Indicators - Section D'!H$10:H$41,MATCH('Print View'!$A145,'Coverage Indicators - Section D'!$A$10:$A$41,0)),""),"")</f>
        <v/>
      </c>
      <c r="H145" s="626" t="str">
        <f>IFERROR(IF(INDEX('Coverage Indicators - Section D'!P$10:P$41,MATCH('Print View'!$A145,'Coverage Indicators - Section D'!$A$10:$A$41,0))&lt;&gt;0,INDEX('Coverage Indicators - Section D'!P$10:P$41,MATCH('Print View'!$A145,'Coverage Indicators - Section D'!$A$10:$A$41,0)),""),"")</f>
        <v/>
      </c>
      <c r="I145" s="626" t="str">
        <f>IFERROR(IF(INDEX('Coverage Indicators - Section D'!Q$10:Q$41,MATCH('Print View'!$A145,'Coverage Indicators - Section D'!$A$10:$A$41,0))&lt;&gt;0,INDEX('Coverage Indicators - Section D'!Q$10:Q$41,MATCH('Print View'!$A145,'Coverage Indicators - Section D'!$A$10:$A$41,0)),""),"")</f>
        <v/>
      </c>
      <c r="J145" s="626" t="str">
        <f>IFERROR(IF(INDEX('Coverage Indicators - Section D'!R$10:R$41,MATCH('Print View'!$A145,'Coverage Indicators - Section D'!$A$10:$A$41,0))&lt;&gt;0,INDEX('Coverage Indicators - Section D'!R$10:R$41,MATCH('Print View'!$A145,'Coverage Indicators - Section D'!$A$10:$A$41,0)),""),"")</f>
        <v/>
      </c>
      <c r="K145" s="626" t="str">
        <f>IFERROR(IF(INDEX('Coverage Indicators - Section D'!S$10:S$41,MATCH('Print View'!$A145,'Coverage Indicators - Section D'!$A$10:$A$41,0))&lt;&gt;0,INDEX('Coverage Indicators - Section D'!S$10:S$41,MATCH('Print View'!$A145,'Coverage Indicators - Section D'!$A$10:$A$41,0)),""),"")</f>
        <v/>
      </c>
      <c r="L145" s="284" t="str">
        <f>IFERROR(IF(INDEX('Coverage Indicators - Section D'!T$10:T$41,MATCH('Print View'!$A145,'Coverage Indicators - Section D'!$A$10:$A$41,0))&lt;&gt;0,INDEX('Coverage Indicators - Section D'!T$10:T$41,MATCH('Print View'!$A145,'Coverage Indicators - Section D'!$A$10:$A$41,0)),""),"")</f>
        <v/>
      </c>
      <c r="M145" s="626" t="str">
        <f>IFERROR(IF(INDEX('Coverage Indicators - Section D'!V$10:V$41,MATCH('Print View'!$A145,'Coverage Indicators - Section D'!$A$10:$A$41,0))&lt;&gt;0,INDEX('Coverage Indicators - Section D'!V$10:V$41,MATCH('Print View'!$A145,'Coverage Indicators - Section D'!$A$10:$A$41,0)),""),"")</f>
        <v/>
      </c>
      <c r="N145" s="284" t="str">
        <f ca="1">IFERROR(IF(INDEX('Coverage Indicators - Section D'!E$45:E$226,MATCH('Print View'!$AL145,'Coverage Indicators - Section D'!$I$45:$I$226,0))&lt;&gt;0,INDEX('Coverage Indicators - Section D'!E$45:E$226,MATCH('Print View'!$AL145,'Coverage Indicators - Section D'!$I$45:$I$226,0)),""),"")</f>
        <v/>
      </c>
      <c r="O145" s="627" t="str">
        <f ca="1">IFERROR(IF(INDEX('Coverage Indicators - Section D'!G$45:G$226,MATCH('Print View'!$AL145,'Coverage Indicators - Section D'!$I$45:$I$226,0))&lt;&gt;0,INDEX('Coverage Indicators - Section D'!G$45:G$226,MATCH('Print View'!$AL145,'Coverage Indicators - Section D'!$I$45:$I$226,0)),""),"")</f>
        <v/>
      </c>
      <c r="P145" s="626" t="str">
        <f ca="1">IFERROR(IF(INDEX('Coverage Indicators - Section D'!H$45:H$226,MATCH('Print View'!$AL145,'Coverage Indicators - Section D'!$I$45:$I$226,0))&lt;&gt;0,INDEX('Coverage Indicators - Section D'!H$45:H$226,MATCH('Print View'!$AL145,'Coverage Indicators - Section D'!$I$45:$I$226,0)),""),"")</f>
        <v/>
      </c>
      <c r="Q145" s="284" t="str">
        <f ca="1">IFERROR(IF(INDEX('Coverage Indicators - Section D'!E$45:E$226,MATCH('Print View'!$AM145,'Coverage Indicators - Section D'!$I$45:$I$226,0))&lt;&gt;0,INDEX('Coverage Indicators - Section D'!E$45:E$226,MATCH('Print View'!$AM145,'Coverage Indicators - Section D'!$I$45:$I$226,0)),""),"")</f>
        <v/>
      </c>
      <c r="R145" s="627" t="str">
        <f ca="1">IFERROR(IF(INDEX('Coverage Indicators - Section D'!G$45:G$226,MATCH('Print View'!$AM145,'Coverage Indicators - Section D'!$I$45:$I$226,0))&lt;&gt;0,INDEX('Coverage Indicators - Section D'!G$45:G$226,MATCH('Print View'!$AM145,'Coverage Indicators - Section D'!$I$45:$I$226,0)),""),"")</f>
        <v/>
      </c>
      <c r="S145" s="626" t="str">
        <f ca="1">IFERROR(IF(INDEX('Coverage Indicators - Section D'!H$45:H$226,MATCH('Print View'!$AM145,'Coverage Indicators - Section D'!$I$45:$I$226,0))&lt;&gt;0,INDEX('Coverage Indicators - Section D'!H$45:H$226,MATCH('Print View'!$AM145,'Coverage Indicators - Section D'!$I$45:$I$226,0)),""),"")</f>
        <v/>
      </c>
      <c r="T145" s="284" t="str">
        <f ca="1">IFERROR(IF(INDEX('Coverage Indicators - Section D'!E$45:E$226,MATCH('Print View'!$AN145,'Coverage Indicators - Section D'!$I$45:$I$226,0))&lt;&gt;0,INDEX('Coverage Indicators - Section D'!E$45:E$226,MATCH('Print View'!$AN145,'Coverage Indicators - Section D'!$I$45:$I$226,0)),""),"")</f>
        <v/>
      </c>
      <c r="U145" s="627" t="str">
        <f ca="1">IFERROR(IF(INDEX('Coverage Indicators - Section D'!G$45:G$226,MATCH('Print View'!$AN145,'Coverage Indicators - Section D'!$I$45:$I$226,0))&lt;&gt;0,INDEX('Coverage Indicators - Section D'!G$45:G$226,MATCH('Print View'!$AN145,'Coverage Indicators - Section D'!$I$45:$I$226,0)),""),"")</f>
        <v/>
      </c>
      <c r="V145" s="626" t="str">
        <f ca="1">IFERROR(IF(INDEX('Coverage Indicators - Section D'!H$45:H$226,MATCH('Print View'!$AN145,'Coverage Indicators - Section D'!$I$45:$I$226,0))&lt;&gt;0,INDEX('Coverage Indicators - Section D'!H$45:H$226,MATCH('Print View'!$AN145,'Coverage Indicators - Section D'!$I$45:$I$226,0)),""),"")</f>
        <v/>
      </c>
      <c r="W145" s="284" t="str">
        <f ca="1">IFERROR(IF(INDEX('Coverage Indicators - Section D'!E$45:E$226,MATCH('Print View'!$AO145,'Coverage Indicators - Section D'!$I$45:$I$226,0))&lt;&gt;0,INDEX('Coverage Indicators - Section D'!E$45:E$226,MATCH('Print View'!$AO145,'Coverage Indicators - Section D'!$I$45:$I$226,0)),""),"")</f>
        <v/>
      </c>
      <c r="X145" s="627" t="str">
        <f ca="1">IFERROR(IF(INDEX('Coverage Indicators - Section D'!G$45:G$226,MATCH('Print View'!$AO145,'Coverage Indicators - Section D'!$I$45:$I$226,0))&lt;&gt;0,INDEX('Coverage Indicators - Section D'!G$45:G$226,MATCH('Print View'!$AO145,'Coverage Indicators - Section D'!$I$45:$I$226,0)),""),"")</f>
        <v/>
      </c>
      <c r="Y145" s="626" t="str">
        <f ca="1">IFERROR(IF(INDEX('Coverage Indicators - Section D'!H$45:H$226,MATCH('Print View'!$AO145,'Coverage Indicators - Section D'!$I$45:$I$226,0))&lt;&gt;0,INDEX('Coverage Indicators - Section D'!H$45:H$226,MATCH('Print View'!$AO145,'Coverage Indicators - Section D'!$I$45:$I$226,0)),""),"")</f>
        <v/>
      </c>
      <c r="Z145" s="284" t="str">
        <f ca="1">IFERROR(IF(INDEX('Coverage Indicators - Section D'!E$45:E$226,MATCH('Print View'!$AP145,'Coverage Indicators - Section D'!$I$45:$I$226,0))&lt;&gt;0,INDEX('Coverage Indicators - Section D'!E$45:E$226,MATCH('Print View'!$AP145,'Coverage Indicators - Section D'!$I$45:$I$226,0)),""),"")</f>
        <v/>
      </c>
      <c r="AA145" s="627" t="str">
        <f ca="1">IFERROR(IF(INDEX('Coverage Indicators - Section D'!G$45:G$226,MATCH('Print View'!$AP145,'Coverage Indicators - Section D'!$I$45:$I$226,0))&lt;&gt;0,INDEX('Coverage Indicators - Section D'!G$45:G$226,MATCH('Print View'!$AP145,'Coverage Indicators - Section D'!$I$45:$I$226,0)),""),"")</f>
        <v/>
      </c>
      <c r="AB145" s="626" t="str">
        <f ca="1">IFERROR(IF(INDEX('Coverage Indicators - Section D'!H$45:H$226,MATCH('Print View'!$AP145,'Coverage Indicators - Section D'!$I$45:$I$226,0))&lt;&gt;0,INDEX('Coverage Indicators - Section D'!H$45:H$226,MATCH('Print View'!$AP145,'Coverage Indicators - Section D'!$I$45:$I$226,0)),""),"")</f>
        <v/>
      </c>
      <c r="AC145" s="284" t="str">
        <f ca="1">IFERROR(IF(INDEX('Coverage Indicators - Section D'!E$45:E$226,MATCH('Print View'!$AQ145,'Coverage Indicators - Section D'!$I$45:$I$226,0))&lt;&gt;0,INDEX('Coverage Indicators - Section D'!E$45:E$226,MATCH('Print View'!$AQ145,'Coverage Indicators - Section D'!$I$45:$I$226,0)),""),"")</f>
        <v/>
      </c>
      <c r="AD145" s="627" t="str">
        <f ca="1">IFERROR(IF(INDEX('Coverage Indicators - Section D'!G$45:G$226,MATCH('Print View'!$AQ145,'Coverage Indicators - Section D'!$I$45:$I$226,0))&lt;&gt;0,INDEX('Coverage Indicators - Section D'!G$45:G$226,MATCH('Print View'!$AQ145,'Coverage Indicators - Section D'!$I$45:$I$226,0)),""),"")</f>
        <v/>
      </c>
      <c r="AE145" s="626" t="str">
        <f ca="1">IFERROR(IF(INDEX('Coverage Indicators - Section D'!H$45:H$226,MATCH('Print View'!$AQ145,'Coverage Indicators - Section D'!$I$45:$I$226,0))&lt;&gt;0,INDEX('Coverage Indicators - Section D'!H$45:H$226,MATCH('Print View'!$AQ145,'Coverage Indicators - Section D'!$I$45:$I$226,0)),""),"")</f>
        <v/>
      </c>
      <c r="AF145" s="285"/>
      <c r="AG145" s="628" t="str">
        <f>IFERROR(IF(INDEX('Coverage Indicators - Section D'!W$10:W$41,MATCH('Print View'!$A145,'Coverage Indicators - Section D'!$A$10:$A$41,0))&lt;&gt;0,INDEX('Coverage Indicators - Section D'!W$10:W$41,MATCH('Print View'!$A145,'Coverage Indicators - Section D'!$A$10:$A$41,0)),""),"")</f>
        <v/>
      </c>
      <c r="AL145" s="633" t="str">
        <f t="shared" ref="AL145" ca="1" si="212">CONCATENATE($A145,N$117)</f>
        <v>141-Jan-18 to 31-Dec-18</v>
      </c>
      <c r="AM145" s="633" t="str">
        <f t="shared" ref="AM145" ca="1" si="213">CONCATENATE($A145,Q$117)</f>
        <v>141-Jan-19 to 31-Dec-19</v>
      </c>
      <c r="AN145" s="633" t="str">
        <f t="shared" ref="AN145" ca="1" si="214">CONCATENATE($A145,T$117)</f>
        <v>141-Jan-00 to 31-Dec-20</v>
      </c>
      <c r="AO145" s="633" t="str">
        <f t="shared" ref="AO145" ca="1" si="215">CONCATENATE($A145,W$117)</f>
        <v>141-Jan-21 to 31-Dec-21</v>
      </c>
      <c r="AP145" s="633" t="str">
        <f t="shared" ref="AP145" ca="1" si="216">CONCATENATE($A145,Z$117)</f>
        <v>141-Jan-22 to 31-Dec-22</v>
      </c>
      <c r="AQ145" s="633" t="str">
        <f t="shared" ref="AQ145" ca="1" si="217">CONCATENATE($A145,AC$117)</f>
        <v>141-Jan-23 to 31-Dec-23</v>
      </c>
    </row>
    <row r="146" spans="1:43" s="229" customFormat="1" ht="28.5" x14ac:dyDescent="0.25">
      <c r="A146" s="629"/>
      <c r="B146" s="626"/>
      <c r="C146" s="626"/>
      <c r="D146" s="626"/>
      <c r="E146" s="286" t="str">
        <f>IFERROR(IF(INDEX('Coverage Indicators - Section D'!F$10:F$41,MATCH('Print View'!$A145,'Coverage Indicators - Section D'!$A$10:$A$41,0))&lt;&gt;0,INDEX('Coverage Indicators - Section D'!F$10:F$41,MATCH('Print View'!$A145,'Coverage Indicators - Section D'!$A$10:$A$41,0)),""),"")</f>
        <v/>
      </c>
      <c r="F146" s="627"/>
      <c r="G146" s="627"/>
      <c r="H146" s="626"/>
      <c r="I146" s="626"/>
      <c r="J146" s="626"/>
      <c r="K146" s="626"/>
      <c r="L146" s="286" t="str">
        <f>IFERROR(IF(INDEX('Coverage Indicators - Section D'!U$10:U$41,MATCH('Print View'!$A145,'Coverage Indicators - Section D'!$A$10:$A$41,0))&lt;&gt;0,INDEX('Coverage Indicators - Section D'!U$10:U$41,MATCH('Print View'!$A145,'Coverage Indicators - Section D'!$A$10:$A$41,0)),""),"")</f>
        <v/>
      </c>
      <c r="M146" s="626"/>
      <c r="N146" s="286" t="str">
        <f ca="1">IFERROR(IF(INDEX('Coverage Indicators - Section D'!F$45:F$226,MATCH('Print View'!$AL145,'Coverage Indicators - Section D'!$I$45:$I$226,0))&lt;&gt;0,INDEX('Coverage Indicators - Section D'!F$45:F$226,MATCH('Print View'!$AL145,'Coverage Indicators - Section D'!$I$45:$I$226,0)),""),"")</f>
        <v/>
      </c>
      <c r="O146" s="627"/>
      <c r="P146" s="626"/>
      <c r="Q146" s="286" t="str">
        <f ca="1">IFERROR(IF(INDEX('Coverage Indicators - Section D'!F$45:F$226,MATCH('Print View'!$AM145,'Coverage Indicators - Section D'!$I$45:$I$226,0))&lt;&gt;0,INDEX('Coverage Indicators - Section D'!F$45:F$226,MATCH('Print View'!$AM145,'Coverage Indicators - Section D'!$I$45:$I$226,0)),""),"")</f>
        <v/>
      </c>
      <c r="R146" s="627"/>
      <c r="S146" s="626"/>
      <c r="T146" s="286" t="str">
        <f ca="1">IFERROR(IF(INDEX('Coverage Indicators - Section D'!F$45:F$226,MATCH('Print View'!$AN145,'Coverage Indicators - Section D'!$I$45:$I$226,0))&lt;&gt;0,INDEX('Coverage Indicators - Section D'!F$45:F$226,MATCH('Print View'!$AN145,'Coverage Indicators - Section D'!$I$45:$I$226,0)),""),"")</f>
        <v/>
      </c>
      <c r="U146" s="627"/>
      <c r="V146" s="626"/>
      <c r="W146" s="286" t="str">
        <f ca="1">IFERROR(IF(INDEX('Coverage Indicators - Section D'!F$45:F$226,MATCH('Print View'!$AO145,'Coverage Indicators - Section D'!$I$45:$I$226,0))&lt;&gt;0,INDEX('Coverage Indicators - Section D'!F$45:F$226,MATCH('Print View'!$AO145,'Coverage Indicators - Section D'!$I$45:$I$226,0)),""),"")</f>
        <v/>
      </c>
      <c r="X146" s="627"/>
      <c r="Y146" s="626"/>
      <c r="Z146" s="286" t="str">
        <f ca="1">IFERROR(IF(INDEX('Coverage Indicators - Section D'!F$45:F$226,MATCH('Print View'!$AP145,'Coverage Indicators - Section D'!$I$45:$I$226,0))&lt;&gt;0,INDEX('Coverage Indicators - Section D'!F$45:F$226,MATCH('Print View'!$AP145,'Coverage Indicators - Section D'!$I$45:$I$226,0)),""),"")</f>
        <v/>
      </c>
      <c r="AA146" s="627"/>
      <c r="AB146" s="626"/>
      <c r="AC146" s="286" t="str">
        <f ca="1">IFERROR(IF(INDEX('Coverage Indicators - Section D'!F$45:F$226,MATCH('Print View'!$AQ145,'Coverage Indicators - Section D'!$I$45:$I$226,0))&lt;&gt;0,INDEX('Coverage Indicators - Section D'!F$45:F$226,MATCH('Print View'!$AQ145,'Coverage Indicators - Section D'!$I$45:$I$226,0)),""),"")</f>
        <v/>
      </c>
      <c r="AD146" s="627"/>
      <c r="AE146" s="626"/>
      <c r="AF146" s="285"/>
      <c r="AG146" s="628"/>
      <c r="AL146" s="633"/>
      <c r="AM146" s="633"/>
      <c r="AN146" s="633"/>
      <c r="AO146" s="633"/>
      <c r="AP146" s="633"/>
      <c r="AQ146" s="633"/>
    </row>
    <row r="147" spans="1:43" s="229" customFormat="1" ht="28.5" x14ac:dyDescent="0.25">
      <c r="A147" s="622">
        <v>15</v>
      </c>
      <c r="B147" s="623" t="str">
        <f>IFERROR(IF(INDEX('Coverage Indicators - Section D'!B$10:B$41,MATCH('Print View'!$A147,'Coverage Indicators - Section D'!$A$10:$A$41,0))&lt;&gt;0,INDEX('Coverage Indicators - Section D'!B$10:B$41,MATCH('Print View'!$A147,'Coverage Indicators - Section D'!$A$10:$A$41,0)),""),"")</f>
        <v/>
      </c>
      <c r="C147" s="623" t="str">
        <f>IFERROR(IF(INDEX('Coverage Indicators - Section D'!C$10:C$41,MATCH('Print View'!$A147,'Coverage Indicators - Section D'!$A$10:$A$41,0))&lt;&gt;0,INDEX('Coverage Indicators - Section D'!C$10:C$41,MATCH('Print View'!$A147,'Coverage Indicators - Section D'!$A$10:$A$41,0)),""),"")</f>
        <v/>
      </c>
      <c r="D147" s="623" t="str">
        <f>IFERROR(IF(INDEX('Coverage Indicators - Section D'!D$10:D$41,MATCH('Print View'!$A147,'Coverage Indicators - Section D'!$A$10:$A$41,0))&lt;&gt;0,INDEX('Coverage Indicators - Section D'!D$10:D$41,MATCH('Print View'!$A147,'Coverage Indicators - Section D'!$A$10:$A$41,0)),""),"")</f>
        <v/>
      </c>
      <c r="E147" s="255" t="str">
        <f>IFERROR(IF(INDEX('Coverage Indicators - Section D'!E$10:E$41,MATCH('Print View'!$A147,'Coverage Indicators - Section D'!$A$10:$A$41,0))&lt;&gt;0,INDEX('Coverage Indicators - Section D'!E$10:E$41,MATCH('Print View'!$A147,'Coverage Indicators - Section D'!$A$10:$A$41,0)),""),"")</f>
        <v/>
      </c>
      <c r="F147" s="624" t="str">
        <f>IFERROR(IF(INDEX('Coverage Indicators - Section D'!G$10:G$41,MATCH('Print View'!$A147,'Coverage Indicators - Section D'!$A$10:$A$41,0))&lt;&gt;0,INDEX('Coverage Indicators - Section D'!G$10:G$41,MATCH('Print View'!$A147,'Coverage Indicators - Section D'!$A$10:$A$41,0)),""),"")</f>
        <v/>
      </c>
      <c r="G147" s="624" t="str">
        <f>IFERROR(IF(INDEX('Coverage Indicators - Section D'!H$10:H$41,MATCH('Print View'!$A147,'Coverage Indicators - Section D'!$A$10:$A$41,0))&lt;&gt;0,INDEX('Coverage Indicators - Section D'!H$10:H$41,MATCH('Print View'!$A147,'Coverage Indicators - Section D'!$A$10:$A$41,0)),""),"")</f>
        <v/>
      </c>
      <c r="H147" s="623" t="str">
        <f>IFERROR(IF(INDEX('Coverage Indicators - Section D'!P$10:P$41,MATCH('Print View'!$A147,'Coverage Indicators - Section D'!$A$10:$A$41,0))&lt;&gt;0,INDEX('Coverage Indicators - Section D'!P$10:P$41,MATCH('Print View'!$A147,'Coverage Indicators - Section D'!$A$10:$A$41,0)),""),"")</f>
        <v/>
      </c>
      <c r="I147" s="623" t="str">
        <f>IFERROR(IF(INDEX('Coverage Indicators - Section D'!Q$10:Q$41,MATCH('Print View'!$A147,'Coverage Indicators - Section D'!$A$10:$A$41,0))&lt;&gt;0,INDEX('Coverage Indicators - Section D'!Q$10:Q$41,MATCH('Print View'!$A147,'Coverage Indicators - Section D'!$A$10:$A$41,0)),""),"")</f>
        <v/>
      </c>
      <c r="J147" s="623" t="str">
        <f>IFERROR(IF(INDEX('Coverage Indicators - Section D'!R$10:R$41,MATCH('Print View'!$A147,'Coverage Indicators - Section D'!$A$10:$A$41,0))&lt;&gt;0,INDEX('Coverage Indicators - Section D'!R$10:R$41,MATCH('Print View'!$A147,'Coverage Indicators - Section D'!$A$10:$A$41,0)),""),"")</f>
        <v/>
      </c>
      <c r="K147" s="623" t="str">
        <f>IFERROR(IF(INDEX('Coverage Indicators - Section D'!S$10:S$41,MATCH('Print View'!$A147,'Coverage Indicators - Section D'!$A$10:$A$41,0))&lt;&gt;0,INDEX('Coverage Indicators - Section D'!S$10:S$41,MATCH('Print View'!$A147,'Coverage Indicators - Section D'!$A$10:$A$41,0)),""),"")</f>
        <v/>
      </c>
      <c r="L147" s="255" t="str">
        <f>IFERROR(IF(INDEX('Coverage Indicators - Section D'!T$10:T$41,MATCH('Print View'!$A147,'Coverage Indicators - Section D'!$A$10:$A$41,0))&lt;&gt;0,INDEX('Coverage Indicators - Section D'!T$10:T$41,MATCH('Print View'!$A147,'Coverage Indicators - Section D'!$A$10:$A$41,0)),""),"")</f>
        <v/>
      </c>
      <c r="M147" s="623" t="str">
        <f>IFERROR(IF(INDEX('Coverage Indicators - Section D'!V$10:V$41,MATCH('Print View'!$A147,'Coverage Indicators - Section D'!$A$10:$A$41,0))&lt;&gt;0,INDEX('Coverage Indicators - Section D'!V$10:V$41,MATCH('Print View'!$A147,'Coverage Indicators - Section D'!$A$10:$A$41,0)),""),"")</f>
        <v/>
      </c>
      <c r="N147" s="255" t="str">
        <f ca="1">IFERROR(IF(INDEX('Coverage Indicators - Section D'!E$45:E$226,MATCH('Print View'!$AL147,'Coverage Indicators - Section D'!$I$45:$I$226,0))&lt;&gt;0,INDEX('Coverage Indicators - Section D'!E$45:E$226,MATCH('Print View'!$AL147,'Coverage Indicators - Section D'!$I$45:$I$226,0)),""),"")</f>
        <v/>
      </c>
      <c r="O147" s="624" t="str">
        <f ca="1">IFERROR(IF(INDEX('Coverage Indicators - Section D'!G$45:G$226,MATCH('Print View'!$AL147,'Coverage Indicators - Section D'!$I$45:$I$226,0))&lt;&gt;0,INDEX('Coverage Indicators - Section D'!G$45:G$226,MATCH('Print View'!$AL147,'Coverage Indicators - Section D'!$I$45:$I$226,0)),""),"")</f>
        <v/>
      </c>
      <c r="P147" s="623" t="str">
        <f ca="1">IFERROR(IF(INDEX('Coverage Indicators - Section D'!H$45:H$226,MATCH('Print View'!$AL147,'Coverage Indicators - Section D'!$I$45:$I$226,0))&lt;&gt;0,INDEX('Coverage Indicators - Section D'!H$45:H$226,MATCH('Print View'!$AL147,'Coverage Indicators - Section D'!$I$45:$I$226,0)),""),"")</f>
        <v/>
      </c>
      <c r="Q147" s="255" t="str">
        <f ca="1">IFERROR(IF(INDEX('Coverage Indicators - Section D'!E$45:E$226,MATCH('Print View'!$AM147,'Coverage Indicators - Section D'!$I$45:$I$226,0))&lt;&gt;0,INDEX('Coverage Indicators - Section D'!E$45:E$226,MATCH('Print View'!$AM147,'Coverage Indicators - Section D'!$I$45:$I$226,0)),""),"")</f>
        <v/>
      </c>
      <c r="R147" s="624" t="str">
        <f ca="1">IFERROR(IF(INDEX('Coverage Indicators - Section D'!G$45:G$226,MATCH('Print View'!$AM147,'Coverage Indicators - Section D'!$I$45:$I$226,0))&lt;&gt;0,INDEX('Coverage Indicators - Section D'!G$45:G$226,MATCH('Print View'!$AM147,'Coverage Indicators - Section D'!$I$45:$I$226,0)),""),"")</f>
        <v/>
      </c>
      <c r="S147" s="623" t="str">
        <f ca="1">IFERROR(IF(INDEX('Coverage Indicators - Section D'!H$45:H$226,MATCH('Print View'!$AM147,'Coverage Indicators - Section D'!$I$45:$I$226,0))&lt;&gt;0,INDEX('Coverage Indicators - Section D'!H$45:H$226,MATCH('Print View'!$AM147,'Coverage Indicators - Section D'!$I$45:$I$226,0)),""),"")</f>
        <v/>
      </c>
      <c r="T147" s="255" t="str">
        <f ca="1">IFERROR(IF(INDEX('Coverage Indicators - Section D'!E$45:E$226,MATCH('Print View'!$AN147,'Coverage Indicators - Section D'!$I$45:$I$226,0))&lt;&gt;0,INDEX('Coverage Indicators - Section D'!E$45:E$226,MATCH('Print View'!$AN147,'Coverage Indicators - Section D'!$I$45:$I$226,0)),""),"")</f>
        <v/>
      </c>
      <c r="U147" s="624" t="str">
        <f ca="1">IFERROR(IF(INDEX('Coverage Indicators - Section D'!G$45:G$226,MATCH('Print View'!$AN147,'Coverage Indicators - Section D'!$I$45:$I$226,0))&lt;&gt;0,INDEX('Coverage Indicators - Section D'!G$45:G$226,MATCH('Print View'!$AN147,'Coverage Indicators - Section D'!$I$45:$I$226,0)),""),"")</f>
        <v/>
      </c>
      <c r="V147" s="623" t="str">
        <f ca="1">IFERROR(IF(INDEX('Coverage Indicators - Section D'!H$45:H$226,MATCH('Print View'!$AN147,'Coverage Indicators - Section D'!$I$45:$I$226,0))&lt;&gt;0,INDEX('Coverage Indicators - Section D'!H$45:H$226,MATCH('Print View'!$AN147,'Coverage Indicators - Section D'!$I$45:$I$226,0)),""),"")</f>
        <v/>
      </c>
      <c r="W147" s="255" t="str">
        <f ca="1">IFERROR(IF(INDEX('Coverage Indicators - Section D'!E$45:E$226,MATCH('Print View'!$AO147,'Coverage Indicators - Section D'!$I$45:$I$226,0))&lt;&gt;0,INDEX('Coverage Indicators - Section D'!E$45:E$226,MATCH('Print View'!$AO147,'Coverage Indicators - Section D'!$I$45:$I$226,0)),""),"")</f>
        <v/>
      </c>
      <c r="X147" s="624" t="str">
        <f ca="1">IFERROR(IF(INDEX('Coverage Indicators - Section D'!G$45:G$226,MATCH('Print View'!$AO147,'Coverage Indicators - Section D'!$I$45:$I$226,0))&lt;&gt;0,INDEX('Coverage Indicators - Section D'!G$45:G$226,MATCH('Print View'!$AO147,'Coverage Indicators - Section D'!$I$45:$I$226,0)),""),"")</f>
        <v/>
      </c>
      <c r="Y147" s="623" t="str">
        <f ca="1">IFERROR(IF(INDEX('Coverage Indicators - Section D'!H$45:H$226,MATCH('Print View'!$AO147,'Coverage Indicators - Section D'!$I$45:$I$226,0))&lt;&gt;0,INDEX('Coverage Indicators - Section D'!H$45:H$226,MATCH('Print View'!$AO147,'Coverage Indicators - Section D'!$I$45:$I$226,0)),""),"")</f>
        <v/>
      </c>
      <c r="Z147" s="255" t="str">
        <f ca="1">IFERROR(IF(INDEX('Coverage Indicators - Section D'!E$45:E$226,MATCH('Print View'!$AP147,'Coverage Indicators - Section D'!$I$45:$I$226,0))&lt;&gt;0,INDEX('Coverage Indicators - Section D'!E$45:E$226,MATCH('Print View'!$AP147,'Coverage Indicators - Section D'!$I$45:$I$226,0)),""),"")</f>
        <v/>
      </c>
      <c r="AA147" s="624" t="str">
        <f ca="1">IFERROR(IF(INDEX('Coverage Indicators - Section D'!G$45:G$226,MATCH('Print View'!$AP147,'Coverage Indicators - Section D'!$I$45:$I$226,0))&lt;&gt;0,INDEX('Coverage Indicators - Section D'!G$45:G$226,MATCH('Print View'!$AP147,'Coverage Indicators - Section D'!$I$45:$I$226,0)),""),"")</f>
        <v/>
      </c>
      <c r="AB147" s="623" t="str">
        <f ca="1">IFERROR(IF(INDEX('Coverage Indicators - Section D'!H$45:H$226,MATCH('Print View'!$AP147,'Coverage Indicators - Section D'!$I$45:$I$226,0))&lt;&gt;0,INDEX('Coverage Indicators - Section D'!H$45:H$226,MATCH('Print View'!$AP147,'Coverage Indicators - Section D'!$I$45:$I$226,0)),""),"")</f>
        <v/>
      </c>
      <c r="AC147" s="255" t="str">
        <f ca="1">IFERROR(IF(INDEX('Coverage Indicators - Section D'!E$45:E$226,MATCH('Print View'!$AQ147,'Coverage Indicators - Section D'!$I$45:$I$226,0))&lt;&gt;0,INDEX('Coverage Indicators - Section D'!E$45:E$226,MATCH('Print View'!$AQ147,'Coverage Indicators - Section D'!$I$45:$I$226,0)),""),"")</f>
        <v/>
      </c>
      <c r="AD147" s="624" t="str">
        <f ca="1">IFERROR(IF(INDEX('Coverage Indicators - Section D'!G$45:G$226,MATCH('Print View'!$AQ147,'Coverage Indicators - Section D'!$I$45:$I$226,0))&lt;&gt;0,INDEX('Coverage Indicators - Section D'!G$45:G$226,MATCH('Print View'!$AQ147,'Coverage Indicators - Section D'!$I$45:$I$226,0)),""),"")</f>
        <v/>
      </c>
      <c r="AE147" s="623" t="str">
        <f ca="1">IFERROR(IF(INDEX('Coverage Indicators - Section D'!H$45:H$226,MATCH('Print View'!$AQ147,'Coverage Indicators - Section D'!$I$45:$I$226,0))&lt;&gt;0,INDEX('Coverage Indicators - Section D'!H$45:H$226,MATCH('Print View'!$AQ147,'Coverage Indicators - Section D'!$I$45:$I$226,0)),""),"")</f>
        <v/>
      </c>
      <c r="AF147" s="254"/>
      <c r="AG147" s="625" t="str">
        <f>IFERROR(IF(INDEX('Coverage Indicators - Section D'!W$10:W$41,MATCH('Print View'!$A147,'Coverage Indicators - Section D'!$A$10:$A$41,0))&lt;&gt;0,INDEX('Coverage Indicators - Section D'!W$10:W$41,MATCH('Print View'!$A147,'Coverage Indicators - Section D'!$A$10:$A$41,0)),""),"")</f>
        <v/>
      </c>
      <c r="AL147" s="633" t="str">
        <f t="shared" ref="AL147" ca="1" si="218">CONCATENATE($A147,N$117)</f>
        <v>151-Jan-18 to 31-Dec-18</v>
      </c>
      <c r="AM147" s="633" t="str">
        <f t="shared" ref="AM147" ca="1" si="219">CONCATENATE($A147,Q$117)</f>
        <v>151-Jan-19 to 31-Dec-19</v>
      </c>
      <c r="AN147" s="633" t="str">
        <f t="shared" ref="AN147" ca="1" si="220">CONCATENATE($A147,T$117)</f>
        <v>151-Jan-00 to 31-Dec-20</v>
      </c>
      <c r="AO147" s="633" t="str">
        <f t="shared" ref="AO147" ca="1" si="221">CONCATENATE($A147,W$117)</f>
        <v>151-Jan-21 to 31-Dec-21</v>
      </c>
      <c r="AP147" s="633" t="str">
        <f t="shared" ref="AP147" ca="1" si="222">CONCATENATE($A147,Z$117)</f>
        <v>151-Jan-22 to 31-Dec-22</v>
      </c>
      <c r="AQ147" s="633" t="str">
        <f t="shared" ref="AQ147" ca="1" si="223">CONCATENATE($A147,AC$117)</f>
        <v>151-Jan-23 to 31-Dec-23</v>
      </c>
    </row>
    <row r="148" spans="1:43" s="229" customFormat="1" ht="28.5" x14ac:dyDescent="0.25">
      <c r="A148" s="622"/>
      <c r="B148" s="623"/>
      <c r="C148" s="623"/>
      <c r="D148" s="623"/>
      <c r="E148" s="253" t="str">
        <f>IFERROR(IF(INDEX('Coverage Indicators - Section D'!F$10:F$41,MATCH('Print View'!$A147,'Coverage Indicators - Section D'!$A$10:$A$41,0))&lt;&gt;0,INDEX('Coverage Indicators - Section D'!F$10:F$41,MATCH('Print View'!$A147,'Coverage Indicators - Section D'!$A$10:$A$41,0)),""),"")</f>
        <v/>
      </c>
      <c r="F148" s="624"/>
      <c r="G148" s="624"/>
      <c r="H148" s="623"/>
      <c r="I148" s="623"/>
      <c r="J148" s="623"/>
      <c r="K148" s="623"/>
      <c r="L148" s="253" t="str">
        <f>IFERROR(IF(INDEX('Coverage Indicators - Section D'!U$10:U$41,MATCH('Print View'!$A147,'Coverage Indicators - Section D'!$A$10:$A$41,0))&lt;&gt;0,INDEX('Coverage Indicators - Section D'!U$10:U$41,MATCH('Print View'!$A147,'Coverage Indicators - Section D'!$A$10:$A$41,0)),""),"")</f>
        <v/>
      </c>
      <c r="M148" s="623"/>
      <c r="N148" s="253" t="str">
        <f ca="1">IFERROR(IF(INDEX('Coverage Indicators - Section D'!F$45:F$226,MATCH('Print View'!$AL147,'Coverage Indicators - Section D'!$I$45:$I$226,0))&lt;&gt;0,INDEX('Coverage Indicators - Section D'!F$45:F$226,MATCH('Print View'!$AL147,'Coverage Indicators - Section D'!$I$45:$I$226,0)),""),"")</f>
        <v/>
      </c>
      <c r="O148" s="624"/>
      <c r="P148" s="623"/>
      <c r="Q148" s="253" t="str">
        <f ca="1">IFERROR(IF(INDEX('Coverage Indicators - Section D'!F$45:F$226,MATCH('Print View'!$AM147,'Coverage Indicators - Section D'!$I$45:$I$226,0))&lt;&gt;0,INDEX('Coverage Indicators - Section D'!F$45:F$226,MATCH('Print View'!$AM147,'Coverage Indicators - Section D'!$I$45:$I$226,0)),""),"")</f>
        <v/>
      </c>
      <c r="R148" s="624"/>
      <c r="S148" s="623"/>
      <c r="T148" s="253" t="str">
        <f ca="1">IFERROR(IF(INDEX('Coverage Indicators - Section D'!F$45:F$226,MATCH('Print View'!$AN147,'Coverage Indicators - Section D'!$I$45:$I$226,0))&lt;&gt;0,INDEX('Coverage Indicators - Section D'!F$45:F$226,MATCH('Print View'!$AN147,'Coverage Indicators - Section D'!$I$45:$I$226,0)),""),"")</f>
        <v/>
      </c>
      <c r="U148" s="624"/>
      <c r="V148" s="623"/>
      <c r="W148" s="253" t="str">
        <f ca="1">IFERROR(IF(INDEX('Coverage Indicators - Section D'!F$45:F$226,MATCH('Print View'!$AO147,'Coverage Indicators - Section D'!$I$45:$I$226,0))&lt;&gt;0,INDEX('Coverage Indicators - Section D'!F$45:F$226,MATCH('Print View'!$AO147,'Coverage Indicators - Section D'!$I$45:$I$226,0)),""),"")</f>
        <v/>
      </c>
      <c r="X148" s="624"/>
      <c r="Y148" s="623"/>
      <c r="Z148" s="253" t="str">
        <f ca="1">IFERROR(IF(INDEX('Coverage Indicators - Section D'!F$45:F$226,MATCH('Print View'!$AP147,'Coverage Indicators - Section D'!$I$45:$I$226,0))&lt;&gt;0,INDEX('Coverage Indicators - Section D'!F$45:F$226,MATCH('Print View'!$AP147,'Coverage Indicators - Section D'!$I$45:$I$226,0)),""),"")</f>
        <v/>
      </c>
      <c r="AA148" s="624"/>
      <c r="AB148" s="623"/>
      <c r="AC148" s="253" t="str">
        <f ca="1">IFERROR(IF(INDEX('Coverage Indicators - Section D'!F$45:F$226,MATCH('Print View'!$AQ147,'Coverage Indicators - Section D'!$I$45:$I$226,0))&lt;&gt;0,INDEX('Coverage Indicators - Section D'!F$45:F$226,MATCH('Print View'!$AQ147,'Coverage Indicators - Section D'!$I$45:$I$226,0)),""),"")</f>
        <v/>
      </c>
      <c r="AD148" s="624"/>
      <c r="AE148" s="623"/>
      <c r="AF148" s="254"/>
      <c r="AG148" s="625"/>
      <c r="AL148" s="633"/>
      <c r="AM148" s="633"/>
      <c r="AN148" s="633"/>
      <c r="AO148" s="633"/>
      <c r="AP148" s="633"/>
      <c r="AQ148" s="633"/>
    </row>
    <row r="149" spans="1:43" s="229" customFormat="1" ht="28.5" x14ac:dyDescent="0.25">
      <c r="A149" s="629">
        <v>16</v>
      </c>
      <c r="B149" s="626" t="str">
        <f>IFERROR(IF(INDEX('Coverage Indicators - Section D'!B$10:B$41,MATCH('Print View'!$A149,'Coverage Indicators - Section D'!$A$10:$A$41,0))&lt;&gt;0,INDEX('Coverage Indicators - Section D'!B$10:B$41,MATCH('Print View'!$A149,'Coverage Indicators - Section D'!$A$10:$A$41,0)),""),"")</f>
        <v/>
      </c>
      <c r="C149" s="626" t="str">
        <f>IFERROR(IF(INDEX('Coverage Indicators - Section D'!C$10:C$41,MATCH('Print View'!$A149,'Coverage Indicators - Section D'!$A$10:$A$41,0))&lt;&gt;0,INDEX('Coverage Indicators - Section D'!C$10:C$41,MATCH('Print View'!$A149,'Coverage Indicators - Section D'!$A$10:$A$41,0)),""),"")</f>
        <v/>
      </c>
      <c r="D149" s="626" t="str">
        <f>IFERROR(IF(INDEX('Coverage Indicators - Section D'!D$10:D$41,MATCH('Print View'!$A149,'Coverage Indicators - Section D'!$A$10:$A$41,0))&lt;&gt;0,INDEX('Coverage Indicators - Section D'!D$10:D$41,MATCH('Print View'!$A149,'Coverage Indicators - Section D'!$A$10:$A$41,0)),""),"")</f>
        <v/>
      </c>
      <c r="E149" s="284" t="str">
        <f>IFERROR(IF(INDEX('Coverage Indicators - Section D'!E$10:E$41,MATCH('Print View'!$A149,'Coverage Indicators - Section D'!$A$10:$A$41,0))&lt;&gt;0,INDEX('Coverage Indicators - Section D'!E$10:E$41,MATCH('Print View'!$A149,'Coverage Indicators - Section D'!$A$10:$A$41,0)),""),"")</f>
        <v/>
      </c>
      <c r="F149" s="627" t="str">
        <f>IFERROR(IF(INDEX('Coverage Indicators - Section D'!G$10:G$41,MATCH('Print View'!$A149,'Coverage Indicators - Section D'!$A$10:$A$41,0))&lt;&gt;0,INDEX('Coverage Indicators - Section D'!G$10:G$41,MATCH('Print View'!$A149,'Coverage Indicators - Section D'!$A$10:$A$41,0)),""),"")</f>
        <v/>
      </c>
      <c r="G149" s="627" t="str">
        <f>IFERROR(IF(INDEX('Coverage Indicators - Section D'!H$10:H$41,MATCH('Print View'!$A149,'Coverage Indicators - Section D'!$A$10:$A$41,0))&lt;&gt;0,INDEX('Coverage Indicators - Section D'!H$10:H$41,MATCH('Print View'!$A149,'Coverage Indicators - Section D'!$A$10:$A$41,0)),""),"")</f>
        <v/>
      </c>
      <c r="H149" s="626" t="str">
        <f>IFERROR(IF(INDEX('Coverage Indicators - Section D'!P$10:P$41,MATCH('Print View'!$A149,'Coverage Indicators - Section D'!$A$10:$A$41,0))&lt;&gt;0,INDEX('Coverage Indicators - Section D'!P$10:P$41,MATCH('Print View'!$A149,'Coverage Indicators - Section D'!$A$10:$A$41,0)),""),"")</f>
        <v/>
      </c>
      <c r="I149" s="626" t="str">
        <f>IFERROR(IF(INDEX('Coverage Indicators - Section D'!Q$10:Q$41,MATCH('Print View'!$A149,'Coverage Indicators - Section D'!$A$10:$A$41,0))&lt;&gt;0,INDEX('Coverage Indicators - Section D'!Q$10:Q$41,MATCH('Print View'!$A149,'Coverage Indicators - Section D'!$A$10:$A$41,0)),""),"")</f>
        <v/>
      </c>
      <c r="J149" s="626" t="str">
        <f>IFERROR(IF(INDEX('Coverage Indicators - Section D'!R$10:R$41,MATCH('Print View'!$A149,'Coverage Indicators - Section D'!$A$10:$A$41,0))&lt;&gt;0,INDEX('Coverage Indicators - Section D'!R$10:R$41,MATCH('Print View'!$A149,'Coverage Indicators - Section D'!$A$10:$A$41,0)),""),"")</f>
        <v/>
      </c>
      <c r="K149" s="626" t="str">
        <f>IFERROR(IF(INDEX('Coverage Indicators - Section D'!S$10:S$41,MATCH('Print View'!$A149,'Coverage Indicators - Section D'!$A$10:$A$41,0))&lt;&gt;0,INDEX('Coverage Indicators - Section D'!S$10:S$41,MATCH('Print View'!$A149,'Coverage Indicators - Section D'!$A$10:$A$41,0)),""),"")</f>
        <v/>
      </c>
      <c r="L149" s="284" t="str">
        <f>IFERROR(IF(INDEX('Coverage Indicators - Section D'!T$10:T$41,MATCH('Print View'!$A149,'Coverage Indicators - Section D'!$A$10:$A$41,0))&lt;&gt;0,INDEX('Coverage Indicators - Section D'!T$10:T$41,MATCH('Print View'!$A149,'Coverage Indicators - Section D'!$A$10:$A$41,0)),""),"")</f>
        <v/>
      </c>
      <c r="M149" s="626" t="str">
        <f>IFERROR(IF(INDEX('Coverage Indicators - Section D'!V$10:V$41,MATCH('Print View'!$A149,'Coverage Indicators - Section D'!$A$10:$A$41,0))&lt;&gt;0,INDEX('Coverage Indicators - Section D'!V$10:V$41,MATCH('Print View'!$A149,'Coverage Indicators - Section D'!$A$10:$A$41,0)),""),"")</f>
        <v/>
      </c>
      <c r="N149" s="284" t="str">
        <f ca="1">IFERROR(IF(INDEX('Coverage Indicators - Section D'!E$45:E$226,MATCH('Print View'!$AL149,'Coverage Indicators - Section D'!$I$45:$I$226,0))&lt;&gt;0,INDEX('Coverage Indicators - Section D'!E$45:E$226,MATCH('Print View'!$AL149,'Coverage Indicators - Section D'!$I$45:$I$226,0)),""),"")</f>
        <v/>
      </c>
      <c r="O149" s="627" t="str">
        <f ca="1">IFERROR(IF(INDEX('Coverage Indicators - Section D'!G$45:G$226,MATCH('Print View'!$AL149,'Coverage Indicators - Section D'!$I$45:$I$226,0))&lt;&gt;0,INDEX('Coverage Indicators - Section D'!G$45:G$226,MATCH('Print View'!$AL149,'Coverage Indicators - Section D'!$I$45:$I$226,0)),""),"")</f>
        <v/>
      </c>
      <c r="P149" s="626" t="str">
        <f ca="1">IFERROR(IF(INDEX('Coverage Indicators - Section D'!H$45:H$226,MATCH('Print View'!$AL149,'Coverage Indicators - Section D'!$I$45:$I$226,0))&lt;&gt;0,INDEX('Coverage Indicators - Section D'!H$45:H$226,MATCH('Print View'!$AL149,'Coverage Indicators - Section D'!$I$45:$I$226,0)),""),"")</f>
        <v/>
      </c>
      <c r="Q149" s="284" t="str">
        <f ca="1">IFERROR(IF(INDEX('Coverage Indicators - Section D'!E$45:E$226,MATCH('Print View'!$AM149,'Coverage Indicators - Section D'!$I$45:$I$226,0))&lt;&gt;0,INDEX('Coverage Indicators - Section D'!E$45:E$226,MATCH('Print View'!$AM149,'Coverage Indicators - Section D'!$I$45:$I$226,0)),""),"")</f>
        <v/>
      </c>
      <c r="R149" s="627" t="str">
        <f ca="1">IFERROR(IF(INDEX('Coverage Indicators - Section D'!G$45:G$226,MATCH('Print View'!$AM149,'Coverage Indicators - Section D'!$I$45:$I$226,0))&lt;&gt;0,INDEX('Coverage Indicators - Section D'!G$45:G$226,MATCH('Print View'!$AM149,'Coverage Indicators - Section D'!$I$45:$I$226,0)),""),"")</f>
        <v/>
      </c>
      <c r="S149" s="626" t="str">
        <f ca="1">IFERROR(IF(INDEX('Coverage Indicators - Section D'!H$45:H$226,MATCH('Print View'!$AM149,'Coverage Indicators - Section D'!$I$45:$I$226,0))&lt;&gt;0,INDEX('Coverage Indicators - Section D'!H$45:H$226,MATCH('Print View'!$AM149,'Coverage Indicators - Section D'!$I$45:$I$226,0)),""),"")</f>
        <v/>
      </c>
      <c r="T149" s="284" t="str">
        <f ca="1">IFERROR(IF(INDEX('Coverage Indicators - Section D'!E$45:E$226,MATCH('Print View'!$AN149,'Coverage Indicators - Section D'!$I$45:$I$226,0))&lt;&gt;0,INDEX('Coverage Indicators - Section D'!E$45:E$226,MATCH('Print View'!$AN149,'Coverage Indicators - Section D'!$I$45:$I$226,0)),""),"")</f>
        <v/>
      </c>
      <c r="U149" s="627" t="str">
        <f ca="1">IFERROR(IF(INDEX('Coverage Indicators - Section D'!G$45:G$226,MATCH('Print View'!$AN149,'Coverage Indicators - Section D'!$I$45:$I$226,0))&lt;&gt;0,INDEX('Coverage Indicators - Section D'!G$45:G$226,MATCH('Print View'!$AN149,'Coverage Indicators - Section D'!$I$45:$I$226,0)),""),"")</f>
        <v/>
      </c>
      <c r="V149" s="626" t="str">
        <f ca="1">IFERROR(IF(INDEX('Coverage Indicators - Section D'!H$45:H$226,MATCH('Print View'!$AN149,'Coverage Indicators - Section D'!$I$45:$I$226,0))&lt;&gt;0,INDEX('Coverage Indicators - Section D'!H$45:H$226,MATCH('Print View'!$AN149,'Coverage Indicators - Section D'!$I$45:$I$226,0)),""),"")</f>
        <v/>
      </c>
      <c r="W149" s="284" t="str">
        <f ca="1">IFERROR(IF(INDEX('Coverage Indicators - Section D'!E$45:E$226,MATCH('Print View'!$AO149,'Coverage Indicators - Section D'!$I$45:$I$226,0))&lt;&gt;0,INDEX('Coverage Indicators - Section D'!E$45:E$226,MATCH('Print View'!$AO149,'Coverage Indicators - Section D'!$I$45:$I$226,0)),""),"")</f>
        <v/>
      </c>
      <c r="X149" s="627" t="str">
        <f ca="1">IFERROR(IF(INDEX('Coverage Indicators - Section D'!G$45:G$226,MATCH('Print View'!$AO149,'Coverage Indicators - Section D'!$I$45:$I$226,0))&lt;&gt;0,INDEX('Coverage Indicators - Section D'!G$45:G$226,MATCH('Print View'!$AO149,'Coverage Indicators - Section D'!$I$45:$I$226,0)),""),"")</f>
        <v/>
      </c>
      <c r="Y149" s="626" t="str">
        <f ca="1">IFERROR(IF(INDEX('Coverage Indicators - Section D'!H$45:H$226,MATCH('Print View'!$AO149,'Coverage Indicators - Section D'!$I$45:$I$226,0))&lt;&gt;0,INDEX('Coverage Indicators - Section D'!H$45:H$226,MATCH('Print View'!$AO149,'Coverage Indicators - Section D'!$I$45:$I$226,0)),""),"")</f>
        <v/>
      </c>
      <c r="Z149" s="284" t="str">
        <f ca="1">IFERROR(IF(INDEX('Coverage Indicators - Section D'!E$45:E$226,MATCH('Print View'!$AP149,'Coverage Indicators - Section D'!$I$45:$I$226,0))&lt;&gt;0,INDEX('Coverage Indicators - Section D'!E$45:E$226,MATCH('Print View'!$AP149,'Coverage Indicators - Section D'!$I$45:$I$226,0)),""),"")</f>
        <v/>
      </c>
      <c r="AA149" s="627" t="str">
        <f ca="1">IFERROR(IF(INDEX('Coverage Indicators - Section D'!G$45:G$226,MATCH('Print View'!$AP149,'Coverage Indicators - Section D'!$I$45:$I$226,0))&lt;&gt;0,INDEX('Coverage Indicators - Section D'!G$45:G$226,MATCH('Print View'!$AP149,'Coverage Indicators - Section D'!$I$45:$I$226,0)),""),"")</f>
        <v/>
      </c>
      <c r="AB149" s="626" t="str">
        <f ca="1">IFERROR(IF(INDEX('Coverage Indicators - Section D'!H$45:H$226,MATCH('Print View'!$AP149,'Coverage Indicators - Section D'!$I$45:$I$226,0))&lt;&gt;0,INDEX('Coverage Indicators - Section D'!H$45:H$226,MATCH('Print View'!$AP149,'Coverage Indicators - Section D'!$I$45:$I$226,0)),""),"")</f>
        <v/>
      </c>
      <c r="AC149" s="284" t="str">
        <f ca="1">IFERROR(IF(INDEX('Coverage Indicators - Section D'!E$45:E$226,MATCH('Print View'!$AQ149,'Coverage Indicators - Section D'!$I$45:$I$226,0))&lt;&gt;0,INDEX('Coverage Indicators - Section D'!E$45:E$226,MATCH('Print View'!$AQ149,'Coverage Indicators - Section D'!$I$45:$I$226,0)),""),"")</f>
        <v/>
      </c>
      <c r="AD149" s="627" t="str">
        <f ca="1">IFERROR(IF(INDEX('Coverage Indicators - Section D'!G$45:G$226,MATCH('Print View'!$AQ149,'Coverage Indicators - Section D'!$I$45:$I$226,0))&lt;&gt;0,INDEX('Coverage Indicators - Section D'!G$45:G$226,MATCH('Print View'!$AQ149,'Coverage Indicators - Section D'!$I$45:$I$226,0)),""),"")</f>
        <v/>
      </c>
      <c r="AE149" s="626" t="str">
        <f ca="1">IFERROR(IF(INDEX('Coverage Indicators - Section D'!H$45:H$226,MATCH('Print View'!$AQ149,'Coverage Indicators - Section D'!$I$45:$I$226,0))&lt;&gt;0,INDEX('Coverage Indicators - Section D'!H$45:H$226,MATCH('Print View'!$AQ149,'Coverage Indicators - Section D'!$I$45:$I$226,0)),""),"")</f>
        <v/>
      </c>
      <c r="AF149" s="285"/>
      <c r="AG149" s="628" t="str">
        <f>IFERROR(IF(INDEX('Coverage Indicators - Section D'!W$10:W$41,MATCH('Print View'!$A149,'Coverage Indicators - Section D'!$A$10:$A$41,0))&lt;&gt;0,INDEX('Coverage Indicators - Section D'!W$10:W$41,MATCH('Print View'!$A149,'Coverage Indicators - Section D'!$A$10:$A$41,0)),""),"")</f>
        <v/>
      </c>
      <c r="AL149" s="633" t="str">
        <f t="shared" ref="AL149" ca="1" si="224">CONCATENATE($A149,N$117)</f>
        <v>161-Jan-18 to 31-Dec-18</v>
      </c>
      <c r="AM149" s="633" t="str">
        <f t="shared" ref="AM149" ca="1" si="225">CONCATENATE($A149,Q$117)</f>
        <v>161-Jan-19 to 31-Dec-19</v>
      </c>
      <c r="AN149" s="633" t="str">
        <f t="shared" ref="AN149" ca="1" si="226">CONCATENATE($A149,T$117)</f>
        <v>161-Jan-00 to 31-Dec-20</v>
      </c>
      <c r="AO149" s="633" t="str">
        <f t="shared" ref="AO149" ca="1" si="227">CONCATENATE($A149,W$117)</f>
        <v>161-Jan-21 to 31-Dec-21</v>
      </c>
      <c r="AP149" s="633" t="str">
        <f t="shared" ref="AP149" ca="1" si="228">CONCATENATE($A149,Z$117)</f>
        <v>161-Jan-22 to 31-Dec-22</v>
      </c>
      <c r="AQ149" s="633" t="str">
        <f t="shared" ref="AQ149" ca="1" si="229">CONCATENATE($A149,AC$117)</f>
        <v>161-Jan-23 to 31-Dec-23</v>
      </c>
    </row>
    <row r="150" spans="1:43" s="229" customFormat="1" ht="28.5" x14ac:dyDescent="0.25">
      <c r="A150" s="629"/>
      <c r="B150" s="626"/>
      <c r="C150" s="626"/>
      <c r="D150" s="626"/>
      <c r="E150" s="286" t="str">
        <f>IFERROR(IF(INDEX('Coverage Indicators - Section D'!F$10:F$41,MATCH('Print View'!$A149,'Coverage Indicators - Section D'!$A$10:$A$41,0))&lt;&gt;0,INDEX('Coverage Indicators - Section D'!F$10:F$41,MATCH('Print View'!$A149,'Coverage Indicators - Section D'!$A$10:$A$41,0)),""),"")</f>
        <v/>
      </c>
      <c r="F150" s="627"/>
      <c r="G150" s="627"/>
      <c r="H150" s="626"/>
      <c r="I150" s="626"/>
      <c r="J150" s="626"/>
      <c r="K150" s="626"/>
      <c r="L150" s="286" t="str">
        <f>IFERROR(IF(INDEX('Coverage Indicators - Section D'!U$10:U$41,MATCH('Print View'!$A149,'Coverage Indicators - Section D'!$A$10:$A$41,0))&lt;&gt;0,INDEX('Coverage Indicators - Section D'!U$10:U$41,MATCH('Print View'!$A149,'Coverage Indicators - Section D'!$A$10:$A$41,0)),""),"")</f>
        <v/>
      </c>
      <c r="M150" s="626"/>
      <c r="N150" s="286" t="str">
        <f ca="1">IFERROR(IF(INDEX('Coverage Indicators - Section D'!F$45:F$226,MATCH('Print View'!$AL149,'Coverage Indicators - Section D'!$I$45:$I$226,0))&lt;&gt;0,INDEX('Coverage Indicators - Section D'!F$45:F$226,MATCH('Print View'!$AL149,'Coverage Indicators - Section D'!$I$45:$I$226,0)),""),"")</f>
        <v/>
      </c>
      <c r="O150" s="627"/>
      <c r="P150" s="626"/>
      <c r="Q150" s="286" t="str">
        <f ca="1">IFERROR(IF(INDEX('Coverage Indicators - Section D'!F$45:F$226,MATCH('Print View'!$AM149,'Coverage Indicators - Section D'!$I$45:$I$226,0))&lt;&gt;0,INDEX('Coverage Indicators - Section D'!F$45:F$226,MATCH('Print View'!$AM149,'Coverage Indicators - Section D'!$I$45:$I$226,0)),""),"")</f>
        <v/>
      </c>
      <c r="R150" s="627"/>
      <c r="S150" s="626"/>
      <c r="T150" s="286" t="str">
        <f ca="1">IFERROR(IF(INDEX('Coverage Indicators - Section D'!F$45:F$226,MATCH('Print View'!$AN149,'Coverage Indicators - Section D'!$I$45:$I$226,0))&lt;&gt;0,INDEX('Coverage Indicators - Section D'!F$45:F$226,MATCH('Print View'!$AN149,'Coverage Indicators - Section D'!$I$45:$I$226,0)),""),"")</f>
        <v/>
      </c>
      <c r="U150" s="627"/>
      <c r="V150" s="626"/>
      <c r="W150" s="286" t="str">
        <f ca="1">IFERROR(IF(INDEX('Coverage Indicators - Section D'!F$45:F$226,MATCH('Print View'!$AO149,'Coverage Indicators - Section D'!$I$45:$I$226,0))&lt;&gt;0,INDEX('Coverage Indicators - Section D'!F$45:F$226,MATCH('Print View'!$AO149,'Coverage Indicators - Section D'!$I$45:$I$226,0)),""),"")</f>
        <v/>
      </c>
      <c r="X150" s="627"/>
      <c r="Y150" s="626"/>
      <c r="Z150" s="286" t="str">
        <f ca="1">IFERROR(IF(INDEX('Coverage Indicators - Section D'!F$45:F$226,MATCH('Print View'!$AP149,'Coverage Indicators - Section D'!$I$45:$I$226,0))&lt;&gt;0,INDEX('Coverage Indicators - Section D'!F$45:F$226,MATCH('Print View'!$AP149,'Coverage Indicators - Section D'!$I$45:$I$226,0)),""),"")</f>
        <v/>
      </c>
      <c r="AA150" s="627"/>
      <c r="AB150" s="626"/>
      <c r="AC150" s="286" t="str">
        <f ca="1">IFERROR(IF(INDEX('Coverage Indicators - Section D'!F$45:F$226,MATCH('Print View'!$AQ149,'Coverage Indicators - Section D'!$I$45:$I$226,0))&lt;&gt;0,INDEX('Coverage Indicators - Section D'!F$45:F$226,MATCH('Print View'!$AQ149,'Coverage Indicators - Section D'!$I$45:$I$226,0)),""),"")</f>
        <v/>
      </c>
      <c r="AD150" s="627"/>
      <c r="AE150" s="626"/>
      <c r="AF150" s="285"/>
      <c r="AG150" s="628"/>
      <c r="AL150" s="633"/>
      <c r="AM150" s="633"/>
      <c r="AN150" s="633"/>
      <c r="AO150" s="633"/>
      <c r="AP150" s="633"/>
      <c r="AQ150" s="633"/>
    </row>
    <row r="151" spans="1:43" s="229" customFormat="1" ht="28.5" x14ac:dyDescent="0.25">
      <c r="A151" s="622">
        <v>17</v>
      </c>
      <c r="B151" s="623" t="str">
        <f>IFERROR(IF(INDEX('Coverage Indicators - Section D'!B$10:B$41,MATCH('Print View'!$A151,'Coverage Indicators - Section D'!$A$10:$A$41,0))&lt;&gt;0,INDEX('Coverage Indicators - Section D'!B$10:B$41,MATCH('Print View'!$A151,'Coverage Indicators - Section D'!$A$10:$A$41,0)),""),"")</f>
        <v/>
      </c>
      <c r="C151" s="623" t="str">
        <f>IFERROR(IF(INDEX('Coverage Indicators - Section D'!C$10:C$41,MATCH('Print View'!$A151,'Coverage Indicators - Section D'!$A$10:$A$41,0))&lt;&gt;0,INDEX('Coverage Indicators - Section D'!C$10:C$41,MATCH('Print View'!$A151,'Coverage Indicators - Section D'!$A$10:$A$41,0)),""),"")</f>
        <v/>
      </c>
      <c r="D151" s="623" t="str">
        <f>IFERROR(IF(INDEX('Coverage Indicators - Section D'!D$10:D$41,MATCH('Print View'!$A151,'Coverage Indicators - Section D'!$A$10:$A$41,0))&lt;&gt;0,INDEX('Coverage Indicators - Section D'!D$10:D$41,MATCH('Print View'!$A151,'Coverage Indicators - Section D'!$A$10:$A$41,0)),""),"")</f>
        <v/>
      </c>
      <c r="E151" s="255" t="str">
        <f>IFERROR(IF(INDEX('Coverage Indicators - Section D'!E$10:E$41,MATCH('Print View'!$A151,'Coverage Indicators - Section D'!$A$10:$A$41,0))&lt;&gt;0,INDEX('Coverage Indicators - Section D'!E$10:E$41,MATCH('Print View'!$A151,'Coverage Indicators - Section D'!$A$10:$A$41,0)),""),"")</f>
        <v/>
      </c>
      <c r="F151" s="624" t="str">
        <f>IFERROR(IF(INDEX('Coverage Indicators - Section D'!G$10:G$41,MATCH('Print View'!$A151,'Coverage Indicators - Section D'!$A$10:$A$41,0))&lt;&gt;0,INDEX('Coverage Indicators - Section D'!G$10:G$41,MATCH('Print View'!$A151,'Coverage Indicators - Section D'!$A$10:$A$41,0)),""),"")</f>
        <v/>
      </c>
      <c r="G151" s="624" t="str">
        <f>IFERROR(IF(INDEX('Coverage Indicators - Section D'!H$10:H$41,MATCH('Print View'!$A151,'Coverage Indicators - Section D'!$A$10:$A$41,0))&lt;&gt;0,INDEX('Coverage Indicators - Section D'!H$10:H$41,MATCH('Print View'!$A151,'Coverage Indicators - Section D'!$A$10:$A$41,0)),""),"")</f>
        <v/>
      </c>
      <c r="H151" s="623" t="str">
        <f>IFERROR(IF(INDEX('Coverage Indicators - Section D'!P$10:P$41,MATCH('Print View'!$A151,'Coverage Indicators - Section D'!$A$10:$A$41,0))&lt;&gt;0,INDEX('Coverage Indicators - Section D'!P$10:P$41,MATCH('Print View'!$A151,'Coverage Indicators - Section D'!$A$10:$A$41,0)),""),"")</f>
        <v/>
      </c>
      <c r="I151" s="623" t="str">
        <f>IFERROR(IF(INDEX('Coverage Indicators - Section D'!Q$10:Q$41,MATCH('Print View'!$A151,'Coverage Indicators - Section D'!$A$10:$A$41,0))&lt;&gt;0,INDEX('Coverage Indicators - Section D'!Q$10:Q$41,MATCH('Print View'!$A151,'Coverage Indicators - Section D'!$A$10:$A$41,0)),""),"")</f>
        <v/>
      </c>
      <c r="J151" s="623" t="str">
        <f>IFERROR(IF(INDEX('Coverage Indicators - Section D'!R$10:R$41,MATCH('Print View'!$A151,'Coverage Indicators - Section D'!$A$10:$A$41,0))&lt;&gt;0,INDEX('Coverage Indicators - Section D'!R$10:R$41,MATCH('Print View'!$A151,'Coverage Indicators - Section D'!$A$10:$A$41,0)),""),"")</f>
        <v/>
      </c>
      <c r="K151" s="623" t="str">
        <f>IFERROR(IF(INDEX('Coverage Indicators - Section D'!S$10:S$41,MATCH('Print View'!$A151,'Coverage Indicators - Section D'!$A$10:$A$41,0))&lt;&gt;0,INDEX('Coverage Indicators - Section D'!S$10:S$41,MATCH('Print View'!$A151,'Coverage Indicators - Section D'!$A$10:$A$41,0)),""),"")</f>
        <v/>
      </c>
      <c r="L151" s="255" t="str">
        <f>IFERROR(IF(INDEX('Coverage Indicators - Section D'!T$10:T$41,MATCH('Print View'!$A151,'Coverage Indicators - Section D'!$A$10:$A$41,0))&lt;&gt;0,INDEX('Coverage Indicators - Section D'!T$10:T$41,MATCH('Print View'!$A151,'Coverage Indicators - Section D'!$A$10:$A$41,0)),""),"")</f>
        <v/>
      </c>
      <c r="M151" s="623" t="str">
        <f>IFERROR(IF(INDEX('Coverage Indicators - Section D'!V$10:V$41,MATCH('Print View'!$A151,'Coverage Indicators - Section D'!$A$10:$A$41,0))&lt;&gt;0,INDEX('Coverage Indicators - Section D'!V$10:V$41,MATCH('Print View'!$A151,'Coverage Indicators - Section D'!$A$10:$A$41,0)),""),"")</f>
        <v/>
      </c>
      <c r="N151" s="255" t="str">
        <f ca="1">IFERROR(IF(INDEX('Coverage Indicators - Section D'!E$45:E$226,MATCH('Print View'!$AL151,'Coverage Indicators - Section D'!$I$45:$I$226,0))&lt;&gt;0,INDEX('Coverage Indicators - Section D'!E$45:E$226,MATCH('Print View'!$AL151,'Coverage Indicators - Section D'!$I$45:$I$226,0)),""),"")</f>
        <v/>
      </c>
      <c r="O151" s="624" t="str">
        <f ca="1">IFERROR(IF(INDEX('Coverage Indicators - Section D'!G$45:G$226,MATCH('Print View'!$AL151,'Coverage Indicators - Section D'!$I$45:$I$226,0))&lt;&gt;0,INDEX('Coverage Indicators - Section D'!G$45:G$226,MATCH('Print View'!$AL151,'Coverage Indicators - Section D'!$I$45:$I$226,0)),""),"")</f>
        <v/>
      </c>
      <c r="P151" s="623" t="str">
        <f ca="1">IFERROR(IF(INDEX('Coverage Indicators - Section D'!H$45:H$226,MATCH('Print View'!$AL151,'Coverage Indicators - Section D'!$I$45:$I$226,0))&lt;&gt;0,INDEX('Coverage Indicators - Section D'!H$45:H$226,MATCH('Print View'!$AL151,'Coverage Indicators - Section D'!$I$45:$I$226,0)),""),"")</f>
        <v/>
      </c>
      <c r="Q151" s="255" t="str">
        <f ca="1">IFERROR(IF(INDEX('Coverage Indicators - Section D'!E$45:E$226,MATCH('Print View'!$AM151,'Coverage Indicators - Section D'!$I$45:$I$226,0))&lt;&gt;0,INDEX('Coverage Indicators - Section D'!E$45:E$226,MATCH('Print View'!$AM151,'Coverage Indicators - Section D'!$I$45:$I$226,0)),""),"")</f>
        <v/>
      </c>
      <c r="R151" s="624" t="str">
        <f ca="1">IFERROR(IF(INDEX('Coverage Indicators - Section D'!G$45:G$226,MATCH('Print View'!$AM151,'Coverage Indicators - Section D'!$I$45:$I$226,0))&lt;&gt;0,INDEX('Coverage Indicators - Section D'!G$45:G$226,MATCH('Print View'!$AM151,'Coverage Indicators - Section D'!$I$45:$I$226,0)),""),"")</f>
        <v/>
      </c>
      <c r="S151" s="623" t="str">
        <f ca="1">IFERROR(IF(INDEX('Coverage Indicators - Section D'!H$45:H$226,MATCH('Print View'!$AM151,'Coverage Indicators - Section D'!$I$45:$I$226,0))&lt;&gt;0,INDEX('Coverage Indicators - Section D'!H$45:H$226,MATCH('Print View'!$AM151,'Coverage Indicators - Section D'!$I$45:$I$226,0)),""),"")</f>
        <v/>
      </c>
      <c r="T151" s="255" t="str">
        <f ca="1">IFERROR(IF(INDEX('Coverage Indicators - Section D'!E$45:E$226,MATCH('Print View'!$AN151,'Coverage Indicators - Section D'!$I$45:$I$226,0))&lt;&gt;0,INDEX('Coverage Indicators - Section D'!E$45:E$226,MATCH('Print View'!$AN151,'Coverage Indicators - Section D'!$I$45:$I$226,0)),""),"")</f>
        <v/>
      </c>
      <c r="U151" s="624" t="str">
        <f ca="1">IFERROR(IF(INDEX('Coverage Indicators - Section D'!G$45:G$226,MATCH('Print View'!$AN151,'Coverage Indicators - Section D'!$I$45:$I$226,0))&lt;&gt;0,INDEX('Coverage Indicators - Section D'!G$45:G$226,MATCH('Print View'!$AN151,'Coverage Indicators - Section D'!$I$45:$I$226,0)),""),"")</f>
        <v/>
      </c>
      <c r="V151" s="623" t="str">
        <f ca="1">IFERROR(IF(INDEX('Coverage Indicators - Section D'!H$45:H$226,MATCH('Print View'!$AN151,'Coverage Indicators - Section D'!$I$45:$I$226,0))&lt;&gt;0,INDEX('Coverage Indicators - Section D'!H$45:H$226,MATCH('Print View'!$AN151,'Coverage Indicators - Section D'!$I$45:$I$226,0)),""),"")</f>
        <v/>
      </c>
      <c r="W151" s="255" t="str">
        <f ca="1">IFERROR(IF(INDEX('Coverage Indicators - Section D'!E$45:E$226,MATCH('Print View'!$AO151,'Coverage Indicators - Section D'!$I$45:$I$226,0))&lt;&gt;0,INDEX('Coverage Indicators - Section D'!E$45:E$226,MATCH('Print View'!$AO151,'Coverage Indicators - Section D'!$I$45:$I$226,0)),""),"")</f>
        <v/>
      </c>
      <c r="X151" s="624" t="str">
        <f ca="1">IFERROR(IF(INDEX('Coverage Indicators - Section D'!G$45:G$226,MATCH('Print View'!$AO151,'Coverage Indicators - Section D'!$I$45:$I$226,0))&lt;&gt;0,INDEX('Coverage Indicators - Section D'!G$45:G$226,MATCH('Print View'!$AO151,'Coverage Indicators - Section D'!$I$45:$I$226,0)),""),"")</f>
        <v/>
      </c>
      <c r="Y151" s="623" t="str">
        <f ca="1">IFERROR(IF(INDEX('Coverage Indicators - Section D'!H$45:H$226,MATCH('Print View'!$AO151,'Coverage Indicators - Section D'!$I$45:$I$226,0))&lt;&gt;0,INDEX('Coverage Indicators - Section D'!H$45:H$226,MATCH('Print View'!$AO151,'Coverage Indicators - Section D'!$I$45:$I$226,0)),""),"")</f>
        <v/>
      </c>
      <c r="Z151" s="255" t="str">
        <f ca="1">IFERROR(IF(INDEX('Coverage Indicators - Section D'!E$45:E$226,MATCH('Print View'!$AP151,'Coverage Indicators - Section D'!$I$45:$I$226,0))&lt;&gt;0,INDEX('Coverage Indicators - Section D'!E$45:E$226,MATCH('Print View'!$AP151,'Coverage Indicators - Section D'!$I$45:$I$226,0)),""),"")</f>
        <v/>
      </c>
      <c r="AA151" s="624" t="str">
        <f ca="1">IFERROR(IF(INDEX('Coverage Indicators - Section D'!G$45:G$226,MATCH('Print View'!$AP151,'Coverage Indicators - Section D'!$I$45:$I$226,0))&lt;&gt;0,INDEX('Coverage Indicators - Section D'!G$45:G$226,MATCH('Print View'!$AP151,'Coverage Indicators - Section D'!$I$45:$I$226,0)),""),"")</f>
        <v/>
      </c>
      <c r="AB151" s="623" t="str">
        <f ca="1">IFERROR(IF(INDEX('Coverage Indicators - Section D'!H$45:H$226,MATCH('Print View'!$AP151,'Coverage Indicators - Section D'!$I$45:$I$226,0))&lt;&gt;0,INDEX('Coverage Indicators - Section D'!H$45:H$226,MATCH('Print View'!$AP151,'Coverage Indicators - Section D'!$I$45:$I$226,0)),""),"")</f>
        <v/>
      </c>
      <c r="AC151" s="255" t="str">
        <f ca="1">IFERROR(IF(INDEX('Coverage Indicators - Section D'!E$45:E$226,MATCH('Print View'!$AQ151,'Coverage Indicators - Section D'!$I$45:$I$226,0))&lt;&gt;0,INDEX('Coverage Indicators - Section D'!E$45:E$226,MATCH('Print View'!$AQ151,'Coverage Indicators - Section D'!$I$45:$I$226,0)),""),"")</f>
        <v/>
      </c>
      <c r="AD151" s="624" t="str">
        <f ca="1">IFERROR(IF(INDEX('Coverage Indicators - Section D'!G$45:G$226,MATCH('Print View'!$AQ151,'Coverage Indicators - Section D'!$I$45:$I$226,0))&lt;&gt;0,INDEX('Coverage Indicators - Section D'!G$45:G$226,MATCH('Print View'!$AQ151,'Coverage Indicators - Section D'!$I$45:$I$226,0)),""),"")</f>
        <v/>
      </c>
      <c r="AE151" s="623" t="str">
        <f ca="1">IFERROR(IF(INDEX('Coverage Indicators - Section D'!H$45:H$226,MATCH('Print View'!$AQ151,'Coverage Indicators - Section D'!$I$45:$I$226,0))&lt;&gt;0,INDEX('Coverage Indicators - Section D'!H$45:H$226,MATCH('Print View'!$AQ151,'Coverage Indicators - Section D'!$I$45:$I$226,0)),""),"")</f>
        <v/>
      </c>
      <c r="AF151" s="254"/>
      <c r="AG151" s="625" t="str">
        <f>IFERROR(IF(INDEX('Coverage Indicators - Section D'!W$10:W$41,MATCH('Print View'!$A151,'Coverage Indicators - Section D'!$A$10:$A$41,0))&lt;&gt;0,INDEX('Coverage Indicators - Section D'!W$10:W$41,MATCH('Print View'!$A151,'Coverage Indicators - Section D'!$A$10:$A$41,0)),""),"")</f>
        <v/>
      </c>
      <c r="AL151" s="633" t="str">
        <f t="shared" ref="AL151" ca="1" si="230">CONCATENATE($A151,N$117)</f>
        <v>171-Jan-18 to 31-Dec-18</v>
      </c>
      <c r="AM151" s="633" t="str">
        <f t="shared" ref="AM151" ca="1" si="231">CONCATENATE($A151,Q$117)</f>
        <v>171-Jan-19 to 31-Dec-19</v>
      </c>
      <c r="AN151" s="633" t="str">
        <f t="shared" ref="AN151" ca="1" si="232">CONCATENATE($A151,T$117)</f>
        <v>171-Jan-00 to 31-Dec-20</v>
      </c>
      <c r="AO151" s="633" t="str">
        <f t="shared" ref="AO151" ca="1" si="233">CONCATENATE($A151,W$117)</f>
        <v>171-Jan-21 to 31-Dec-21</v>
      </c>
      <c r="AP151" s="633" t="str">
        <f t="shared" ref="AP151" ca="1" si="234">CONCATENATE($A151,Z$117)</f>
        <v>171-Jan-22 to 31-Dec-22</v>
      </c>
      <c r="AQ151" s="633" t="str">
        <f t="shared" ref="AQ151" ca="1" si="235">CONCATENATE($A151,AC$117)</f>
        <v>171-Jan-23 to 31-Dec-23</v>
      </c>
    </row>
    <row r="152" spans="1:43" s="229" customFormat="1" ht="28.5" x14ac:dyDescent="0.25">
      <c r="A152" s="622"/>
      <c r="B152" s="623"/>
      <c r="C152" s="623"/>
      <c r="D152" s="623"/>
      <c r="E152" s="253" t="str">
        <f>IFERROR(IF(INDEX('Coverage Indicators - Section D'!F$10:F$41,MATCH('Print View'!$A151,'Coverage Indicators - Section D'!$A$10:$A$41,0))&lt;&gt;0,INDEX('Coverage Indicators - Section D'!F$10:F$41,MATCH('Print View'!$A151,'Coverage Indicators - Section D'!$A$10:$A$41,0)),""),"")</f>
        <v/>
      </c>
      <c r="F152" s="624"/>
      <c r="G152" s="624"/>
      <c r="H152" s="623"/>
      <c r="I152" s="623"/>
      <c r="J152" s="623"/>
      <c r="K152" s="623"/>
      <c r="L152" s="253" t="str">
        <f>IFERROR(IF(INDEX('Coverage Indicators - Section D'!U$10:U$41,MATCH('Print View'!$A151,'Coverage Indicators - Section D'!$A$10:$A$41,0))&lt;&gt;0,INDEX('Coverage Indicators - Section D'!U$10:U$41,MATCH('Print View'!$A151,'Coverage Indicators - Section D'!$A$10:$A$41,0)),""),"")</f>
        <v/>
      </c>
      <c r="M152" s="623"/>
      <c r="N152" s="253" t="str">
        <f ca="1">IFERROR(IF(INDEX('Coverage Indicators - Section D'!F$45:F$226,MATCH('Print View'!$AL151,'Coverage Indicators - Section D'!$I$45:$I$226,0))&lt;&gt;0,INDEX('Coverage Indicators - Section D'!F$45:F$226,MATCH('Print View'!$AL151,'Coverage Indicators - Section D'!$I$45:$I$226,0)),""),"")</f>
        <v/>
      </c>
      <c r="O152" s="624"/>
      <c r="P152" s="623"/>
      <c r="Q152" s="253" t="str">
        <f ca="1">IFERROR(IF(INDEX('Coverage Indicators - Section D'!F$45:F$226,MATCH('Print View'!$AM151,'Coverage Indicators - Section D'!$I$45:$I$226,0))&lt;&gt;0,INDEX('Coverage Indicators - Section D'!F$45:F$226,MATCH('Print View'!$AM151,'Coverage Indicators - Section D'!$I$45:$I$226,0)),""),"")</f>
        <v/>
      </c>
      <c r="R152" s="624"/>
      <c r="S152" s="623"/>
      <c r="T152" s="253" t="str">
        <f ca="1">IFERROR(IF(INDEX('Coverage Indicators - Section D'!F$45:F$226,MATCH('Print View'!$AN151,'Coverage Indicators - Section D'!$I$45:$I$226,0))&lt;&gt;0,INDEX('Coverage Indicators - Section D'!F$45:F$226,MATCH('Print View'!$AN151,'Coverage Indicators - Section D'!$I$45:$I$226,0)),""),"")</f>
        <v/>
      </c>
      <c r="U152" s="624"/>
      <c r="V152" s="623"/>
      <c r="W152" s="253" t="str">
        <f ca="1">IFERROR(IF(INDEX('Coverage Indicators - Section D'!F$45:F$226,MATCH('Print View'!$AO151,'Coverage Indicators - Section D'!$I$45:$I$226,0))&lt;&gt;0,INDEX('Coverage Indicators - Section D'!F$45:F$226,MATCH('Print View'!$AO151,'Coverage Indicators - Section D'!$I$45:$I$226,0)),""),"")</f>
        <v/>
      </c>
      <c r="X152" s="624"/>
      <c r="Y152" s="623"/>
      <c r="Z152" s="253" t="str">
        <f ca="1">IFERROR(IF(INDEX('Coverage Indicators - Section D'!F$45:F$226,MATCH('Print View'!$AP151,'Coverage Indicators - Section D'!$I$45:$I$226,0))&lt;&gt;0,INDEX('Coverage Indicators - Section D'!F$45:F$226,MATCH('Print View'!$AP151,'Coverage Indicators - Section D'!$I$45:$I$226,0)),""),"")</f>
        <v/>
      </c>
      <c r="AA152" s="624"/>
      <c r="AB152" s="623"/>
      <c r="AC152" s="253" t="str">
        <f ca="1">IFERROR(IF(INDEX('Coverage Indicators - Section D'!F$45:F$226,MATCH('Print View'!$AQ151,'Coverage Indicators - Section D'!$I$45:$I$226,0))&lt;&gt;0,INDEX('Coverage Indicators - Section D'!F$45:F$226,MATCH('Print View'!$AQ151,'Coverage Indicators - Section D'!$I$45:$I$226,0)),""),"")</f>
        <v/>
      </c>
      <c r="AD152" s="624"/>
      <c r="AE152" s="623"/>
      <c r="AF152" s="254"/>
      <c r="AG152" s="625"/>
      <c r="AL152" s="633"/>
      <c r="AM152" s="633"/>
      <c r="AN152" s="633"/>
      <c r="AO152" s="633"/>
      <c r="AP152" s="633"/>
      <c r="AQ152" s="633"/>
    </row>
    <row r="153" spans="1:43" s="229" customFormat="1" ht="28.5" x14ac:dyDescent="0.25">
      <c r="A153" s="629">
        <v>18</v>
      </c>
      <c r="B153" s="626" t="str">
        <f>IFERROR(IF(INDEX('Coverage Indicators - Section D'!B$10:B$41,MATCH('Print View'!$A153,'Coverage Indicators - Section D'!$A$10:$A$41,0))&lt;&gt;0,INDEX('Coverage Indicators - Section D'!B$10:B$41,MATCH('Print View'!$A153,'Coverage Indicators - Section D'!$A$10:$A$41,0)),""),"")</f>
        <v/>
      </c>
      <c r="C153" s="626" t="str">
        <f>IFERROR(IF(INDEX('Coverage Indicators - Section D'!C$10:C$41,MATCH('Print View'!$A153,'Coverage Indicators - Section D'!$A$10:$A$41,0))&lt;&gt;0,INDEX('Coverage Indicators - Section D'!C$10:C$41,MATCH('Print View'!$A153,'Coverage Indicators - Section D'!$A$10:$A$41,0)),""),"")</f>
        <v/>
      </c>
      <c r="D153" s="626" t="str">
        <f>IFERROR(IF(INDEX('Coverage Indicators - Section D'!D$10:D$41,MATCH('Print View'!$A153,'Coverage Indicators - Section D'!$A$10:$A$41,0))&lt;&gt;0,INDEX('Coverage Indicators - Section D'!D$10:D$41,MATCH('Print View'!$A153,'Coverage Indicators - Section D'!$A$10:$A$41,0)),""),"")</f>
        <v/>
      </c>
      <c r="E153" s="284" t="str">
        <f>IFERROR(IF(INDEX('Coverage Indicators - Section D'!E$10:E$41,MATCH('Print View'!$A153,'Coverage Indicators - Section D'!$A$10:$A$41,0))&lt;&gt;0,INDEX('Coverage Indicators - Section D'!E$10:E$41,MATCH('Print View'!$A153,'Coverage Indicators - Section D'!$A$10:$A$41,0)),""),"")</f>
        <v/>
      </c>
      <c r="F153" s="627" t="str">
        <f>IFERROR(IF(INDEX('Coverage Indicators - Section D'!G$10:G$41,MATCH('Print View'!$A153,'Coverage Indicators - Section D'!$A$10:$A$41,0))&lt;&gt;0,INDEX('Coverage Indicators - Section D'!G$10:G$41,MATCH('Print View'!$A153,'Coverage Indicators - Section D'!$A$10:$A$41,0)),""),"")</f>
        <v/>
      </c>
      <c r="G153" s="627" t="str">
        <f>IFERROR(IF(INDEX('Coverage Indicators - Section D'!H$10:H$41,MATCH('Print View'!$A153,'Coverage Indicators - Section D'!$A$10:$A$41,0))&lt;&gt;0,INDEX('Coverage Indicators - Section D'!H$10:H$41,MATCH('Print View'!$A153,'Coverage Indicators - Section D'!$A$10:$A$41,0)),""),"")</f>
        <v/>
      </c>
      <c r="H153" s="626" t="str">
        <f>IFERROR(IF(INDEX('Coverage Indicators - Section D'!P$10:P$41,MATCH('Print View'!$A153,'Coverage Indicators - Section D'!$A$10:$A$41,0))&lt;&gt;0,INDEX('Coverage Indicators - Section D'!P$10:P$41,MATCH('Print View'!$A153,'Coverage Indicators - Section D'!$A$10:$A$41,0)),""),"")</f>
        <v/>
      </c>
      <c r="I153" s="626" t="str">
        <f>IFERROR(IF(INDEX('Coverage Indicators - Section D'!Q$10:Q$41,MATCH('Print View'!$A153,'Coverage Indicators - Section D'!$A$10:$A$41,0))&lt;&gt;0,INDEX('Coverage Indicators - Section D'!Q$10:Q$41,MATCH('Print View'!$A153,'Coverage Indicators - Section D'!$A$10:$A$41,0)),""),"")</f>
        <v/>
      </c>
      <c r="J153" s="626" t="str">
        <f>IFERROR(IF(INDEX('Coverage Indicators - Section D'!R$10:R$41,MATCH('Print View'!$A153,'Coverage Indicators - Section D'!$A$10:$A$41,0))&lt;&gt;0,INDEX('Coverage Indicators - Section D'!R$10:R$41,MATCH('Print View'!$A153,'Coverage Indicators - Section D'!$A$10:$A$41,0)),""),"")</f>
        <v/>
      </c>
      <c r="K153" s="626" t="str">
        <f>IFERROR(IF(INDEX('Coverage Indicators - Section D'!S$10:S$41,MATCH('Print View'!$A153,'Coverage Indicators - Section D'!$A$10:$A$41,0))&lt;&gt;0,INDEX('Coverage Indicators - Section D'!S$10:S$41,MATCH('Print View'!$A153,'Coverage Indicators - Section D'!$A$10:$A$41,0)),""),"")</f>
        <v/>
      </c>
      <c r="L153" s="284" t="str">
        <f>IFERROR(IF(INDEX('Coverage Indicators - Section D'!T$10:T$41,MATCH('Print View'!$A153,'Coverage Indicators - Section D'!$A$10:$A$41,0))&lt;&gt;0,INDEX('Coverage Indicators - Section D'!T$10:T$41,MATCH('Print View'!$A153,'Coverage Indicators - Section D'!$A$10:$A$41,0)),""),"")</f>
        <v/>
      </c>
      <c r="M153" s="626" t="str">
        <f>IFERROR(IF(INDEX('Coverage Indicators - Section D'!V$10:V$41,MATCH('Print View'!$A153,'Coverage Indicators - Section D'!$A$10:$A$41,0))&lt;&gt;0,INDEX('Coverage Indicators - Section D'!V$10:V$41,MATCH('Print View'!$A153,'Coverage Indicators - Section D'!$A$10:$A$41,0)),""),"")</f>
        <v/>
      </c>
      <c r="N153" s="284" t="str">
        <f ca="1">IFERROR(IF(INDEX('Coverage Indicators - Section D'!E$45:E$226,MATCH('Print View'!$AL153,'Coverage Indicators - Section D'!$I$45:$I$226,0))&lt;&gt;0,INDEX('Coverage Indicators - Section D'!E$45:E$226,MATCH('Print View'!$AL153,'Coverage Indicators - Section D'!$I$45:$I$226,0)),""),"")</f>
        <v/>
      </c>
      <c r="O153" s="627" t="str">
        <f ca="1">IFERROR(IF(INDEX('Coverage Indicators - Section D'!G$45:G$226,MATCH('Print View'!$AL153,'Coverage Indicators - Section D'!$I$45:$I$226,0))&lt;&gt;0,INDEX('Coverage Indicators - Section D'!G$45:G$226,MATCH('Print View'!$AL153,'Coverage Indicators - Section D'!$I$45:$I$226,0)),""),"")</f>
        <v/>
      </c>
      <c r="P153" s="626" t="str">
        <f ca="1">IFERROR(IF(INDEX('Coverage Indicators - Section D'!H$45:H$226,MATCH('Print View'!$AL153,'Coverage Indicators - Section D'!$I$45:$I$226,0))&lt;&gt;0,INDEX('Coverage Indicators - Section D'!H$45:H$226,MATCH('Print View'!$AL153,'Coverage Indicators - Section D'!$I$45:$I$226,0)),""),"")</f>
        <v/>
      </c>
      <c r="Q153" s="284" t="str">
        <f ca="1">IFERROR(IF(INDEX('Coverage Indicators - Section D'!E$45:E$226,MATCH('Print View'!$AM153,'Coverage Indicators - Section D'!$I$45:$I$226,0))&lt;&gt;0,INDEX('Coverage Indicators - Section D'!E$45:E$226,MATCH('Print View'!$AM153,'Coverage Indicators - Section D'!$I$45:$I$226,0)),""),"")</f>
        <v/>
      </c>
      <c r="R153" s="627" t="str">
        <f ca="1">IFERROR(IF(INDEX('Coverage Indicators - Section D'!G$45:G$226,MATCH('Print View'!$AM153,'Coverage Indicators - Section D'!$I$45:$I$226,0))&lt;&gt;0,INDEX('Coverage Indicators - Section D'!G$45:G$226,MATCH('Print View'!$AM153,'Coverage Indicators - Section D'!$I$45:$I$226,0)),""),"")</f>
        <v/>
      </c>
      <c r="S153" s="626" t="str">
        <f ca="1">IFERROR(IF(INDEX('Coverage Indicators - Section D'!H$45:H$226,MATCH('Print View'!$AM153,'Coverage Indicators - Section D'!$I$45:$I$226,0))&lt;&gt;0,INDEX('Coverage Indicators - Section D'!H$45:H$226,MATCH('Print View'!$AM153,'Coverage Indicators - Section D'!$I$45:$I$226,0)),""),"")</f>
        <v/>
      </c>
      <c r="T153" s="284" t="str">
        <f ca="1">IFERROR(IF(INDEX('Coverage Indicators - Section D'!E$45:E$226,MATCH('Print View'!$AN153,'Coverage Indicators - Section D'!$I$45:$I$226,0))&lt;&gt;0,INDEX('Coverage Indicators - Section D'!E$45:E$226,MATCH('Print View'!$AN153,'Coverage Indicators - Section D'!$I$45:$I$226,0)),""),"")</f>
        <v/>
      </c>
      <c r="U153" s="627" t="str">
        <f ca="1">IFERROR(IF(INDEX('Coverage Indicators - Section D'!G$45:G$226,MATCH('Print View'!$AN153,'Coverage Indicators - Section D'!$I$45:$I$226,0))&lt;&gt;0,INDEX('Coverage Indicators - Section D'!G$45:G$226,MATCH('Print View'!$AN153,'Coverage Indicators - Section D'!$I$45:$I$226,0)),""),"")</f>
        <v/>
      </c>
      <c r="V153" s="626" t="str">
        <f ca="1">IFERROR(IF(INDEX('Coverage Indicators - Section D'!H$45:H$226,MATCH('Print View'!$AN153,'Coverage Indicators - Section D'!$I$45:$I$226,0))&lt;&gt;0,INDEX('Coverage Indicators - Section D'!H$45:H$226,MATCH('Print View'!$AN153,'Coverage Indicators - Section D'!$I$45:$I$226,0)),""),"")</f>
        <v/>
      </c>
      <c r="W153" s="284" t="str">
        <f ca="1">IFERROR(IF(INDEX('Coverage Indicators - Section D'!E$45:E$226,MATCH('Print View'!$AO153,'Coverage Indicators - Section D'!$I$45:$I$226,0))&lt;&gt;0,INDEX('Coverage Indicators - Section D'!E$45:E$226,MATCH('Print View'!$AO153,'Coverage Indicators - Section D'!$I$45:$I$226,0)),""),"")</f>
        <v/>
      </c>
      <c r="X153" s="627" t="str">
        <f ca="1">IFERROR(IF(INDEX('Coverage Indicators - Section D'!G$45:G$226,MATCH('Print View'!$AO153,'Coverage Indicators - Section D'!$I$45:$I$226,0))&lt;&gt;0,INDEX('Coverage Indicators - Section D'!G$45:G$226,MATCH('Print View'!$AO153,'Coverage Indicators - Section D'!$I$45:$I$226,0)),""),"")</f>
        <v/>
      </c>
      <c r="Y153" s="626" t="str">
        <f ca="1">IFERROR(IF(INDEX('Coverage Indicators - Section D'!H$45:H$226,MATCH('Print View'!$AO153,'Coverage Indicators - Section D'!$I$45:$I$226,0))&lt;&gt;0,INDEX('Coverage Indicators - Section D'!H$45:H$226,MATCH('Print View'!$AO153,'Coverage Indicators - Section D'!$I$45:$I$226,0)),""),"")</f>
        <v/>
      </c>
      <c r="Z153" s="284" t="str">
        <f ca="1">IFERROR(IF(INDEX('Coverage Indicators - Section D'!E$45:E$226,MATCH('Print View'!$AP153,'Coverage Indicators - Section D'!$I$45:$I$226,0))&lt;&gt;0,INDEX('Coverage Indicators - Section D'!E$45:E$226,MATCH('Print View'!$AP153,'Coverage Indicators - Section D'!$I$45:$I$226,0)),""),"")</f>
        <v/>
      </c>
      <c r="AA153" s="627" t="str">
        <f ca="1">IFERROR(IF(INDEX('Coverage Indicators - Section D'!G$45:G$226,MATCH('Print View'!$AP153,'Coverage Indicators - Section D'!$I$45:$I$226,0))&lt;&gt;0,INDEX('Coverage Indicators - Section D'!G$45:G$226,MATCH('Print View'!$AP153,'Coverage Indicators - Section D'!$I$45:$I$226,0)),""),"")</f>
        <v/>
      </c>
      <c r="AB153" s="626" t="str">
        <f ca="1">IFERROR(IF(INDEX('Coverage Indicators - Section D'!H$45:H$226,MATCH('Print View'!$AP153,'Coverage Indicators - Section D'!$I$45:$I$226,0))&lt;&gt;0,INDEX('Coverage Indicators - Section D'!H$45:H$226,MATCH('Print View'!$AP153,'Coverage Indicators - Section D'!$I$45:$I$226,0)),""),"")</f>
        <v/>
      </c>
      <c r="AC153" s="284" t="str">
        <f ca="1">IFERROR(IF(INDEX('Coverage Indicators - Section D'!E$45:E$226,MATCH('Print View'!$AQ153,'Coverage Indicators - Section D'!$I$45:$I$226,0))&lt;&gt;0,INDEX('Coverage Indicators - Section D'!E$45:E$226,MATCH('Print View'!$AQ153,'Coverage Indicators - Section D'!$I$45:$I$226,0)),""),"")</f>
        <v/>
      </c>
      <c r="AD153" s="627" t="str">
        <f ca="1">IFERROR(IF(INDEX('Coverage Indicators - Section D'!G$45:G$226,MATCH('Print View'!$AQ153,'Coverage Indicators - Section D'!$I$45:$I$226,0))&lt;&gt;0,INDEX('Coverage Indicators - Section D'!G$45:G$226,MATCH('Print View'!$AQ153,'Coverage Indicators - Section D'!$I$45:$I$226,0)),""),"")</f>
        <v/>
      </c>
      <c r="AE153" s="626" t="str">
        <f ca="1">IFERROR(IF(INDEX('Coverage Indicators - Section D'!H$45:H$226,MATCH('Print View'!$AQ153,'Coverage Indicators - Section D'!$I$45:$I$226,0))&lt;&gt;0,INDEX('Coverage Indicators - Section D'!H$45:H$226,MATCH('Print View'!$AQ153,'Coverage Indicators - Section D'!$I$45:$I$226,0)),""),"")</f>
        <v/>
      </c>
      <c r="AF153" s="285"/>
      <c r="AG153" s="628" t="str">
        <f>IFERROR(IF(INDEX('Coverage Indicators - Section D'!W$10:W$41,MATCH('Print View'!$A153,'Coverage Indicators - Section D'!$A$10:$A$41,0))&lt;&gt;0,INDEX('Coverage Indicators - Section D'!W$10:W$41,MATCH('Print View'!$A153,'Coverage Indicators - Section D'!$A$10:$A$41,0)),""),"")</f>
        <v/>
      </c>
      <c r="AL153" s="633" t="str">
        <f t="shared" ref="AL153" ca="1" si="236">CONCATENATE($A153,N$117)</f>
        <v>181-Jan-18 to 31-Dec-18</v>
      </c>
      <c r="AM153" s="633" t="str">
        <f t="shared" ref="AM153" ca="1" si="237">CONCATENATE($A153,Q$117)</f>
        <v>181-Jan-19 to 31-Dec-19</v>
      </c>
      <c r="AN153" s="633" t="str">
        <f t="shared" ref="AN153" ca="1" si="238">CONCATENATE($A153,T$117)</f>
        <v>181-Jan-00 to 31-Dec-20</v>
      </c>
      <c r="AO153" s="633" t="str">
        <f t="shared" ref="AO153" ca="1" si="239">CONCATENATE($A153,W$117)</f>
        <v>181-Jan-21 to 31-Dec-21</v>
      </c>
      <c r="AP153" s="633" t="str">
        <f t="shared" ref="AP153" ca="1" si="240">CONCATENATE($A153,Z$117)</f>
        <v>181-Jan-22 to 31-Dec-22</v>
      </c>
      <c r="AQ153" s="633" t="str">
        <f t="shared" ref="AQ153" ca="1" si="241">CONCATENATE($A153,AC$117)</f>
        <v>181-Jan-23 to 31-Dec-23</v>
      </c>
    </row>
    <row r="154" spans="1:43" s="229" customFormat="1" ht="28.5" x14ac:dyDescent="0.25">
      <c r="A154" s="629"/>
      <c r="B154" s="626"/>
      <c r="C154" s="626"/>
      <c r="D154" s="626"/>
      <c r="E154" s="286" t="str">
        <f>IFERROR(IF(INDEX('Coverage Indicators - Section D'!F$10:F$41,MATCH('Print View'!$A153,'Coverage Indicators - Section D'!$A$10:$A$41,0))&lt;&gt;0,INDEX('Coverage Indicators - Section D'!F$10:F$41,MATCH('Print View'!$A153,'Coverage Indicators - Section D'!$A$10:$A$41,0)),""),"")</f>
        <v/>
      </c>
      <c r="F154" s="627"/>
      <c r="G154" s="627"/>
      <c r="H154" s="626"/>
      <c r="I154" s="626"/>
      <c r="J154" s="626"/>
      <c r="K154" s="626"/>
      <c r="L154" s="286" t="str">
        <f>IFERROR(IF(INDEX('Coverage Indicators - Section D'!U$10:U$41,MATCH('Print View'!$A153,'Coverage Indicators - Section D'!$A$10:$A$41,0))&lt;&gt;0,INDEX('Coverage Indicators - Section D'!U$10:U$41,MATCH('Print View'!$A153,'Coverage Indicators - Section D'!$A$10:$A$41,0)),""),"")</f>
        <v/>
      </c>
      <c r="M154" s="626"/>
      <c r="N154" s="286" t="str">
        <f ca="1">IFERROR(IF(INDEX('Coverage Indicators - Section D'!F$45:F$226,MATCH('Print View'!$AL153,'Coverage Indicators - Section D'!$I$45:$I$226,0))&lt;&gt;0,INDEX('Coverage Indicators - Section D'!F$45:F$226,MATCH('Print View'!$AL153,'Coverage Indicators - Section D'!$I$45:$I$226,0)),""),"")</f>
        <v/>
      </c>
      <c r="O154" s="627"/>
      <c r="P154" s="626"/>
      <c r="Q154" s="286" t="str">
        <f ca="1">IFERROR(IF(INDEX('Coverage Indicators - Section D'!F$45:F$226,MATCH('Print View'!$AM153,'Coverage Indicators - Section D'!$I$45:$I$226,0))&lt;&gt;0,INDEX('Coverage Indicators - Section D'!F$45:F$226,MATCH('Print View'!$AM153,'Coverage Indicators - Section D'!$I$45:$I$226,0)),""),"")</f>
        <v/>
      </c>
      <c r="R154" s="627"/>
      <c r="S154" s="626"/>
      <c r="T154" s="286" t="str">
        <f ca="1">IFERROR(IF(INDEX('Coverage Indicators - Section D'!F$45:F$226,MATCH('Print View'!$AN153,'Coverage Indicators - Section D'!$I$45:$I$226,0))&lt;&gt;0,INDEX('Coverage Indicators - Section D'!F$45:F$226,MATCH('Print View'!$AN153,'Coverage Indicators - Section D'!$I$45:$I$226,0)),""),"")</f>
        <v/>
      </c>
      <c r="U154" s="627"/>
      <c r="V154" s="626"/>
      <c r="W154" s="286" t="str">
        <f ca="1">IFERROR(IF(INDEX('Coverage Indicators - Section D'!F$45:F$226,MATCH('Print View'!$AO153,'Coverage Indicators - Section D'!$I$45:$I$226,0))&lt;&gt;0,INDEX('Coverage Indicators - Section D'!F$45:F$226,MATCH('Print View'!$AO153,'Coverage Indicators - Section D'!$I$45:$I$226,0)),""),"")</f>
        <v/>
      </c>
      <c r="X154" s="627"/>
      <c r="Y154" s="626"/>
      <c r="Z154" s="286" t="str">
        <f ca="1">IFERROR(IF(INDEX('Coverage Indicators - Section D'!F$45:F$226,MATCH('Print View'!$AP153,'Coverage Indicators - Section D'!$I$45:$I$226,0))&lt;&gt;0,INDEX('Coverage Indicators - Section D'!F$45:F$226,MATCH('Print View'!$AP153,'Coverage Indicators - Section D'!$I$45:$I$226,0)),""),"")</f>
        <v/>
      </c>
      <c r="AA154" s="627"/>
      <c r="AB154" s="626"/>
      <c r="AC154" s="286" t="str">
        <f ca="1">IFERROR(IF(INDEX('Coverage Indicators - Section D'!F$45:F$226,MATCH('Print View'!$AQ153,'Coverage Indicators - Section D'!$I$45:$I$226,0))&lt;&gt;0,INDEX('Coverage Indicators - Section D'!F$45:F$226,MATCH('Print View'!$AQ153,'Coverage Indicators - Section D'!$I$45:$I$226,0)),""),"")</f>
        <v/>
      </c>
      <c r="AD154" s="627"/>
      <c r="AE154" s="626"/>
      <c r="AF154" s="285"/>
      <c r="AG154" s="628"/>
      <c r="AL154" s="633"/>
      <c r="AM154" s="633"/>
      <c r="AN154" s="633"/>
      <c r="AO154" s="633"/>
      <c r="AP154" s="633"/>
      <c r="AQ154" s="633"/>
    </row>
    <row r="155" spans="1:43" s="229" customFormat="1" ht="28.5" x14ac:dyDescent="0.25">
      <c r="A155" s="622">
        <v>19</v>
      </c>
      <c r="B155" s="623" t="str">
        <f>IFERROR(IF(INDEX('Coverage Indicators - Section D'!B$10:B$41,MATCH('Print View'!$A155,'Coverage Indicators - Section D'!$A$10:$A$41,0))&lt;&gt;0,INDEX('Coverage Indicators - Section D'!B$10:B$41,MATCH('Print View'!$A155,'Coverage Indicators - Section D'!$A$10:$A$41,0)),""),"")</f>
        <v/>
      </c>
      <c r="C155" s="623" t="str">
        <f>IFERROR(IF(INDEX('Coverage Indicators - Section D'!C$10:C$41,MATCH('Print View'!$A155,'Coverage Indicators - Section D'!$A$10:$A$41,0))&lt;&gt;0,INDEX('Coverage Indicators - Section D'!C$10:C$41,MATCH('Print View'!$A155,'Coverage Indicators - Section D'!$A$10:$A$41,0)),""),"")</f>
        <v/>
      </c>
      <c r="D155" s="623" t="str">
        <f>IFERROR(IF(INDEX('Coverage Indicators - Section D'!D$10:D$41,MATCH('Print View'!$A155,'Coverage Indicators - Section D'!$A$10:$A$41,0))&lt;&gt;0,INDEX('Coverage Indicators - Section D'!D$10:D$41,MATCH('Print View'!$A155,'Coverage Indicators - Section D'!$A$10:$A$41,0)),""),"")</f>
        <v/>
      </c>
      <c r="E155" s="255" t="str">
        <f>IFERROR(IF(INDEX('Coverage Indicators - Section D'!E$10:E$41,MATCH('Print View'!$A155,'Coverage Indicators - Section D'!$A$10:$A$41,0))&lt;&gt;0,INDEX('Coverage Indicators - Section D'!E$10:E$41,MATCH('Print View'!$A155,'Coverage Indicators - Section D'!$A$10:$A$41,0)),""),"")</f>
        <v/>
      </c>
      <c r="F155" s="624" t="str">
        <f>IFERROR(IF(INDEX('Coverage Indicators - Section D'!G$10:G$41,MATCH('Print View'!$A155,'Coverage Indicators - Section D'!$A$10:$A$41,0))&lt;&gt;0,INDEX('Coverage Indicators - Section D'!G$10:G$41,MATCH('Print View'!$A155,'Coverage Indicators - Section D'!$A$10:$A$41,0)),""),"")</f>
        <v/>
      </c>
      <c r="G155" s="624" t="str">
        <f>IFERROR(IF(INDEX('Coverage Indicators - Section D'!H$10:H$41,MATCH('Print View'!$A155,'Coverage Indicators - Section D'!$A$10:$A$41,0))&lt;&gt;0,INDEX('Coverage Indicators - Section D'!H$10:H$41,MATCH('Print View'!$A155,'Coverage Indicators - Section D'!$A$10:$A$41,0)),""),"")</f>
        <v/>
      </c>
      <c r="H155" s="623" t="str">
        <f>IFERROR(IF(INDEX('Coverage Indicators - Section D'!P$10:P$41,MATCH('Print View'!$A155,'Coverage Indicators - Section D'!$A$10:$A$41,0))&lt;&gt;0,INDEX('Coverage Indicators - Section D'!P$10:P$41,MATCH('Print View'!$A155,'Coverage Indicators - Section D'!$A$10:$A$41,0)),""),"")</f>
        <v/>
      </c>
      <c r="I155" s="623" t="str">
        <f>IFERROR(IF(INDEX('Coverage Indicators - Section D'!Q$10:Q$41,MATCH('Print View'!$A155,'Coverage Indicators - Section D'!$A$10:$A$41,0))&lt;&gt;0,INDEX('Coverage Indicators - Section D'!Q$10:Q$41,MATCH('Print View'!$A155,'Coverage Indicators - Section D'!$A$10:$A$41,0)),""),"")</f>
        <v/>
      </c>
      <c r="J155" s="623" t="str">
        <f>IFERROR(IF(INDEX('Coverage Indicators - Section D'!R$10:R$41,MATCH('Print View'!$A155,'Coverage Indicators - Section D'!$A$10:$A$41,0))&lt;&gt;0,INDEX('Coverage Indicators - Section D'!R$10:R$41,MATCH('Print View'!$A155,'Coverage Indicators - Section D'!$A$10:$A$41,0)),""),"")</f>
        <v/>
      </c>
      <c r="K155" s="623" t="str">
        <f>IFERROR(IF(INDEX('Coverage Indicators - Section D'!S$10:S$41,MATCH('Print View'!$A155,'Coverage Indicators - Section D'!$A$10:$A$41,0))&lt;&gt;0,INDEX('Coverage Indicators - Section D'!S$10:S$41,MATCH('Print View'!$A155,'Coverage Indicators - Section D'!$A$10:$A$41,0)),""),"")</f>
        <v/>
      </c>
      <c r="L155" s="255" t="str">
        <f>IFERROR(IF(INDEX('Coverage Indicators - Section D'!T$10:T$41,MATCH('Print View'!$A155,'Coverage Indicators - Section D'!$A$10:$A$41,0))&lt;&gt;0,INDEX('Coverage Indicators - Section D'!T$10:T$41,MATCH('Print View'!$A155,'Coverage Indicators - Section D'!$A$10:$A$41,0)),""),"")</f>
        <v/>
      </c>
      <c r="M155" s="623" t="str">
        <f>IFERROR(IF(INDEX('Coverage Indicators - Section D'!V$10:V$41,MATCH('Print View'!$A155,'Coverage Indicators - Section D'!$A$10:$A$41,0))&lt;&gt;0,INDEX('Coverage Indicators - Section D'!V$10:V$41,MATCH('Print View'!$A155,'Coverage Indicators - Section D'!$A$10:$A$41,0)),""),"")</f>
        <v/>
      </c>
      <c r="N155" s="255" t="str">
        <f ca="1">IFERROR(IF(INDEX('Coverage Indicators - Section D'!E$45:E$226,MATCH('Print View'!$AL155,'Coverage Indicators - Section D'!$I$45:$I$226,0))&lt;&gt;0,INDEX('Coverage Indicators - Section D'!E$45:E$226,MATCH('Print View'!$AL155,'Coverage Indicators - Section D'!$I$45:$I$226,0)),""),"")</f>
        <v/>
      </c>
      <c r="O155" s="624" t="str">
        <f ca="1">IFERROR(IF(INDEX('Coverage Indicators - Section D'!G$45:G$226,MATCH('Print View'!$AL155,'Coverage Indicators - Section D'!$I$45:$I$226,0))&lt;&gt;0,INDEX('Coverage Indicators - Section D'!G$45:G$226,MATCH('Print View'!$AL155,'Coverage Indicators - Section D'!$I$45:$I$226,0)),""),"")</f>
        <v/>
      </c>
      <c r="P155" s="623" t="str">
        <f ca="1">IFERROR(IF(INDEX('Coverage Indicators - Section D'!H$45:H$226,MATCH('Print View'!$AL155,'Coverage Indicators - Section D'!$I$45:$I$226,0))&lt;&gt;0,INDEX('Coverage Indicators - Section D'!H$45:H$226,MATCH('Print View'!$AL155,'Coverage Indicators - Section D'!$I$45:$I$226,0)),""),"")</f>
        <v/>
      </c>
      <c r="Q155" s="255" t="str">
        <f ca="1">IFERROR(IF(INDEX('Coverage Indicators - Section D'!E$45:E$226,MATCH('Print View'!$AM155,'Coverage Indicators - Section D'!$I$45:$I$226,0))&lt;&gt;0,INDEX('Coverage Indicators - Section D'!E$45:E$226,MATCH('Print View'!$AM155,'Coverage Indicators - Section D'!$I$45:$I$226,0)),""),"")</f>
        <v/>
      </c>
      <c r="R155" s="624" t="str">
        <f ca="1">IFERROR(IF(INDEX('Coverage Indicators - Section D'!G$45:G$226,MATCH('Print View'!$AM155,'Coverage Indicators - Section D'!$I$45:$I$226,0))&lt;&gt;0,INDEX('Coverage Indicators - Section D'!G$45:G$226,MATCH('Print View'!$AM155,'Coverage Indicators - Section D'!$I$45:$I$226,0)),""),"")</f>
        <v/>
      </c>
      <c r="S155" s="623" t="str">
        <f ca="1">IFERROR(IF(INDEX('Coverage Indicators - Section D'!H$45:H$226,MATCH('Print View'!$AM155,'Coverage Indicators - Section D'!$I$45:$I$226,0))&lt;&gt;0,INDEX('Coverage Indicators - Section D'!H$45:H$226,MATCH('Print View'!$AM155,'Coverage Indicators - Section D'!$I$45:$I$226,0)),""),"")</f>
        <v/>
      </c>
      <c r="T155" s="255" t="str">
        <f ca="1">IFERROR(IF(INDEX('Coverage Indicators - Section D'!E$45:E$226,MATCH('Print View'!$AN155,'Coverage Indicators - Section D'!$I$45:$I$226,0))&lt;&gt;0,INDEX('Coverage Indicators - Section D'!E$45:E$226,MATCH('Print View'!$AN155,'Coverage Indicators - Section D'!$I$45:$I$226,0)),""),"")</f>
        <v/>
      </c>
      <c r="U155" s="624" t="str">
        <f ca="1">IFERROR(IF(INDEX('Coverage Indicators - Section D'!G$45:G$226,MATCH('Print View'!$AN155,'Coverage Indicators - Section D'!$I$45:$I$226,0))&lt;&gt;0,INDEX('Coverage Indicators - Section D'!G$45:G$226,MATCH('Print View'!$AN155,'Coverage Indicators - Section D'!$I$45:$I$226,0)),""),"")</f>
        <v/>
      </c>
      <c r="V155" s="623" t="str">
        <f ca="1">IFERROR(IF(INDEX('Coverage Indicators - Section D'!H$45:H$226,MATCH('Print View'!$AN155,'Coverage Indicators - Section D'!$I$45:$I$226,0))&lt;&gt;0,INDEX('Coverage Indicators - Section D'!H$45:H$226,MATCH('Print View'!$AN155,'Coverage Indicators - Section D'!$I$45:$I$226,0)),""),"")</f>
        <v/>
      </c>
      <c r="W155" s="255" t="str">
        <f ca="1">IFERROR(IF(INDEX('Coverage Indicators - Section D'!E$45:E$226,MATCH('Print View'!$AO155,'Coverage Indicators - Section D'!$I$45:$I$226,0))&lt;&gt;0,INDEX('Coverage Indicators - Section D'!E$45:E$226,MATCH('Print View'!$AO155,'Coverage Indicators - Section D'!$I$45:$I$226,0)),""),"")</f>
        <v/>
      </c>
      <c r="X155" s="624" t="str">
        <f ca="1">IFERROR(IF(INDEX('Coverage Indicators - Section D'!G$45:G$226,MATCH('Print View'!$AO155,'Coverage Indicators - Section D'!$I$45:$I$226,0))&lt;&gt;0,INDEX('Coverage Indicators - Section D'!G$45:G$226,MATCH('Print View'!$AO155,'Coverage Indicators - Section D'!$I$45:$I$226,0)),""),"")</f>
        <v/>
      </c>
      <c r="Y155" s="623" t="str">
        <f ca="1">IFERROR(IF(INDEX('Coverage Indicators - Section D'!H$45:H$226,MATCH('Print View'!$AO155,'Coverage Indicators - Section D'!$I$45:$I$226,0))&lt;&gt;0,INDEX('Coverage Indicators - Section D'!H$45:H$226,MATCH('Print View'!$AO155,'Coverage Indicators - Section D'!$I$45:$I$226,0)),""),"")</f>
        <v/>
      </c>
      <c r="Z155" s="255" t="str">
        <f ca="1">IFERROR(IF(INDEX('Coverage Indicators - Section D'!E$45:E$226,MATCH('Print View'!$AP155,'Coverage Indicators - Section D'!$I$45:$I$226,0))&lt;&gt;0,INDEX('Coverage Indicators - Section D'!E$45:E$226,MATCH('Print View'!$AP155,'Coverage Indicators - Section D'!$I$45:$I$226,0)),""),"")</f>
        <v/>
      </c>
      <c r="AA155" s="624" t="str">
        <f ca="1">IFERROR(IF(INDEX('Coverage Indicators - Section D'!G$45:G$226,MATCH('Print View'!$AP155,'Coverage Indicators - Section D'!$I$45:$I$226,0))&lt;&gt;0,INDEX('Coverage Indicators - Section D'!G$45:G$226,MATCH('Print View'!$AP155,'Coverage Indicators - Section D'!$I$45:$I$226,0)),""),"")</f>
        <v/>
      </c>
      <c r="AB155" s="623" t="str">
        <f ca="1">IFERROR(IF(INDEX('Coverage Indicators - Section D'!H$45:H$226,MATCH('Print View'!$AP155,'Coverage Indicators - Section D'!$I$45:$I$226,0))&lt;&gt;0,INDEX('Coverage Indicators - Section D'!H$45:H$226,MATCH('Print View'!$AP155,'Coverage Indicators - Section D'!$I$45:$I$226,0)),""),"")</f>
        <v/>
      </c>
      <c r="AC155" s="255" t="str">
        <f ca="1">IFERROR(IF(INDEX('Coverage Indicators - Section D'!E$45:E$226,MATCH('Print View'!$AQ155,'Coverage Indicators - Section D'!$I$45:$I$226,0))&lt;&gt;0,INDEX('Coverage Indicators - Section D'!E$45:E$226,MATCH('Print View'!$AQ155,'Coverage Indicators - Section D'!$I$45:$I$226,0)),""),"")</f>
        <v/>
      </c>
      <c r="AD155" s="624" t="str">
        <f ca="1">IFERROR(IF(INDEX('Coverage Indicators - Section D'!G$45:G$226,MATCH('Print View'!$AQ155,'Coverage Indicators - Section D'!$I$45:$I$226,0))&lt;&gt;0,INDEX('Coverage Indicators - Section D'!G$45:G$226,MATCH('Print View'!$AQ155,'Coverage Indicators - Section D'!$I$45:$I$226,0)),""),"")</f>
        <v/>
      </c>
      <c r="AE155" s="623" t="str">
        <f ca="1">IFERROR(IF(INDEX('Coverage Indicators - Section D'!H$45:H$226,MATCH('Print View'!$AQ155,'Coverage Indicators - Section D'!$I$45:$I$226,0))&lt;&gt;0,INDEX('Coverage Indicators - Section D'!H$45:H$226,MATCH('Print View'!$AQ155,'Coverage Indicators - Section D'!$I$45:$I$226,0)),""),"")</f>
        <v/>
      </c>
      <c r="AF155" s="254"/>
      <c r="AG155" s="625" t="str">
        <f>IFERROR(IF(INDEX('Coverage Indicators - Section D'!W$10:W$41,MATCH('Print View'!$A155,'Coverage Indicators - Section D'!$A$10:$A$41,0))&lt;&gt;0,INDEX('Coverage Indicators - Section D'!W$10:W$41,MATCH('Print View'!$A155,'Coverage Indicators - Section D'!$A$10:$A$41,0)),""),"")</f>
        <v/>
      </c>
      <c r="AL155" s="633" t="str">
        <f t="shared" ref="AL155" ca="1" si="242">CONCATENATE($A155,N$117)</f>
        <v>191-Jan-18 to 31-Dec-18</v>
      </c>
      <c r="AM155" s="633" t="str">
        <f t="shared" ref="AM155" ca="1" si="243">CONCATENATE($A155,Q$117)</f>
        <v>191-Jan-19 to 31-Dec-19</v>
      </c>
      <c r="AN155" s="633" t="str">
        <f t="shared" ref="AN155" ca="1" si="244">CONCATENATE($A155,T$117)</f>
        <v>191-Jan-00 to 31-Dec-20</v>
      </c>
      <c r="AO155" s="633" t="str">
        <f t="shared" ref="AO155" ca="1" si="245">CONCATENATE($A155,W$117)</f>
        <v>191-Jan-21 to 31-Dec-21</v>
      </c>
      <c r="AP155" s="633" t="str">
        <f t="shared" ref="AP155" ca="1" si="246">CONCATENATE($A155,Z$117)</f>
        <v>191-Jan-22 to 31-Dec-22</v>
      </c>
      <c r="AQ155" s="633" t="str">
        <f t="shared" ref="AQ155" ca="1" si="247">CONCATENATE($A155,AC$117)</f>
        <v>191-Jan-23 to 31-Dec-23</v>
      </c>
    </row>
    <row r="156" spans="1:43" s="229" customFormat="1" ht="28.5" x14ac:dyDescent="0.25">
      <c r="A156" s="622"/>
      <c r="B156" s="623"/>
      <c r="C156" s="623"/>
      <c r="D156" s="623"/>
      <c r="E156" s="253" t="str">
        <f>IFERROR(IF(INDEX('Coverage Indicators - Section D'!F$10:F$41,MATCH('Print View'!$A155,'Coverage Indicators - Section D'!$A$10:$A$41,0))&lt;&gt;0,INDEX('Coverage Indicators - Section D'!F$10:F$41,MATCH('Print View'!$A155,'Coverage Indicators - Section D'!$A$10:$A$41,0)),""),"")</f>
        <v/>
      </c>
      <c r="F156" s="624"/>
      <c r="G156" s="624"/>
      <c r="H156" s="623"/>
      <c r="I156" s="623"/>
      <c r="J156" s="623"/>
      <c r="K156" s="623"/>
      <c r="L156" s="253" t="str">
        <f>IFERROR(IF(INDEX('Coverage Indicators - Section D'!U$10:U$41,MATCH('Print View'!$A155,'Coverage Indicators - Section D'!$A$10:$A$41,0))&lt;&gt;0,INDEX('Coverage Indicators - Section D'!U$10:U$41,MATCH('Print View'!$A155,'Coverage Indicators - Section D'!$A$10:$A$41,0)),""),"")</f>
        <v/>
      </c>
      <c r="M156" s="623"/>
      <c r="N156" s="253" t="str">
        <f ca="1">IFERROR(IF(INDEX('Coverage Indicators - Section D'!F$45:F$226,MATCH('Print View'!$AL155,'Coverage Indicators - Section D'!$I$45:$I$226,0))&lt;&gt;0,INDEX('Coverage Indicators - Section D'!F$45:F$226,MATCH('Print View'!$AL155,'Coverage Indicators - Section D'!$I$45:$I$226,0)),""),"")</f>
        <v/>
      </c>
      <c r="O156" s="624"/>
      <c r="P156" s="623"/>
      <c r="Q156" s="253" t="str">
        <f ca="1">IFERROR(IF(INDEX('Coverage Indicators - Section D'!F$45:F$226,MATCH('Print View'!$AM155,'Coverage Indicators - Section D'!$I$45:$I$226,0))&lt;&gt;0,INDEX('Coverage Indicators - Section D'!F$45:F$226,MATCH('Print View'!$AM155,'Coverage Indicators - Section D'!$I$45:$I$226,0)),""),"")</f>
        <v/>
      </c>
      <c r="R156" s="624"/>
      <c r="S156" s="623"/>
      <c r="T156" s="253" t="str">
        <f ca="1">IFERROR(IF(INDEX('Coverage Indicators - Section D'!F$45:F$226,MATCH('Print View'!$AN155,'Coverage Indicators - Section D'!$I$45:$I$226,0))&lt;&gt;0,INDEX('Coverage Indicators - Section D'!F$45:F$226,MATCH('Print View'!$AN155,'Coverage Indicators - Section D'!$I$45:$I$226,0)),""),"")</f>
        <v/>
      </c>
      <c r="U156" s="624"/>
      <c r="V156" s="623"/>
      <c r="W156" s="253" t="str">
        <f ca="1">IFERROR(IF(INDEX('Coverage Indicators - Section D'!F$45:F$226,MATCH('Print View'!$AO155,'Coverage Indicators - Section D'!$I$45:$I$226,0))&lt;&gt;0,INDEX('Coverage Indicators - Section D'!F$45:F$226,MATCH('Print View'!$AO155,'Coverage Indicators - Section D'!$I$45:$I$226,0)),""),"")</f>
        <v/>
      </c>
      <c r="X156" s="624"/>
      <c r="Y156" s="623"/>
      <c r="Z156" s="253" t="str">
        <f ca="1">IFERROR(IF(INDEX('Coverage Indicators - Section D'!F$45:F$226,MATCH('Print View'!$AP155,'Coverage Indicators - Section D'!$I$45:$I$226,0))&lt;&gt;0,INDEX('Coverage Indicators - Section D'!F$45:F$226,MATCH('Print View'!$AP155,'Coverage Indicators - Section D'!$I$45:$I$226,0)),""),"")</f>
        <v/>
      </c>
      <c r="AA156" s="624"/>
      <c r="AB156" s="623"/>
      <c r="AC156" s="253" t="str">
        <f ca="1">IFERROR(IF(INDEX('Coverage Indicators - Section D'!F$45:F$226,MATCH('Print View'!$AQ155,'Coverage Indicators - Section D'!$I$45:$I$226,0))&lt;&gt;0,INDEX('Coverage Indicators - Section D'!F$45:F$226,MATCH('Print View'!$AQ155,'Coverage Indicators - Section D'!$I$45:$I$226,0)),""),"")</f>
        <v/>
      </c>
      <c r="AD156" s="624"/>
      <c r="AE156" s="623"/>
      <c r="AF156" s="254"/>
      <c r="AG156" s="625"/>
      <c r="AL156" s="633"/>
      <c r="AM156" s="633"/>
      <c r="AN156" s="633"/>
      <c r="AO156" s="633"/>
      <c r="AP156" s="633"/>
      <c r="AQ156" s="633"/>
    </row>
    <row r="157" spans="1:43" s="229" customFormat="1" ht="28.5" x14ac:dyDescent="0.25">
      <c r="A157" s="629">
        <v>20</v>
      </c>
      <c r="B157" s="626" t="str">
        <f>IFERROR(IF(INDEX('Coverage Indicators - Section D'!B$10:B$41,MATCH('Print View'!$A157,'Coverage Indicators - Section D'!$A$10:$A$41,0))&lt;&gt;0,INDEX('Coverage Indicators - Section D'!B$10:B$41,MATCH('Print View'!$A157,'Coverage Indicators - Section D'!$A$10:$A$41,0)),""),"")</f>
        <v/>
      </c>
      <c r="C157" s="626" t="str">
        <f>IFERROR(IF(INDEX('Coverage Indicators - Section D'!C$10:C$41,MATCH('Print View'!$A157,'Coverage Indicators - Section D'!$A$10:$A$41,0))&lt;&gt;0,INDEX('Coverage Indicators - Section D'!C$10:C$41,MATCH('Print View'!$A157,'Coverage Indicators - Section D'!$A$10:$A$41,0)),""),"")</f>
        <v/>
      </c>
      <c r="D157" s="626" t="str">
        <f>IFERROR(IF(INDEX('Coverage Indicators - Section D'!D$10:D$41,MATCH('Print View'!$A157,'Coverage Indicators - Section D'!$A$10:$A$41,0))&lt;&gt;0,INDEX('Coverage Indicators - Section D'!D$10:D$41,MATCH('Print View'!$A157,'Coverage Indicators - Section D'!$A$10:$A$41,0)),""),"")</f>
        <v/>
      </c>
      <c r="E157" s="284" t="str">
        <f>IFERROR(IF(INDEX('Coverage Indicators - Section D'!E$10:E$41,MATCH('Print View'!$A157,'Coverage Indicators - Section D'!$A$10:$A$41,0))&lt;&gt;0,INDEX('Coverage Indicators - Section D'!E$10:E$41,MATCH('Print View'!$A157,'Coverage Indicators - Section D'!$A$10:$A$41,0)),""),"")</f>
        <v/>
      </c>
      <c r="F157" s="627" t="str">
        <f>IFERROR(IF(INDEX('Coverage Indicators - Section D'!G$10:G$41,MATCH('Print View'!$A157,'Coverage Indicators - Section D'!$A$10:$A$41,0))&lt;&gt;0,INDEX('Coverage Indicators - Section D'!G$10:G$41,MATCH('Print View'!$A157,'Coverage Indicators - Section D'!$A$10:$A$41,0)),""),"")</f>
        <v/>
      </c>
      <c r="G157" s="627" t="str">
        <f>IFERROR(IF(INDEX('Coverage Indicators - Section D'!H$10:H$41,MATCH('Print View'!$A157,'Coverage Indicators - Section D'!$A$10:$A$41,0))&lt;&gt;0,INDEX('Coverage Indicators - Section D'!H$10:H$41,MATCH('Print View'!$A157,'Coverage Indicators - Section D'!$A$10:$A$41,0)),""),"")</f>
        <v/>
      </c>
      <c r="H157" s="626" t="str">
        <f>IFERROR(IF(INDEX('Coverage Indicators - Section D'!P$10:P$41,MATCH('Print View'!$A157,'Coverage Indicators - Section D'!$A$10:$A$41,0))&lt;&gt;0,INDEX('Coverage Indicators - Section D'!P$10:P$41,MATCH('Print View'!$A157,'Coverage Indicators - Section D'!$A$10:$A$41,0)),""),"")</f>
        <v/>
      </c>
      <c r="I157" s="626" t="str">
        <f>IFERROR(IF(INDEX('Coverage Indicators - Section D'!Q$10:Q$41,MATCH('Print View'!$A157,'Coverage Indicators - Section D'!$A$10:$A$41,0))&lt;&gt;0,INDEX('Coverage Indicators - Section D'!Q$10:Q$41,MATCH('Print View'!$A157,'Coverage Indicators - Section D'!$A$10:$A$41,0)),""),"")</f>
        <v/>
      </c>
      <c r="J157" s="626" t="str">
        <f>IFERROR(IF(INDEX('Coverage Indicators - Section D'!R$10:R$41,MATCH('Print View'!$A157,'Coverage Indicators - Section D'!$A$10:$A$41,0))&lt;&gt;0,INDEX('Coverage Indicators - Section D'!R$10:R$41,MATCH('Print View'!$A157,'Coverage Indicators - Section D'!$A$10:$A$41,0)),""),"")</f>
        <v/>
      </c>
      <c r="K157" s="626" t="str">
        <f>IFERROR(IF(INDEX('Coverage Indicators - Section D'!S$10:S$41,MATCH('Print View'!$A157,'Coverage Indicators - Section D'!$A$10:$A$41,0))&lt;&gt;0,INDEX('Coverage Indicators - Section D'!S$10:S$41,MATCH('Print View'!$A157,'Coverage Indicators - Section D'!$A$10:$A$41,0)),""),"")</f>
        <v/>
      </c>
      <c r="L157" s="284" t="str">
        <f>IFERROR(IF(INDEX('Coverage Indicators - Section D'!T$10:T$41,MATCH('Print View'!$A157,'Coverage Indicators - Section D'!$A$10:$A$41,0))&lt;&gt;0,INDEX('Coverage Indicators - Section D'!T$10:T$41,MATCH('Print View'!$A157,'Coverage Indicators - Section D'!$A$10:$A$41,0)),""),"")</f>
        <v/>
      </c>
      <c r="M157" s="626" t="str">
        <f>IFERROR(IF(INDEX('Coverage Indicators - Section D'!V$10:V$41,MATCH('Print View'!$A157,'Coverage Indicators - Section D'!$A$10:$A$41,0))&lt;&gt;0,INDEX('Coverage Indicators - Section D'!V$10:V$41,MATCH('Print View'!$A157,'Coverage Indicators - Section D'!$A$10:$A$41,0)),""),"")</f>
        <v/>
      </c>
      <c r="N157" s="284" t="str">
        <f ca="1">IFERROR(IF(INDEX('Coverage Indicators - Section D'!E$45:E$226,MATCH('Print View'!$AL157,'Coverage Indicators - Section D'!$I$45:$I$226,0))&lt;&gt;0,INDEX('Coverage Indicators - Section D'!E$45:E$226,MATCH('Print View'!$AL157,'Coverage Indicators - Section D'!$I$45:$I$226,0)),""),"")</f>
        <v/>
      </c>
      <c r="O157" s="627" t="str">
        <f ca="1">IFERROR(IF(INDEX('Coverage Indicators - Section D'!G$45:G$226,MATCH('Print View'!$AL157,'Coverage Indicators - Section D'!$I$45:$I$226,0))&lt;&gt;0,INDEX('Coverage Indicators - Section D'!G$45:G$226,MATCH('Print View'!$AL157,'Coverage Indicators - Section D'!$I$45:$I$226,0)),""),"")</f>
        <v/>
      </c>
      <c r="P157" s="626" t="str">
        <f ca="1">IFERROR(IF(INDEX('Coverage Indicators - Section D'!H$45:H$226,MATCH('Print View'!$AL157,'Coverage Indicators - Section D'!$I$45:$I$226,0))&lt;&gt;0,INDEX('Coverage Indicators - Section D'!H$45:H$226,MATCH('Print View'!$AL157,'Coverage Indicators - Section D'!$I$45:$I$226,0)),""),"")</f>
        <v/>
      </c>
      <c r="Q157" s="284" t="str">
        <f ca="1">IFERROR(IF(INDEX('Coverage Indicators - Section D'!E$45:E$226,MATCH('Print View'!$AM157,'Coverage Indicators - Section D'!$I$45:$I$226,0))&lt;&gt;0,INDEX('Coverage Indicators - Section D'!E$45:E$226,MATCH('Print View'!$AM157,'Coverage Indicators - Section D'!$I$45:$I$226,0)),""),"")</f>
        <v/>
      </c>
      <c r="R157" s="627" t="str">
        <f ca="1">IFERROR(IF(INDEX('Coverage Indicators - Section D'!G$45:G$226,MATCH('Print View'!$AM157,'Coverage Indicators - Section D'!$I$45:$I$226,0))&lt;&gt;0,INDEX('Coverage Indicators - Section D'!G$45:G$226,MATCH('Print View'!$AM157,'Coverage Indicators - Section D'!$I$45:$I$226,0)),""),"")</f>
        <v/>
      </c>
      <c r="S157" s="626" t="str">
        <f ca="1">IFERROR(IF(INDEX('Coverage Indicators - Section D'!H$45:H$226,MATCH('Print View'!$AM157,'Coverage Indicators - Section D'!$I$45:$I$226,0))&lt;&gt;0,INDEX('Coverage Indicators - Section D'!H$45:H$226,MATCH('Print View'!$AM157,'Coverage Indicators - Section D'!$I$45:$I$226,0)),""),"")</f>
        <v/>
      </c>
      <c r="T157" s="284" t="str">
        <f ca="1">IFERROR(IF(INDEX('Coverage Indicators - Section D'!E$45:E$226,MATCH('Print View'!$AN157,'Coverage Indicators - Section D'!$I$45:$I$226,0))&lt;&gt;0,INDEX('Coverage Indicators - Section D'!E$45:E$226,MATCH('Print View'!$AN157,'Coverage Indicators - Section D'!$I$45:$I$226,0)),""),"")</f>
        <v/>
      </c>
      <c r="U157" s="627" t="str">
        <f ca="1">IFERROR(IF(INDEX('Coverage Indicators - Section D'!G$45:G$226,MATCH('Print View'!$AN157,'Coverage Indicators - Section D'!$I$45:$I$226,0))&lt;&gt;0,INDEX('Coverage Indicators - Section D'!G$45:G$226,MATCH('Print View'!$AN157,'Coverage Indicators - Section D'!$I$45:$I$226,0)),""),"")</f>
        <v/>
      </c>
      <c r="V157" s="626" t="str">
        <f ca="1">IFERROR(IF(INDEX('Coverage Indicators - Section D'!H$45:H$226,MATCH('Print View'!$AN157,'Coverage Indicators - Section D'!$I$45:$I$226,0))&lt;&gt;0,INDEX('Coverage Indicators - Section D'!H$45:H$226,MATCH('Print View'!$AN157,'Coverage Indicators - Section D'!$I$45:$I$226,0)),""),"")</f>
        <v/>
      </c>
      <c r="W157" s="284" t="str">
        <f ca="1">IFERROR(IF(INDEX('Coverage Indicators - Section D'!E$45:E$226,MATCH('Print View'!$AO157,'Coverage Indicators - Section D'!$I$45:$I$226,0))&lt;&gt;0,INDEX('Coverage Indicators - Section D'!E$45:E$226,MATCH('Print View'!$AO157,'Coverage Indicators - Section D'!$I$45:$I$226,0)),""),"")</f>
        <v/>
      </c>
      <c r="X157" s="627" t="str">
        <f ca="1">IFERROR(IF(INDEX('Coverage Indicators - Section D'!G$45:G$226,MATCH('Print View'!$AO157,'Coverage Indicators - Section D'!$I$45:$I$226,0))&lt;&gt;0,INDEX('Coverage Indicators - Section D'!G$45:G$226,MATCH('Print View'!$AO157,'Coverage Indicators - Section D'!$I$45:$I$226,0)),""),"")</f>
        <v/>
      </c>
      <c r="Y157" s="626" t="str">
        <f ca="1">IFERROR(IF(INDEX('Coverage Indicators - Section D'!H$45:H$226,MATCH('Print View'!$AO157,'Coverage Indicators - Section D'!$I$45:$I$226,0))&lt;&gt;0,INDEX('Coverage Indicators - Section D'!H$45:H$226,MATCH('Print View'!$AO157,'Coverage Indicators - Section D'!$I$45:$I$226,0)),""),"")</f>
        <v/>
      </c>
      <c r="Z157" s="284" t="str">
        <f ca="1">IFERROR(IF(INDEX('Coverage Indicators - Section D'!E$45:E$226,MATCH('Print View'!$AP157,'Coverage Indicators - Section D'!$I$45:$I$226,0))&lt;&gt;0,INDEX('Coverage Indicators - Section D'!E$45:E$226,MATCH('Print View'!$AP157,'Coverage Indicators - Section D'!$I$45:$I$226,0)),""),"")</f>
        <v/>
      </c>
      <c r="AA157" s="627" t="str">
        <f ca="1">IFERROR(IF(INDEX('Coverage Indicators - Section D'!G$45:G$226,MATCH('Print View'!$AP157,'Coverage Indicators - Section D'!$I$45:$I$226,0))&lt;&gt;0,INDEX('Coverage Indicators - Section D'!G$45:G$226,MATCH('Print View'!$AP157,'Coverage Indicators - Section D'!$I$45:$I$226,0)),""),"")</f>
        <v/>
      </c>
      <c r="AB157" s="626" t="str">
        <f ca="1">IFERROR(IF(INDEX('Coverage Indicators - Section D'!H$45:H$226,MATCH('Print View'!$AP157,'Coverage Indicators - Section D'!$I$45:$I$226,0))&lt;&gt;0,INDEX('Coverage Indicators - Section D'!H$45:H$226,MATCH('Print View'!$AP157,'Coverage Indicators - Section D'!$I$45:$I$226,0)),""),"")</f>
        <v/>
      </c>
      <c r="AC157" s="284" t="str">
        <f ca="1">IFERROR(IF(INDEX('Coverage Indicators - Section D'!E$45:E$226,MATCH('Print View'!$AQ157,'Coverage Indicators - Section D'!$I$45:$I$226,0))&lt;&gt;0,INDEX('Coverage Indicators - Section D'!E$45:E$226,MATCH('Print View'!$AQ157,'Coverage Indicators - Section D'!$I$45:$I$226,0)),""),"")</f>
        <v/>
      </c>
      <c r="AD157" s="627" t="str">
        <f ca="1">IFERROR(IF(INDEX('Coverage Indicators - Section D'!G$45:G$226,MATCH('Print View'!$AQ157,'Coverage Indicators - Section D'!$I$45:$I$226,0))&lt;&gt;0,INDEX('Coverage Indicators - Section D'!G$45:G$226,MATCH('Print View'!$AQ157,'Coverage Indicators - Section D'!$I$45:$I$226,0)),""),"")</f>
        <v/>
      </c>
      <c r="AE157" s="626" t="str">
        <f ca="1">IFERROR(IF(INDEX('Coverage Indicators - Section D'!H$45:H$226,MATCH('Print View'!$AQ157,'Coverage Indicators - Section D'!$I$45:$I$226,0))&lt;&gt;0,INDEX('Coverage Indicators - Section D'!H$45:H$226,MATCH('Print View'!$AQ157,'Coverage Indicators - Section D'!$I$45:$I$226,0)),""),"")</f>
        <v/>
      </c>
      <c r="AF157" s="285"/>
      <c r="AG157" s="628" t="str">
        <f>IFERROR(IF(INDEX('Coverage Indicators - Section D'!W$10:W$41,MATCH('Print View'!$A157,'Coverage Indicators - Section D'!$A$10:$A$41,0))&lt;&gt;0,INDEX('Coverage Indicators - Section D'!W$10:W$41,MATCH('Print View'!$A157,'Coverage Indicators - Section D'!$A$10:$A$41,0)),""),"")</f>
        <v/>
      </c>
      <c r="AL157" s="633" t="str">
        <f t="shared" ref="AL157" ca="1" si="248">CONCATENATE($A157,N$117)</f>
        <v>201-Jan-18 to 31-Dec-18</v>
      </c>
      <c r="AM157" s="633" t="str">
        <f t="shared" ref="AM157" ca="1" si="249">CONCATENATE($A157,Q$117)</f>
        <v>201-Jan-19 to 31-Dec-19</v>
      </c>
      <c r="AN157" s="633" t="str">
        <f t="shared" ref="AN157" ca="1" si="250">CONCATENATE($A157,T$117)</f>
        <v>201-Jan-00 to 31-Dec-20</v>
      </c>
      <c r="AO157" s="633" t="str">
        <f t="shared" ref="AO157" ca="1" si="251">CONCATENATE($A157,W$117)</f>
        <v>201-Jan-21 to 31-Dec-21</v>
      </c>
      <c r="AP157" s="633" t="str">
        <f t="shared" ref="AP157" ca="1" si="252">CONCATENATE($A157,Z$117)</f>
        <v>201-Jan-22 to 31-Dec-22</v>
      </c>
      <c r="AQ157" s="633" t="str">
        <f t="shared" ref="AQ157" ca="1" si="253">CONCATENATE($A157,AC$117)</f>
        <v>201-Jan-23 to 31-Dec-23</v>
      </c>
    </row>
    <row r="158" spans="1:43" s="229" customFormat="1" ht="28.5" x14ac:dyDescent="0.25">
      <c r="A158" s="629"/>
      <c r="B158" s="626"/>
      <c r="C158" s="626"/>
      <c r="D158" s="626"/>
      <c r="E158" s="286" t="str">
        <f>IFERROR(IF(INDEX('Coverage Indicators - Section D'!F$10:F$41,MATCH('Print View'!$A157,'Coverage Indicators - Section D'!$A$10:$A$41,0))&lt;&gt;0,INDEX('Coverage Indicators - Section D'!F$10:F$41,MATCH('Print View'!$A157,'Coverage Indicators - Section D'!$A$10:$A$41,0)),""),"")</f>
        <v/>
      </c>
      <c r="F158" s="627"/>
      <c r="G158" s="627"/>
      <c r="H158" s="626"/>
      <c r="I158" s="626"/>
      <c r="J158" s="626"/>
      <c r="K158" s="626"/>
      <c r="L158" s="286" t="str">
        <f>IFERROR(IF(INDEX('Coverage Indicators - Section D'!U$10:U$41,MATCH('Print View'!$A157,'Coverage Indicators - Section D'!$A$10:$A$41,0))&lt;&gt;0,INDEX('Coverage Indicators - Section D'!U$10:U$41,MATCH('Print View'!$A157,'Coverage Indicators - Section D'!$A$10:$A$41,0)),""),"")</f>
        <v/>
      </c>
      <c r="M158" s="626"/>
      <c r="N158" s="286" t="str">
        <f ca="1">IFERROR(IF(INDEX('Coverage Indicators - Section D'!F$45:F$226,MATCH('Print View'!$AL157,'Coverage Indicators - Section D'!$I$45:$I$226,0))&lt;&gt;0,INDEX('Coverage Indicators - Section D'!F$45:F$226,MATCH('Print View'!$AL157,'Coverage Indicators - Section D'!$I$45:$I$226,0)),""),"")</f>
        <v/>
      </c>
      <c r="O158" s="627"/>
      <c r="P158" s="626"/>
      <c r="Q158" s="286" t="str">
        <f ca="1">IFERROR(IF(INDEX('Coverage Indicators - Section D'!F$45:F$226,MATCH('Print View'!$AM157,'Coverage Indicators - Section D'!$I$45:$I$226,0))&lt;&gt;0,INDEX('Coverage Indicators - Section D'!F$45:F$226,MATCH('Print View'!$AM157,'Coverage Indicators - Section D'!$I$45:$I$226,0)),""),"")</f>
        <v/>
      </c>
      <c r="R158" s="627"/>
      <c r="S158" s="626"/>
      <c r="T158" s="286" t="str">
        <f ca="1">IFERROR(IF(INDEX('Coverage Indicators - Section D'!F$45:F$226,MATCH('Print View'!$AN157,'Coverage Indicators - Section D'!$I$45:$I$226,0))&lt;&gt;0,INDEX('Coverage Indicators - Section D'!F$45:F$226,MATCH('Print View'!$AN157,'Coverage Indicators - Section D'!$I$45:$I$226,0)),""),"")</f>
        <v/>
      </c>
      <c r="U158" s="627"/>
      <c r="V158" s="626"/>
      <c r="W158" s="286" t="str">
        <f ca="1">IFERROR(IF(INDEX('Coverage Indicators - Section D'!F$45:F$226,MATCH('Print View'!$AO157,'Coverage Indicators - Section D'!$I$45:$I$226,0))&lt;&gt;0,INDEX('Coverage Indicators - Section D'!F$45:F$226,MATCH('Print View'!$AO157,'Coverage Indicators - Section D'!$I$45:$I$226,0)),""),"")</f>
        <v/>
      </c>
      <c r="X158" s="627"/>
      <c r="Y158" s="626"/>
      <c r="Z158" s="286" t="str">
        <f ca="1">IFERROR(IF(INDEX('Coverage Indicators - Section D'!F$45:F$226,MATCH('Print View'!$AP157,'Coverage Indicators - Section D'!$I$45:$I$226,0))&lt;&gt;0,INDEX('Coverage Indicators - Section D'!F$45:F$226,MATCH('Print View'!$AP157,'Coverage Indicators - Section D'!$I$45:$I$226,0)),""),"")</f>
        <v/>
      </c>
      <c r="AA158" s="627"/>
      <c r="AB158" s="626"/>
      <c r="AC158" s="286" t="str">
        <f ca="1">IFERROR(IF(INDEX('Coverage Indicators - Section D'!F$45:F$226,MATCH('Print View'!$AQ157,'Coverage Indicators - Section D'!$I$45:$I$226,0))&lt;&gt;0,INDEX('Coverage Indicators - Section D'!F$45:F$226,MATCH('Print View'!$AQ157,'Coverage Indicators - Section D'!$I$45:$I$226,0)),""),"")</f>
        <v/>
      </c>
      <c r="AD158" s="627"/>
      <c r="AE158" s="626"/>
      <c r="AF158" s="285"/>
      <c r="AG158" s="628"/>
      <c r="AL158" s="633"/>
      <c r="AM158" s="633"/>
      <c r="AN158" s="633"/>
      <c r="AO158" s="633"/>
      <c r="AP158" s="633"/>
      <c r="AQ158" s="633"/>
    </row>
    <row r="159" spans="1:43" s="229" customFormat="1" ht="28.5" x14ac:dyDescent="0.25">
      <c r="A159" s="622">
        <v>21</v>
      </c>
      <c r="B159" s="623" t="str">
        <f>IFERROR(IF(INDEX('Coverage Indicators - Section D'!B$10:B$41,MATCH('Print View'!$A159,'Coverage Indicators - Section D'!$A$10:$A$41,0))&lt;&gt;0,INDEX('Coverage Indicators - Section D'!B$10:B$41,MATCH('Print View'!$A159,'Coverage Indicators - Section D'!$A$10:$A$41,0)),""),"")</f>
        <v/>
      </c>
      <c r="C159" s="623" t="str">
        <f>IFERROR(IF(INDEX('Coverage Indicators - Section D'!C$10:C$41,MATCH('Print View'!$A159,'Coverage Indicators - Section D'!$A$10:$A$41,0))&lt;&gt;0,INDEX('Coverage Indicators - Section D'!C$10:C$41,MATCH('Print View'!$A159,'Coverage Indicators - Section D'!$A$10:$A$41,0)),""),"")</f>
        <v/>
      </c>
      <c r="D159" s="623" t="str">
        <f>IFERROR(IF(INDEX('Coverage Indicators - Section D'!D$10:D$41,MATCH('Print View'!$A159,'Coverage Indicators - Section D'!$A$10:$A$41,0))&lt;&gt;0,INDEX('Coverage Indicators - Section D'!D$10:D$41,MATCH('Print View'!$A159,'Coverage Indicators - Section D'!$A$10:$A$41,0)),""),"")</f>
        <v/>
      </c>
      <c r="E159" s="255" t="str">
        <f>IFERROR(IF(INDEX('Coverage Indicators - Section D'!E$10:E$41,MATCH('Print View'!$A159,'Coverage Indicators - Section D'!$A$10:$A$41,0))&lt;&gt;0,INDEX('Coverage Indicators - Section D'!E$10:E$41,MATCH('Print View'!$A159,'Coverage Indicators - Section D'!$A$10:$A$41,0)),""),"")</f>
        <v/>
      </c>
      <c r="F159" s="624" t="str">
        <f>IFERROR(IF(INDEX('Coverage Indicators - Section D'!G$10:G$41,MATCH('Print View'!$A159,'Coverage Indicators - Section D'!$A$10:$A$41,0))&lt;&gt;0,INDEX('Coverage Indicators - Section D'!G$10:G$41,MATCH('Print View'!$A159,'Coverage Indicators - Section D'!$A$10:$A$41,0)),""),"")</f>
        <v/>
      </c>
      <c r="G159" s="624" t="str">
        <f>IFERROR(IF(INDEX('Coverage Indicators - Section D'!H$10:H$41,MATCH('Print View'!$A159,'Coverage Indicators - Section D'!$A$10:$A$41,0))&lt;&gt;0,INDEX('Coverage Indicators - Section D'!H$10:H$41,MATCH('Print View'!$A159,'Coverage Indicators - Section D'!$A$10:$A$41,0)),""),"")</f>
        <v/>
      </c>
      <c r="H159" s="623" t="str">
        <f>IFERROR(IF(INDEX('Coverage Indicators - Section D'!P$10:P$41,MATCH('Print View'!$A159,'Coverage Indicators - Section D'!$A$10:$A$41,0))&lt;&gt;0,INDEX('Coverage Indicators - Section D'!P$10:P$41,MATCH('Print View'!$A159,'Coverage Indicators - Section D'!$A$10:$A$41,0)),""),"")</f>
        <v/>
      </c>
      <c r="I159" s="623" t="str">
        <f>IFERROR(IF(INDEX('Coverage Indicators - Section D'!Q$10:Q$41,MATCH('Print View'!$A159,'Coverage Indicators - Section D'!$A$10:$A$41,0))&lt;&gt;0,INDEX('Coverage Indicators - Section D'!Q$10:Q$41,MATCH('Print View'!$A159,'Coverage Indicators - Section D'!$A$10:$A$41,0)),""),"")</f>
        <v/>
      </c>
      <c r="J159" s="623" t="str">
        <f>IFERROR(IF(INDEX('Coverage Indicators - Section D'!R$10:R$41,MATCH('Print View'!$A159,'Coverage Indicators - Section D'!$A$10:$A$41,0))&lt;&gt;0,INDEX('Coverage Indicators - Section D'!R$10:R$41,MATCH('Print View'!$A159,'Coverage Indicators - Section D'!$A$10:$A$41,0)),""),"")</f>
        <v/>
      </c>
      <c r="K159" s="623" t="str">
        <f>IFERROR(IF(INDEX('Coverage Indicators - Section D'!S$10:S$41,MATCH('Print View'!$A159,'Coverage Indicators - Section D'!$A$10:$A$41,0))&lt;&gt;0,INDEX('Coverage Indicators - Section D'!S$10:S$41,MATCH('Print View'!$A159,'Coverage Indicators - Section D'!$A$10:$A$41,0)),""),"")</f>
        <v/>
      </c>
      <c r="L159" s="255" t="str">
        <f>IFERROR(IF(INDEX('Coverage Indicators - Section D'!T$10:T$41,MATCH('Print View'!$A159,'Coverage Indicators - Section D'!$A$10:$A$41,0))&lt;&gt;0,INDEX('Coverage Indicators - Section D'!T$10:T$41,MATCH('Print View'!$A159,'Coverage Indicators - Section D'!$A$10:$A$41,0)),""),"")</f>
        <v/>
      </c>
      <c r="M159" s="623" t="str">
        <f>IFERROR(IF(INDEX('Coverage Indicators - Section D'!V$10:V$41,MATCH('Print View'!$A159,'Coverage Indicators - Section D'!$A$10:$A$41,0))&lt;&gt;0,INDEX('Coverage Indicators - Section D'!V$10:V$41,MATCH('Print View'!$A159,'Coverage Indicators - Section D'!$A$10:$A$41,0)),""),"")</f>
        <v/>
      </c>
      <c r="N159" s="255" t="str">
        <f ca="1">IFERROR(IF(INDEX('Coverage Indicators - Section D'!E$45:E$226,MATCH('Print View'!$AL159,'Coverage Indicators - Section D'!$I$45:$I$226,0))&lt;&gt;0,INDEX('Coverage Indicators - Section D'!E$45:E$226,MATCH('Print View'!$AL159,'Coverage Indicators - Section D'!$I$45:$I$226,0)),""),"")</f>
        <v/>
      </c>
      <c r="O159" s="624" t="str">
        <f ca="1">IFERROR(IF(INDEX('Coverage Indicators - Section D'!G$45:G$226,MATCH('Print View'!$AL159,'Coverage Indicators - Section D'!$I$45:$I$226,0))&lt;&gt;0,INDEX('Coverage Indicators - Section D'!G$45:G$226,MATCH('Print View'!$AL159,'Coverage Indicators - Section D'!$I$45:$I$226,0)),""),"")</f>
        <v/>
      </c>
      <c r="P159" s="623" t="str">
        <f ca="1">IFERROR(IF(INDEX('Coverage Indicators - Section D'!H$45:H$226,MATCH('Print View'!$AL159,'Coverage Indicators - Section D'!$I$45:$I$226,0))&lt;&gt;0,INDEX('Coverage Indicators - Section D'!H$45:H$226,MATCH('Print View'!$AL159,'Coverage Indicators - Section D'!$I$45:$I$226,0)),""),"")</f>
        <v/>
      </c>
      <c r="Q159" s="255" t="str">
        <f ca="1">IFERROR(IF(INDEX('Coverage Indicators - Section D'!E$45:E$226,MATCH('Print View'!$AM159,'Coverage Indicators - Section D'!$I$45:$I$226,0))&lt;&gt;0,INDEX('Coverage Indicators - Section D'!E$45:E$226,MATCH('Print View'!$AM159,'Coverage Indicators - Section D'!$I$45:$I$226,0)),""),"")</f>
        <v/>
      </c>
      <c r="R159" s="624" t="str">
        <f ca="1">IFERROR(IF(INDEX('Coverage Indicators - Section D'!G$45:G$226,MATCH('Print View'!$AM159,'Coverage Indicators - Section D'!$I$45:$I$226,0))&lt;&gt;0,INDEX('Coverage Indicators - Section D'!G$45:G$226,MATCH('Print View'!$AM159,'Coverage Indicators - Section D'!$I$45:$I$226,0)),""),"")</f>
        <v/>
      </c>
      <c r="S159" s="623" t="str">
        <f ca="1">IFERROR(IF(INDEX('Coverage Indicators - Section D'!H$45:H$226,MATCH('Print View'!$AM159,'Coverage Indicators - Section D'!$I$45:$I$226,0))&lt;&gt;0,INDEX('Coverage Indicators - Section D'!H$45:H$226,MATCH('Print View'!$AM159,'Coverage Indicators - Section D'!$I$45:$I$226,0)),""),"")</f>
        <v/>
      </c>
      <c r="T159" s="255" t="str">
        <f ca="1">IFERROR(IF(INDEX('Coverage Indicators - Section D'!E$45:E$226,MATCH('Print View'!$AN159,'Coverage Indicators - Section D'!$I$45:$I$226,0))&lt;&gt;0,INDEX('Coverage Indicators - Section D'!E$45:E$226,MATCH('Print View'!$AN159,'Coverage Indicators - Section D'!$I$45:$I$226,0)),""),"")</f>
        <v/>
      </c>
      <c r="U159" s="624" t="str">
        <f ca="1">IFERROR(IF(INDEX('Coverage Indicators - Section D'!G$45:G$226,MATCH('Print View'!$AN159,'Coverage Indicators - Section D'!$I$45:$I$226,0))&lt;&gt;0,INDEX('Coverage Indicators - Section D'!G$45:G$226,MATCH('Print View'!$AN159,'Coverage Indicators - Section D'!$I$45:$I$226,0)),""),"")</f>
        <v/>
      </c>
      <c r="V159" s="623" t="str">
        <f ca="1">IFERROR(IF(INDEX('Coverage Indicators - Section D'!H$45:H$226,MATCH('Print View'!$AN159,'Coverage Indicators - Section D'!$I$45:$I$226,0))&lt;&gt;0,INDEX('Coverage Indicators - Section D'!H$45:H$226,MATCH('Print View'!$AN159,'Coverage Indicators - Section D'!$I$45:$I$226,0)),""),"")</f>
        <v/>
      </c>
      <c r="W159" s="255" t="str">
        <f ca="1">IFERROR(IF(INDEX('Coverage Indicators - Section D'!E$45:E$226,MATCH('Print View'!$AO159,'Coverage Indicators - Section D'!$I$45:$I$226,0))&lt;&gt;0,INDEX('Coverage Indicators - Section D'!E$45:E$226,MATCH('Print View'!$AO159,'Coverage Indicators - Section D'!$I$45:$I$226,0)),""),"")</f>
        <v/>
      </c>
      <c r="X159" s="624" t="str">
        <f ca="1">IFERROR(IF(INDEX('Coverage Indicators - Section D'!G$45:G$226,MATCH('Print View'!$AO159,'Coverage Indicators - Section D'!$I$45:$I$226,0))&lt;&gt;0,INDEX('Coverage Indicators - Section D'!G$45:G$226,MATCH('Print View'!$AO159,'Coverage Indicators - Section D'!$I$45:$I$226,0)),""),"")</f>
        <v/>
      </c>
      <c r="Y159" s="623" t="str">
        <f ca="1">IFERROR(IF(INDEX('Coverage Indicators - Section D'!H$45:H$226,MATCH('Print View'!$AO159,'Coverage Indicators - Section D'!$I$45:$I$226,0))&lt;&gt;0,INDEX('Coverage Indicators - Section D'!H$45:H$226,MATCH('Print View'!$AO159,'Coverage Indicators - Section D'!$I$45:$I$226,0)),""),"")</f>
        <v/>
      </c>
      <c r="Z159" s="255" t="str">
        <f ca="1">IFERROR(IF(INDEX('Coverage Indicators - Section D'!E$45:E$226,MATCH('Print View'!$AP159,'Coverage Indicators - Section D'!$I$45:$I$226,0))&lt;&gt;0,INDEX('Coverage Indicators - Section D'!E$45:E$226,MATCH('Print View'!$AP159,'Coverage Indicators - Section D'!$I$45:$I$226,0)),""),"")</f>
        <v/>
      </c>
      <c r="AA159" s="624" t="str">
        <f ca="1">IFERROR(IF(INDEX('Coverage Indicators - Section D'!G$45:G$226,MATCH('Print View'!$AP159,'Coverage Indicators - Section D'!$I$45:$I$226,0))&lt;&gt;0,INDEX('Coverage Indicators - Section D'!G$45:G$226,MATCH('Print View'!$AP159,'Coverage Indicators - Section D'!$I$45:$I$226,0)),""),"")</f>
        <v/>
      </c>
      <c r="AB159" s="623" t="str">
        <f ca="1">IFERROR(IF(INDEX('Coverage Indicators - Section D'!H$45:H$226,MATCH('Print View'!$AP159,'Coverage Indicators - Section D'!$I$45:$I$226,0))&lt;&gt;0,INDEX('Coverage Indicators - Section D'!H$45:H$226,MATCH('Print View'!$AP159,'Coverage Indicators - Section D'!$I$45:$I$226,0)),""),"")</f>
        <v/>
      </c>
      <c r="AC159" s="255" t="str">
        <f ca="1">IFERROR(IF(INDEX('Coverage Indicators - Section D'!E$45:E$226,MATCH('Print View'!$AQ159,'Coverage Indicators - Section D'!$I$45:$I$226,0))&lt;&gt;0,INDEX('Coverage Indicators - Section D'!E$45:E$226,MATCH('Print View'!$AQ159,'Coverage Indicators - Section D'!$I$45:$I$226,0)),""),"")</f>
        <v/>
      </c>
      <c r="AD159" s="624" t="str">
        <f ca="1">IFERROR(IF(INDEX('Coverage Indicators - Section D'!G$45:G$226,MATCH('Print View'!$AQ159,'Coverage Indicators - Section D'!$I$45:$I$226,0))&lt;&gt;0,INDEX('Coverage Indicators - Section D'!G$45:G$226,MATCH('Print View'!$AQ159,'Coverage Indicators - Section D'!$I$45:$I$226,0)),""),"")</f>
        <v/>
      </c>
      <c r="AE159" s="623" t="str">
        <f ca="1">IFERROR(IF(INDEX('Coverage Indicators - Section D'!H$45:H$226,MATCH('Print View'!$AQ159,'Coverage Indicators - Section D'!$I$45:$I$226,0))&lt;&gt;0,INDEX('Coverage Indicators - Section D'!H$45:H$226,MATCH('Print View'!$AQ159,'Coverage Indicators - Section D'!$I$45:$I$226,0)),""),"")</f>
        <v/>
      </c>
      <c r="AF159" s="254"/>
      <c r="AG159" s="625" t="str">
        <f>IFERROR(IF(INDEX('Coverage Indicators - Section D'!W$10:W$41,MATCH('Print View'!$A159,'Coverage Indicators - Section D'!$A$10:$A$41,0))&lt;&gt;0,INDEX('Coverage Indicators - Section D'!W$10:W$41,MATCH('Print View'!$A159,'Coverage Indicators - Section D'!$A$10:$A$41,0)),""),"")</f>
        <v/>
      </c>
      <c r="AL159" s="633" t="str">
        <f t="shared" ref="AL159" ca="1" si="254">CONCATENATE($A159,N$117)</f>
        <v>211-Jan-18 to 31-Dec-18</v>
      </c>
      <c r="AM159" s="633" t="str">
        <f t="shared" ref="AM159" ca="1" si="255">CONCATENATE($A159,Q$117)</f>
        <v>211-Jan-19 to 31-Dec-19</v>
      </c>
      <c r="AN159" s="633" t="str">
        <f t="shared" ref="AN159" ca="1" si="256">CONCATENATE($A159,T$117)</f>
        <v>211-Jan-00 to 31-Dec-20</v>
      </c>
      <c r="AO159" s="633" t="str">
        <f t="shared" ref="AO159" ca="1" si="257">CONCATENATE($A159,W$117)</f>
        <v>211-Jan-21 to 31-Dec-21</v>
      </c>
      <c r="AP159" s="633" t="str">
        <f t="shared" ref="AP159" ca="1" si="258">CONCATENATE($A159,Z$117)</f>
        <v>211-Jan-22 to 31-Dec-22</v>
      </c>
      <c r="AQ159" s="633" t="str">
        <f t="shared" ref="AQ159" ca="1" si="259">CONCATENATE($A159,AC$117)</f>
        <v>211-Jan-23 to 31-Dec-23</v>
      </c>
    </row>
    <row r="160" spans="1:43" s="229" customFormat="1" ht="28.5" x14ac:dyDescent="0.25">
      <c r="A160" s="622"/>
      <c r="B160" s="623"/>
      <c r="C160" s="623"/>
      <c r="D160" s="623"/>
      <c r="E160" s="253" t="str">
        <f>IFERROR(IF(INDEX('Coverage Indicators - Section D'!F$10:F$41,MATCH('Print View'!$A159,'Coverage Indicators - Section D'!$A$10:$A$41,0))&lt;&gt;0,INDEX('Coverage Indicators - Section D'!F$10:F$41,MATCH('Print View'!$A159,'Coverage Indicators - Section D'!$A$10:$A$41,0)),""),"")</f>
        <v/>
      </c>
      <c r="F160" s="624"/>
      <c r="G160" s="624"/>
      <c r="H160" s="623"/>
      <c r="I160" s="623"/>
      <c r="J160" s="623"/>
      <c r="K160" s="623"/>
      <c r="L160" s="253" t="str">
        <f>IFERROR(IF(INDEX('Coverage Indicators - Section D'!U$10:U$41,MATCH('Print View'!$A159,'Coverage Indicators - Section D'!$A$10:$A$41,0))&lt;&gt;0,INDEX('Coverage Indicators - Section D'!U$10:U$41,MATCH('Print View'!$A159,'Coverage Indicators - Section D'!$A$10:$A$41,0)),""),"")</f>
        <v/>
      </c>
      <c r="M160" s="623"/>
      <c r="N160" s="253" t="str">
        <f ca="1">IFERROR(IF(INDEX('Coverage Indicators - Section D'!F$45:F$226,MATCH('Print View'!$AL159,'Coverage Indicators - Section D'!$I$45:$I$226,0))&lt;&gt;0,INDEX('Coverage Indicators - Section D'!F$45:F$226,MATCH('Print View'!$AL159,'Coverage Indicators - Section D'!$I$45:$I$226,0)),""),"")</f>
        <v/>
      </c>
      <c r="O160" s="624"/>
      <c r="P160" s="623"/>
      <c r="Q160" s="253" t="str">
        <f ca="1">IFERROR(IF(INDEX('Coverage Indicators - Section D'!F$45:F$226,MATCH('Print View'!$AM159,'Coverage Indicators - Section D'!$I$45:$I$226,0))&lt;&gt;0,INDEX('Coverage Indicators - Section D'!F$45:F$226,MATCH('Print View'!$AM159,'Coverage Indicators - Section D'!$I$45:$I$226,0)),""),"")</f>
        <v/>
      </c>
      <c r="R160" s="624"/>
      <c r="S160" s="623"/>
      <c r="T160" s="253" t="str">
        <f ca="1">IFERROR(IF(INDEX('Coverage Indicators - Section D'!F$45:F$226,MATCH('Print View'!$AN159,'Coverage Indicators - Section D'!$I$45:$I$226,0))&lt;&gt;0,INDEX('Coverage Indicators - Section D'!F$45:F$226,MATCH('Print View'!$AN159,'Coverage Indicators - Section D'!$I$45:$I$226,0)),""),"")</f>
        <v/>
      </c>
      <c r="U160" s="624"/>
      <c r="V160" s="623"/>
      <c r="W160" s="253" t="str">
        <f ca="1">IFERROR(IF(INDEX('Coverage Indicators - Section D'!F$45:F$226,MATCH('Print View'!$AO159,'Coverage Indicators - Section D'!$I$45:$I$226,0))&lt;&gt;0,INDEX('Coverage Indicators - Section D'!F$45:F$226,MATCH('Print View'!$AO159,'Coverage Indicators - Section D'!$I$45:$I$226,0)),""),"")</f>
        <v/>
      </c>
      <c r="X160" s="624"/>
      <c r="Y160" s="623"/>
      <c r="Z160" s="253" t="str">
        <f ca="1">IFERROR(IF(INDEX('Coverage Indicators - Section D'!F$45:F$226,MATCH('Print View'!$AP159,'Coverage Indicators - Section D'!$I$45:$I$226,0))&lt;&gt;0,INDEX('Coverage Indicators - Section D'!F$45:F$226,MATCH('Print View'!$AP159,'Coverage Indicators - Section D'!$I$45:$I$226,0)),""),"")</f>
        <v/>
      </c>
      <c r="AA160" s="624"/>
      <c r="AB160" s="623"/>
      <c r="AC160" s="253" t="str">
        <f ca="1">IFERROR(IF(INDEX('Coverage Indicators - Section D'!F$45:F$226,MATCH('Print View'!$AQ159,'Coverage Indicators - Section D'!$I$45:$I$226,0))&lt;&gt;0,INDEX('Coverage Indicators - Section D'!F$45:F$226,MATCH('Print View'!$AQ159,'Coverage Indicators - Section D'!$I$45:$I$226,0)),""),"")</f>
        <v/>
      </c>
      <c r="AD160" s="624"/>
      <c r="AE160" s="623"/>
      <c r="AF160" s="254"/>
      <c r="AG160" s="625"/>
      <c r="AL160" s="633"/>
      <c r="AM160" s="633"/>
      <c r="AN160" s="633"/>
      <c r="AO160" s="633"/>
      <c r="AP160" s="633"/>
      <c r="AQ160" s="633"/>
    </row>
    <row r="161" spans="1:43" s="229" customFormat="1" ht="28.5" x14ac:dyDescent="0.25">
      <c r="A161" s="629">
        <v>22</v>
      </c>
      <c r="B161" s="626" t="str">
        <f>IFERROR(IF(INDEX('Coverage Indicators - Section D'!B$10:B$41,MATCH('Print View'!$A161,'Coverage Indicators - Section D'!$A$10:$A$41,0))&lt;&gt;0,INDEX('Coverage Indicators - Section D'!B$10:B$41,MATCH('Print View'!$A161,'Coverage Indicators - Section D'!$A$10:$A$41,0)),""),"")</f>
        <v/>
      </c>
      <c r="C161" s="626" t="str">
        <f>IFERROR(IF(INDEX('Coverage Indicators - Section D'!C$10:C$41,MATCH('Print View'!$A161,'Coverage Indicators - Section D'!$A$10:$A$41,0))&lt;&gt;0,INDEX('Coverage Indicators - Section D'!C$10:C$41,MATCH('Print View'!$A161,'Coverage Indicators - Section D'!$A$10:$A$41,0)),""),"")</f>
        <v/>
      </c>
      <c r="D161" s="626" t="str">
        <f>IFERROR(IF(INDEX('Coverage Indicators - Section D'!D$10:D$41,MATCH('Print View'!$A161,'Coverage Indicators - Section D'!$A$10:$A$41,0))&lt;&gt;0,INDEX('Coverage Indicators - Section D'!D$10:D$41,MATCH('Print View'!$A161,'Coverage Indicators - Section D'!$A$10:$A$41,0)),""),"")</f>
        <v/>
      </c>
      <c r="E161" s="284" t="str">
        <f>IFERROR(IF(INDEX('Coverage Indicators - Section D'!E$10:E$41,MATCH('Print View'!$A161,'Coverage Indicators - Section D'!$A$10:$A$41,0))&lt;&gt;0,INDEX('Coverage Indicators - Section D'!E$10:E$41,MATCH('Print View'!$A161,'Coverage Indicators - Section D'!$A$10:$A$41,0)),""),"")</f>
        <v/>
      </c>
      <c r="F161" s="627" t="str">
        <f>IFERROR(IF(INDEX('Coverage Indicators - Section D'!G$10:G$41,MATCH('Print View'!$A161,'Coverage Indicators - Section D'!$A$10:$A$41,0))&lt;&gt;0,INDEX('Coverage Indicators - Section D'!G$10:G$41,MATCH('Print View'!$A161,'Coverage Indicators - Section D'!$A$10:$A$41,0)),""),"")</f>
        <v/>
      </c>
      <c r="G161" s="627" t="str">
        <f>IFERROR(IF(INDEX('Coverage Indicators - Section D'!H$10:H$41,MATCH('Print View'!$A161,'Coverage Indicators - Section D'!$A$10:$A$41,0))&lt;&gt;0,INDEX('Coverage Indicators - Section D'!H$10:H$41,MATCH('Print View'!$A161,'Coverage Indicators - Section D'!$A$10:$A$41,0)),""),"")</f>
        <v/>
      </c>
      <c r="H161" s="626" t="str">
        <f>IFERROR(IF(INDEX('Coverage Indicators - Section D'!P$10:P$41,MATCH('Print View'!$A161,'Coverage Indicators - Section D'!$A$10:$A$41,0))&lt;&gt;0,INDEX('Coverage Indicators - Section D'!P$10:P$41,MATCH('Print View'!$A161,'Coverage Indicators - Section D'!$A$10:$A$41,0)),""),"")</f>
        <v/>
      </c>
      <c r="I161" s="626" t="str">
        <f>IFERROR(IF(INDEX('Coverage Indicators - Section D'!Q$10:Q$41,MATCH('Print View'!$A161,'Coverage Indicators - Section D'!$A$10:$A$41,0))&lt;&gt;0,INDEX('Coverage Indicators - Section D'!Q$10:Q$41,MATCH('Print View'!$A161,'Coverage Indicators - Section D'!$A$10:$A$41,0)),""),"")</f>
        <v/>
      </c>
      <c r="J161" s="626" t="str">
        <f>IFERROR(IF(INDEX('Coverage Indicators - Section D'!R$10:R$41,MATCH('Print View'!$A161,'Coverage Indicators - Section D'!$A$10:$A$41,0))&lt;&gt;0,INDEX('Coverage Indicators - Section D'!R$10:R$41,MATCH('Print View'!$A161,'Coverage Indicators - Section D'!$A$10:$A$41,0)),""),"")</f>
        <v/>
      </c>
      <c r="K161" s="626" t="str">
        <f>IFERROR(IF(INDEX('Coverage Indicators - Section D'!S$10:S$41,MATCH('Print View'!$A161,'Coverage Indicators - Section D'!$A$10:$A$41,0))&lt;&gt;0,INDEX('Coverage Indicators - Section D'!S$10:S$41,MATCH('Print View'!$A161,'Coverage Indicators - Section D'!$A$10:$A$41,0)),""),"")</f>
        <v/>
      </c>
      <c r="L161" s="284" t="str">
        <f>IFERROR(IF(INDEX('Coverage Indicators - Section D'!T$10:T$41,MATCH('Print View'!$A161,'Coverage Indicators - Section D'!$A$10:$A$41,0))&lt;&gt;0,INDEX('Coverage Indicators - Section D'!T$10:T$41,MATCH('Print View'!$A161,'Coverage Indicators - Section D'!$A$10:$A$41,0)),""),"")</f>
        <v/>
      </c>
      <c r="M161" s="626" t="str">
        <f>IFERROR(IF(INDEX('Coverage Indicators - Section D'!V$10:V$41,MATCH('Print View'!$A161,'Coverage Indicators - Section D'!$A$10:$A$41,0))&lt;&gt;0,INDEX('Coverage Indicators - Section D'!V$10:V$41,MATCH('Print View'!$A161,'Coverage Indicators - Section D'!$A$10:$A$41,0)),""),"")</f>
        <v/>
      </c>
      <c r="N161" s="284" t="str">
        <f ca="1">IFERROR(IF(INDEX('Coverage Indicators - Section D'!E$45:E$226,MATCH('Print View'!$AL161,'Coverage Indicators - Section D'!$I$45:$I$226,0))&lt;&gt;0,INDEX('Coverage Indicators - Section D'!E$45:E$226,MATCH('Print View'!$AL161,'Coverage Indicators - Section D'!$I$45:$I$226,0)),""),"")</f>
        <v/>
      </c>
      <c r="O161" s="627" t="str">
        <f ca="1">IFERROR(IF(INDEX('Coverage Indicators - Section D'!G$45:G$226,MATCH('Print View'!$AL161,'Coverage Indicators - Section D'!$I$45:$I$226,0))&lt;&gt;0,INDEX('Coverage Indicators - Section D'!G$45:G$226,MATCH('Print View'!$AL161,'Coverage Indicators - Section D'!$I$45:$I$226,0)),""),"")</f>
        <v/>
      </c>
      <c r="P161" s="626" t="str">
        <f ca="1">IFERROR(IF(INDEX('Coverage Indicators - Section D'!H$45:H$226,MATCH('Print View'!$AL161,'Coverage Indicators - Section D'!$I$45:$I$226,0))&lt;&gt;0,INDEX('Coverage Indicators - Section D'!H$45:H$226,MATCH('Print View'!$AL161,'Coverage Indicators - Section D'!$I$45:$I$226,0)),""),"")</f>
        <v/>
      </c>
      <c r="Q161" s="284" t="str">
        <f ca="1">IFERROR(IF(INDEX('Coverage Indicators - Section D'!E$45:E$226,MATCH('Print View'!$AM161,'Coverage Indicators - Section D'!$I$45:$I$226,0))&lt;&gt;0,INDEX('Coverage Indicators - Section D'!E$45:E$226,MATCH('Print View'!$AM161,'Coverage Indicators - Section D'!$I$45:$I$226,0)),""),"")</f>
        <v/>
      </c>
      <c r="R161" s="627" t="str">
        <f ca="1">IFERROR(IF(INDEX('Coverage Indicators - Section D'!G$45:G$226,MATCH('Print View'!$AM161,'Coverage Indicators - Section D'!$I$45:$I$226,0))&lt;&gt;0,INDEX('Coverage Indicators - Section D'!G$45:G$226,MATCH('Print View'!$AM161,'Coverage Indicators - Section D'!$I$45:$I$226,0)),""),"")</f>
        <v/>
      </c>
      <c r="S161" s="626" t="str">
        <f ca="1">IFERROR(IF(INDEX('Coverage Indicators - Section D'!H$45:H$226,MATCH('Print View'!$AM161,'Coverage Indicators - Section D'!$I$45:$I$226,0))&lt;&gt;0,INDEX('Coverage Indicators - Section D'!H$45:H$226,MATCH('Print View'!$AM161,'Coverage Indicators - Section D'!$I$45:$I$226,0)),""),"")</f>
        <v/>
      </c>
      <c r="T161" s="284" t="str">
        <f ca="1">IFERROR(IF(INDEX('Coverage Indicators - Section D'!E$45:E$226,MATCH('Print View'!$AN161,'Coverage Indicators - Section D'!$I$45:$I$226,0))&lt;&gt;0,INDEX('Coverage Indicators - Section D'!E$45:E$226,MATCH('Print View'!$AN161,'Coverage Indicators - Section D'!$I$45:$I$226,0)),""),"")</f>
        <v/>
      </c>
      <c r="U161" s="627" t="str">
        <f ca="1">IFERROR(IF(INDEX('Coverage Indicators - Section D'!G$45:G$226,MATCH('Print View'!$AN161,'Coverage Indicators - Section D'!$I$45:$I$226,0))&lt;&gt;0,INDEX('Coverage Indicators - Section D'!G$45:G$226,MATCH('Print View'!$AN161,'Coverage Indicators - Section D'!$I$45:$I$226,0)),""),"")</f>
        <v/>
      </c>
      <c r="V161" s="626" t="str">
        <f ca="1">IFERROR(IF(INDEX('Coverage Indicators - Section D'!H$45:H$226,MATCH('Print View'!$AN161,'Coverage Indicators - Section D'!$I$45:$I$226,0))&lt;&gt;0,INDEX('Coverage Indicators - Section D'!H$45:H$226,MATCH('Print View'!$AN161,'Coverage Indicators - Section D'!$I$45:$I$226,0)),""),"")</f>
        <v/>
      </c>
      <c r="W161" s="284" t="str">
        <f ca="1">IFERROR(IF(INDEX('Coverage Indicators - Section D'!E$45:E$226,MATCH('Print View'!$AO161,'Coverage Indicators - Section D'!$I$45:$I$226,0))&lt;&gt;0,INDEX('Coverage Indicators - Section D'!E$45:E$226,MATCH('Print View'!$AO161,'Coverage Indicators - Section D'!$I$45:$I$226,0)),""),"")</f>
        <v/>
      </c>
      <c r="X161" s="627" t="str">
        <f ca="1">IFERROR(IF(INDEX('Coverage Indicators - Section D'!G$45:G$226,MATCH('Print View'!$AO161,'Coverage Indicators - Section D'!$I$45:$I$226,0))&lt;&gt;0,INDEX('Coverage Indicators - Section D'!G$45:G$226,MATCH('Print View'!$AO161,'Coverage Indicators - Section D'!$I$45:$I$226,0)),""),"")</f>
        <v/>
      </c>
      <c r="Y161" s="626" t="str">
        <f ca="1">IFERROR(IF(INDEX('Coverage Indicators - Section D'!H$45:H$226,MATCH('Print View'!$AO161,'Coverage Indicators - Section D'!$I$45:$I$226,0))&lt;&gt;0,INDEX('Coverage Indicators - Section D'!H$45:H$226,MATCH('Print View'!$AO161,'Coverage Indicators - Section D'!$I$45:$I$226,0)),""),"")</f>
        <v/>
      </c>
      <c r="Z161" s="284" t="str">
        <f ca="1">IFERROR(IF(INDEX('Coverage Indicators - Section D'!E$45:E$226,MATCH('Print View'!$AP161,'Coverage Indicators - Section D'!$I$45:$I$226,0))&lt;&gt;0,INDEX('Coverage Indicators - Section D'!E$45:E$226,MATCH('Print View'!$AP161,'Coverage Indicators - Section D'!$I$45:$I$226,0)),""),"")</f>
        <v/>
      </c>
      <c r="AA161" s="627" t="str">
        <f ca="1">IFERROR(IF(INDEX('Coverage Indicators - Section D'!G$45:G$226,MATCH('Print View'!$AP161,'Coverage Indicators - Section D'!$I$45:$I$226,0))&lt;&gt;0,INDEX('Coverage Indicators - Section D'!G$45:G$226,MATCH('Print View'!$AP161,'Coverage Indicators - Section D'!$I$45:$I$226,0)),""),"")</f>
        <v/>
      </c>
      <c r="AB161" s="626" t="str">
        <f ca="1">IFERROR(IF(INDEX('Coverage Indicators - Section D'!H$45:H$226,MATCH('Print View'!$AP161,'Coverage Indicators - Section D'!$I$45:$I$226,0))&lt;&gt;0,INDEX('Coverage Indicators - Section D'!H$45:H$226,MATCH('Print View'!$AP161,'Coverage Indicators - Section D'!$I$45:$I$226,0)),""),"")</f>
        <v/>
      </c>
      <c r="AC161" s="284" t="str">
        <f ca="1">IFERROR(IF(INDEX('Coverage Indicators - Section D'!E$45:E$226,MATCH('Print View'!$AQ161,'Coverage Indicators - Section D'!$I$45:$I$226,0))&lt;&gt;0,INDEX('Coverage Indicators - Section D'!E$45:E$226,MATCH('Print View'!$AQ161,'Coverage Indicators - Section D'!$I$45:$I$226,0)),""),"")</f>
        <v/>
      </c>
      <c r="AD161" s="627" t="str">
        <f ca="1">IFERROR(IF(INDEX('Coverage Indicators - Section D'!G$45:G$226,MATCH('Print View'!$AQ161,'Coverage Indicators - Section D'!$I$45:$I$226,0))&lt;&gt;0,INDEX('Coverage Indicators - Section D'!G$45:G$226,MATCH('Print View'!$AQ161,'Coverage Indicators - Section D'!$I$45:$I$226,0)),""),"")</f>
        <v/>
      </c>
      <c r="AE161" s="626" t="str">
        <f ca="1">IFERROR(IF(INDEX('Coverage Indicators - Section D'!H$45:H$226,MATCH('Print View'!$AQ161,'Coverage Indicators - Section D'!$I$45:$I$226,0))&lt;&gt;0,INDEX('Coverage Indicators - Section D'!H$45:H$226,MATCH('Print View'!$AQ161,'Coverage Indicators - Section D'!$I$45:$I$226,0)),""),"")</f>
        <v/>
      </c>
      <c r="AF161" s="285"/>
      <c r="AG161" s="628" t="str">
        <f>IFERROR(IF(INDEX('Coverage Indicators - Section D'!W$10:W$41,MATCH('Print View'!$A161,'Coverage Indicators - Section D'!$A$10:$A$41,0))&lt;&gt;0,INDEX('Coverage Indicators - Section D'!W$10:W$41,MATCH('Print View'!$A161,'Coverage Indicators - Section D'!$A$10:$A$41,0)),""),"")</f>
        <v/>
      </c>
      <c r="AL161" s="633" t="str">
        <f t="shared" ref="AL161" ca="1" si="260">CONCATENATE($A161,N$117)</f>
        <v>221-Jan-18 to 31-Dec-18</v>
      </c>
      <c r="AM161" s="633" t="str">
        <f t="shared" ref="AM161" ca="1" si="261">CONCATENATE($A161,Q$117)</f>
        <v>221-Jan-19 to 31-Dec-19</v>
      </c>
      <c r="AN161" s="633" t="str">
        <f t="shared" ref="AN161" ca="1" si="262">CONCATENATE($A161,T$117)</f>
        <v>221-Jan-00 to 31-Dec-20</v>
      </c>
      <c r="AO161" s="633" t="str">
        <f t="shared" ref="AO161" ca="1" si="263">CONCATENATE($A161,W$117)</f>
        <v>221-Jan-21 to 31-Dec-21</v>
      </c>
      <c r="AP161" s="633" t="str">
        <f t="shared" ref="AP161" ca="1" si="264">CONCATENATE($A161,Z$117)</f>
        <v>221-Jan-22 to 31-Dec-22</v>
      </c>
      <c r="AQ161" s="633" t="str">
        <f t="shared" ref="AQ161" ca="1" si="265">CONCATENATE($A161,AC$117)</f>
        <v>221-Jan-23 to 31-Dec-23</v>
      </c>
    </row>
    <row r="162" spans="1:43" s="229" customFormat="1" ht="28.5" x14ac:dyDescent="0.25">
      <c r="A162" s="629"/>
      <c r="B162" s="626"/>
      <c r="C162" s="626"/>
      <c r="D162" s="626"/>
      <c r="E162" s="286" t="str">
        <f>IFERROR(IF(INDEX('Coverage Indicators - Section D'!F$10:F$41,MATCH('Print View'!$A161,'Coverage Indicators - Section D'!$A$10:$A$41,0))&lt;&gt;0,INDEX('Coverage Indicators - Section D'!F$10:F$41,MATCH('Print View'!$A161,'Coverage Indicators - Section D'!$A$10:$A$41,0)),""),"")</f>
        <v/>
      </c>
      <c r="F162" s="627"/>
      <c r="G162" s="627"/>
      <c r="H162" s="626"/>
      <c r="I162" s="626"/>
      <c r="J162" s="626"/>
      <c r="K162" s="626"/>
      <c r="L162" s="286" t="str">
        <f>IFERROR(IF(INDEX('Coverage Indicators - Section D'!U$10:U$41,MATCH('Print View'!$A161,'Coverage Indicators - Section D'!$A$10:$A$41,0))&lt;&gt;0,INDEX('Coverage Indicators - Section D'!U$10:U$41,MATCH('Print View'!$A161,'Coverage Indicators - Section D'!$A$10:$A$41,0)),""),"")</f>
        <v/>
      </c>
      <c r="M162" s="626"/>
      <c r="N162" s="286" t="str">
        <f ca="1">IFERROR(IF(INDEX('Coverage Indicators - Section D'!F$45:F$226,MATCH('Print View'!$AL161,'Coverage Indicators - Section D'!$I$45:$I$226,0))&lt;&gt;0,INDEX('Coverage Indicators - Section D'!F$45:F$226,MATCH('Print View'!$AL161,'Coverage Indicators - Section D'!$I$45:$I$226,0)),""),"")</f>
        <v/>
      </c>
      <c r="O162" s="627"/>
      <c r="P162" s="626"/>
      <c r="Q162" s="286" t="str">
        <f ca="1">IFERROR(IF(INDEX('Coverage Indicators - Section D'!F$45:F$226,MATCH('Print View'!$AM161,'Coverage Indicators - Section D'!$I$45:$I$226,0))&lt;&gt;0,INDEX('Coverage Indicators - Section D'!F$45:F$226,MATCH('Print View'!$AM161,'Coverage Indicators - Section D'!$I$45:$I$226,0)),""),"")</f>
        <v/>
      </c>
      <c r="R162" s="627"/>
      <c r="S162" s="626"/>
      <c r="T162" s="286" t="str">
        <f ca="1">IFERROR(IF(INDEX('Coverage Indicators - Section D'!F$45:F$226,MATCH('Print View'!$AN161,'Coverage Indicators - Section D'!$I$45:$I$226,0))&lt;&gt;0,INDEX('Coverage Indicators - Section D'!F$45:F$226,MATCH('Print View'!$AN161,'Coverage Indicators - Section D'!$I$45:$I$226,0)),""),"")</f>
        <v/>
      </c>
      <c r="U162" s="627"/>
      <c r="V162" s="626"/>
      <c r="W162" s="286" t="str">
        <f ca="1">IFERROR(IF(INDEX('Coverage Indicators - Section D'!F$45:F$226,MATCH('Print View'!$AO161,'Coverage Indicators - Section D'!$I$45:$I$226,0))&lt;&gt;0,INDEX('Coverage Indicators - Section D'!F$45:F$226,MATCH('Print View'!$AO161,'Coverage Indicators - Section D'!$I$45:$I$226,0)),""),"")</f>
        <v/>
      </c>
      <c r="X162" s="627"/>
      <c r="Y162" s="626"/>
      <c r="Z162" s="286" t="str">
        <f ca="1">IFERROR(IF(INDEX('Coverage Indicators - Section D'!F$45:F$226,MATCH('Print View'!$AP161,'Coverage Indicators - Section D'!$I$45:$I$226,0))&lt;&gt;0,INDEX('Coverage Indicators - Section D'!F$45:F$226,MATCH('Print View'!$AP161,'Coverage Indicators - Section D'!$I$45:$I$226,0)),""),"")</f>
        <v/>
      </c>
      <c r="AA162" s="627"/>
      <c r="AB162" s="626"/>
      <c r="AC162" s="286" t="str">
        <f ca="1">IFERROR(IF(INDEX('Coverage Indicators - Section D'!F$45:F$226,MATCH('Print View'!$AQ161,'Coverage Indicators - Section D'!$I$45:$I$226,0))&lt;&gt;0,INDEX('Coverage Indicators - Section D'!F$45:F$226,MATCH('Print View'!$AQ161,'Coverage Indicators - Section D'!$I$45:$I$226,0)),""),"")</f>
        <v/>
      </c>
      <c r="AD162" s="627"/>
      <c r="AE162" s="626"/>
      <c r="AF162" s="285"/>
      <c r="AG162" s="628"/>
      <c r="AL162" s="633"/>
      <c r="AM162" s="633"/>
      <c r="AN162" s="633"/>
      <c r="AO162" s="633"/>
      <c r="AP162" s="633"/>
      <c r="AQ162" s="633"/>
    </row>
    <row r="163" spans="1:43" s="229" customFormat="1" ht="28.5" x14ac:dyDescent="0.25">
      <c r="A163" s="622">
        <v>23</v>
      </c>
      <c r="B163" s="623" t="str">
        <f>IFERROR(IF(INDEX('Coverage Indicators - Section D'!B$10:B$41,MATCH('Print View'!$A163,'Coverage Indicators - Section D'!$A$10:$A$41,0))&lt;&gt;0,INDEX('Coverage Indicators - Section D'!B$10:B$41,MATCH('Print View'!$A163,'Coverage Indicators - Section D'!$A$10:$A$41,0)),""),"")</f>
        <v/>
      </c>
      <c r="C163" s="623" t="str">
        <f>IFERROR(IF(INDEX('Coverage Indicators - Section D'!C$10:C$41,MATCH('Print View'!$A163,'Coverage Indicators - Section D'!$A$10:$A$41,0))&lt;&gt;0,INDEX('Coverage Indicators - Section D'!C$10:C$41,MATCH('Print View'!$A163,'Coverage Indicators - Section D'!$A$10:$A$41,0)),""),"")</f>
        <v/>
      </c>
      <c r="D163" s="623" t="str">
        <f>IFERROR(IF(INDEX('Coverage Indicators - Section D'!D$10:D$41,MATCH('Print View'!$A163,'Coverage Indicators - Section D'!$A$10:$A$41,0))&lt;&gt;0,INDEX('Coverage Indicators - Section D'!D$10:D$41,MATCH('Print View'!$A163,'Coverage Indicators - Section D'!$A$10:$A$41,0)),""),"")</f>
        <v/>
      </c>
      <c r="E163" s="255" t="str">
        <f>IFERROR(IF(INDEX('Coverage Indicators - Section D'!E$10:E$41,MATCH('Print View'!$A163,'Coverage Indicators - Section D'!$A$10:$A$41,0))&lt;&gt;0,INDEX('Coverage Indicators - Section D'!E$10:E$41,MATCH('Print View'!$A163,'Coverage Indicators - Section D'!$A$10:$A$41,0)),""),"")</f>
        <v/>
      </c>
      <c r="F163" s="624" t="str">
        <f>IFERROR(IF(INDEX('Coverage Indicators - Section D'!G$10:G$41,MATCH('Print View'!$A163,'Coverage Indicators - Section D'!$A$10:$A$41,0))&lt;&gt;0,INDEX('Coverage Indicators - Section D'!G$10:G$41,MATCH('Print View'!$A163,'Coverage Indicators - Section D'!$A$10:$A$41,0)),""),"")</f>
        <v/>
      </c>
      <c r="G163" s="624" t="str">
        <f>IFERROR(IF(INDEX('Coverage Indicators - Section D'!H$10:H$41,MATCH('Print View'!$A163,'Coverage Indicators - Section D'!$A$10:$A$41,0))&lt;&gt;0,INDEX('Coverage Indicators - Section D'!H$10:H$41,MATCH('Print View'!$A163,'Coverage Indicators - Section D'!$A$10:$A$41,0)),""),"")</f>
        <v/>
      </c>
      <c r="H163" s="623" t="str">
        <f>IFERROR(IF(INDEX('Coverage Indicators - Section D'!P$10:P$41,MATCH('Print View'!$A163,'Coverage Indicators - Section D'!$A$10:$A$41,0))&lt;&gt;0,INDEX('Coverage Indicators - Section D'!P$10:P$41,MATCH('Print View'!$A163,'Coverage Indicators - Section D'!$A$10:$A$41,0)),""),"")</f>
        <v/>
      </c>
      <c r="I163" s="623" t="str">
        <f>IFERROR(IF(INDEX('Coverage Indicators - Section D'!Q$10:Q$41,MATCH('Print View'!$A163,'Coverage Indicators - Section D'!$A$10:$A$41,0))&lt;&gt;0,INDEX('Coverage Indicators - Section D'!Q$10:Q$41,MATCH('Print View'!$A163,'Coverage Indicators - Section D'!$A$10:$A$41,0)),""),"")</f>
        <v/>
      </c>
      <c r="J163" s="623" t="str">
        <f>IFERROR(IF(INDEX('Coverage Indicators - Section D'!R$10:R$41,MATCH('Print View'!$A163,'Coverage Indicators - Section D'!$A$10:$A$41,0))&lt;&gt;0,INDEX('Coverage Indicators - Section D'!R$10:R$41,MATCH('Print View'!$A163,'Coverage Indicators - Section D'!$A$10:$A$41,0)),""),"")</f>
        <v/>
      </c>
      <c r="K163" s="623" t="str">
        <f>IFERROR(IF(INDEX('Coverage Indicators - Section D'!S$10:S$41,MATCH('Print View'!$A163,'Coverage Indicators - Section D'!$A$10:$A$41,0))&lt;&gt;0,INDEX('Coverage Indicators - Section D'!S$10:S$41,MATCH('Print View'!$A163,'Coverage Indicators - Section D'!$A$10:$A$41,0)),""),"")</f>
        <v/>
      </c>
      <c r="L163" s="255" t="str">
        <f>IFERROR(IF(INDEX('Coverage Indicators - Section D'!T$10:T$41,MATCH('Print View'!$A163,'Coverage Indicators - Section D'!$A$10:$A$41,0))&lt;&gt;0,INDEX('Coverage Indicators - Section D'!T$10:T$41,MATCH('Print View'!$A163,'Coverage Indicators - Section D'!$A$10:$A$41,0)),""),"")</f>
        <v/>
      </c>
      <c r="M163" s="623" t="str">
        <f>IFERROR(IF(INDEX('Coverage Indicators - Section D'!V$10:V$41,MATCH('Print View'!$A163,'Coverage Indicators - Section D'!$A$10:$A$41,0))&lt;&gt;0,INDEX('Coverage Indicators - Section D'!V$10:V$41,MATCH('Print View'!$A163,'Coverage Indicators - Section D'!$A$10:$A$41,0)),""),"")</f>
        <v/>
      </c>
      <c r="N163" s="255" t="str">
        <f ca="1">IFERROR(IF(INDEX('Coverage Indicators - Section D'!E$45:E$226,MATCH('Print View'!$AL163,'Coverage Indicators - Section D'!$I$45:$I$226,0))&lt;&gt;0,INDEX('Coverage Indicators - Section D'!E$45:E$226,MATCH('Print View'!$AL163,'Coverage Indicators - Section D'!$I$45:$I$226,0)),""),"")</f>
        <v/>
      </c>
      <c r="O163" s="624" t="str">
        <f ca="1">IFERROR(IF(INDEX('Coverage Indicators - Section D'!G$45:G$226,MATCH('Print View'!$AL163,'Coverage Indicators - Section D'!$I$45:$I$226,0))&lt;&gt;0,INDEX('Coverage Indicators - Section D'!G$45:G$226,MATCH('Print View'!$AL163,'Coverage Indicators - Section D'!$I$45:$I$226,0)),""),"")</f>
        <v/>
      </c>
      <c r="P163" s="623" t="str">
        <f ca="1">IFERROR(IF(INDEX('Coverage Indicators - Section D'!H$45:H$226,MATCH('Print View'!$AL163,'Coverage Indicators - Section D'!$I$45:$I$226,0))&lt;&gt;0,INDEX('Coverage Indicators - Section D'!H$45:H$226,MATCH('Print View'!$AL163,'Coverage Indicators - Section D'!$I$45:$I$226,0)),""),"")</f>
        <v/>
      </c>
      <c r="Q163" s="255" t="str">
        <f ca="1">IFERROR(IF(INDEX('Coverage Indicators - Section D'!E$45:E$226,MATCH('Print View'!$AM163,'Coverage Indicators - Section D'!$I$45:$I$226,0))&lt;&gt;0,INDEX('Coverage Indicators - Section D'!E$45:E$226,MATCH('Print View'!$AM163,'Coverage Indicators - Section D'!$I$45:$I$226,0)),""),"")</f>
        <v/>
      </c>
      <c r="R163" s="624" t="str">
        <f ca="1">IFERROR(IF(INDEX('Coverage Indicators - Section D'!G$45:G$226,MATCH('Print View'!$AM163,'Coverage Indicators - Section D'!$I$45:$I$226,0))&lt;&gt;0,INDEX('Coverage Indicators - Section D'!G$45:G$226,MATCH('Print View'!$AM163,'Coverage Indicators - Section D'!$I$45:$I$226,0)),""),"")</f>
        <v/>
      </c>
      <c r="S163" s="623" t="str">
        <f ca="1">IFERROR(IF(INDEX('Coverage Indicators - Section D'!H$45:H$226,MATCH('Print View'!$AM163,'Coverage Indicators - Section D'!$I$45:$I$226,0))&lt;&gt;0,INDEX('Coverage Indicators - Section D'!H$45:H$226,MATCH('Print View'!$AM163,'Coverage Indicators - Section D'!$I$45:$I$226,0)),""),"")</f>
        <v/>
      </c>
      <c r="T163" s="255" t="str">
        <f ca="1">IFERROR(IF(INDEX('Coverage Indicators - Section D'!E$45:E$226,MATCH('Print View'!$AN163,'Coverage Indicators - Section D'!$I$45:$I$226,0))&lt;&gt;0,INDEX('Coverage Indicators - Section D'!E$45:E$226,MATCH('Print View'!$AN163,'Coverage Indicators - Section D'!$I$45:$I$226,0)),""),"")</f>
        <v/>
      </c>
      <c r="U163" s="624" t="str">
        <f ca="1">IFERROR(IF(INDEX('Coverage Indicators - Section D'!G$45:G$226,MATCH('Print View'!$AN163,'Coverage Indicators - Section D'!$I$45:$I$226,0))&lt;&gt;0,INDEX('Coverage Indicators - Section D'!G$45:G$226,MATCH('Print View'!$AN163,'Coverage Indicators - Section D'!$I$45:$I$226,0)),""),"")</f>
        <v/>
      </c>
      <c r="V163" s="623" t="str">
        <f ca="1">IFERROR(IF(INDEX('Coverage Indicators - Section D'!H$45:H$226,MATCH('Print View'!$AN163,'Coverage Indicators - Section D'!$I$45:$I$226,0))&lt;&gt;0,INDEX('Coverage Indicators - Section D'!H$45:H$226,MATCH('Print View'!$AN163,'Coverage Indicators - Section D'!$I$45:$I$226,0)),""),"")</f>
        <v/>
      </c>
      <c r="W163" s="255" t="str">
        <f ca="1">IFERROR(IF(INDEX('Coverage Indicators - Section D'!E$45:E$226,MATCH('Print View'!$AO163,'Coverage Indicators - Section D'!$I$45:$I$226,0))&lt;&gt;0,INDEX('Coverage Indicators - Section D'!E$45:E$226,MATCH('Print View'!$AO163,'Coverage Indicators - Section D'!$I$45:$I$226,0)),""),"")</f>
        <v/>
      </c>
      <c r="X163" s="624" t="str">
        <f ca="1">IFERROR(IF(INDEX('Coverage Indicators - Section D'!G$45:G$226,MATCH('Print View'!$AO163,'Coverage Indicators - Section D'!$I$45:$I$226,0))&lt;&gt;0,INDEX('Coverage Indicators - Section D'!G$45:G$226,MATCH('Print View'!$AO163,'Coverage Indicators - Section D'!$I$45:$I$226,0)),""),"")</f>
        <v/>
      </c>
      <c r="Y163" s="623" t="str">
        <f ca="1">IFERROR(IF(INDEX('Coverage Indicators - Section D'!H$45:H$226,MATCH('Print View'!$AO163,'Coverage Indicators - Section D'!$I$45:$I$226,0))&lt;&gt;0,INDEX('Coverage Indicators - Section D'!H$45:H$226,MATCH('Print View'!$AO163,'Coverage Indicators - Section D'!$I$45:$I$226,0)),""),"")</f>
        <v/>
      </c>
      <c r="Z163" s="255" t="str">
        <f ca="1">IFERROR(IF(INDEX('Coverage Indicators - Section D'!E$45:E$226,MATCH('Print View'!$AP163,'Coverage Indicators - Section D'!$I$45:$I$226,0))&lt;&gt;0,INDEX('Coverage Indicators - Section D'!E$45:E$226,MATCH('Print View'!$AP163,'Coverage Indicators - Section D'!$I$45:$I$226,0)),""),"")</f>
        <v/>
      </c>
      <c r="AA163" s="624" t="str">
        <f ca="1">IFERROR(IF(INDEX('Coverage Indicators - Section D'!G$45:G$226,MATCH('Print View'!$AP163,'Coverage Indicators - Section D'!$I$45:$I$226,0))&lt;&gt;0,INDEX('Coverage Indicators - Section D'!G$45:G$226,MATCH('Print View'!$AP163,'Coverage Indicators - Section D'!$I$45:$I$226,0)),""),"")</f>
        <v/>
      </c>
      <c r="AB163" s="623" t="str">
        <f ca="1">IFERROR(IF(INDEX('Coverage Indicators - Section D'!H$45:H$226,MATCH('Print View'!$AP163,'Coverage Indicators - Section D'!$I$45:$I$226,0))&lt;&gt;0,INDEX('Coverage Indicators - Section D'!H$45:H$226,MATCH('Print View'!$AP163,'Coverage Indicators - Section D'!$I$45:$I$226,0)),""),"")</f>
        <v/>
      </c>
      <c r="AC163" s="255" t="str">
        <f ca="1">IFERROR(IF(INDEX('Coverage Indicators - Section D'!E$45:E$226,MATCH('Print View'!$AQ163,'Coverage Indicators - Section D'!$I$45:$I$226,0))&lt;&gt;0,INDEX('Coverage Indicators - Section D'!E$45:E$226,MATCH('Print View'!$AQ163,'Coverage Indicators - Section D'!$I$45:$I$226,0)),""),"")</f>
        <v/>
      </c>
      <c r="AD163" s="624" t="str">
        <f ca="1">IFERROR(IF(INDEX('Coverage Indicators - Section D'!G$45:G$226,MATCH('Print View'!$AQ163,'Coverage Indicators - Section D'!$I$45:$I$226,0))&lt;&gt;0,INDEX('Coverage Indicators - Section D'!G$45:G$226,MATCH('Print View'!$AQ163,'Coverage Indicators - Section D'!$I$45:$I$226,0)),""),"")</f>
        <v/>
      </c>
      <c r="AE163" s="623" t="str">
        <f ca="1">IFERROR(IF(INDEX('Coverage Indicators - Section D'!H$45:H$226,MATCH('Print View'!$AQ163,'Coverage Indicators - Section D'!$I$45:$I$226,0))&lt;&gt;0,INDEX('Coverage Indicators - Section D'!H$45:H$226,MATCH('Print View'!$AQ163,'Coverage Indicators - Section D'!$I$45:$I$226,0)),""),"")</f>
        <v/>
      </c>
      <c r="AF163" s="254"/>
      <c r="AG163" s="625" t="str">
        <f>IFERROR(IF(INDEX('Coverage Indicators - Section D'!W$10:W$41,MATCH('Print View'!$A163,'Coverage Indicators - Section D'!$A$10:$A$41,0))&lt;&gt;0,INDEX('Coverage Indicators - Section D'!W$10:W$41,MATCH('Print View'!$A163,'Coverage Indicators - Section D'!$A$10:$A$41,0)),""),"")</f>
        <v/>
      </c>
      <c r="AL163" s="633" t="str">
        <f t="shared" ref="AL163" ca="1" si="266">CONCATENATE($A163,N$117)</f>
        <v>231-Jan-18 to 31-Dec-18</v>
      </c>
      <c r="AM163" s="633" t="str">
        <f t="shared" ref="AM163" ca="1" si="267">CONCATENATE($A163,Q$117)</f>
        <v>231-Jan-19 to 31-Dec-19</v>
      </c>
      <c r="AN163" s="633" t="str">
        <f t="shared" ref="AN163" ca="1" si="268">CONCATENATE($A163,T$117)</f>
        <v>231-Jan-00 to 31-Dec-20</v>
      </c>
      <c r="AO163" s="633" t="str">
        <f t="shared" ref="AO163" ca="1" si="269">CONCATENATE($A163,W$117)</f>
        <v>231-Jan-21 to 31-Dec-21</v>
      </c>
      <c r="AP163" s="633" t="str">
        <f t="shared" ref="AP163" ca="1" si="270">CONCATENATE($A163,Z$117)</f>
        <v>231-Jan-22 to 31-Dec-22</v>
      </c>
      <c r="AQ163" s="633" t="str">
        <f t="shared" ref="AQ163" ca="1" si="271">CONCATENATE($A163,AC$117)</f>
        <v>231-Jan-23 to 31-Dec-23</v>
      </c>
    </row>
    <row r="164" spans="1:43" s="229" customFormat="1" ht="28.5" x14ac:dyDescent="0.25">
      <c r="A164" s="622"/>
      <c r="B164" s="623"/>
      <c r="C164" s="623"/>
      <c r="D164" s="623"/>
      <c r="E164" s="253" t="str">
        <f>IFERROR(IF(INDEX('Coverage Indicators - Section D'!F$10:F$41,MATCH('Print View'!$A163,'Coverage Indicators - Section D'!$A$10:$A$41,0))&lt;&gt;0,INDEX('Coverage Indicators - Section D'!F$10:F$41,MATCH('Print View'!$A163,'Coverage Indicators - Section D'!$A$10:$A$41,0)),""),"")</f>
        <v/>
      </c>
      <c r="F164" s="624"/>
      <c r="G164" s="624"/>
      <c r="H164" s="623"/>
      <c r="I164" s="623"/>
      <c r="J164" s="623"/>
      <c r="K164" s="623"/>
      <c r="L164" s="253" t="str">
        <f>IFERROR(IF(INDEX('Coverage Indicators - Section D'!U$10:U$41,MATCH('Print View'!$A163,'Coverage Indicators - Section D'!$A$10:$A$41,0))&lt;&gt;0,INDEX('Coverage Indicators - Section D'!U$10:U$41,MATCH('Print View'!$A163,'Coverage Indicators - Section D'!$A$10:$A$41,0)),""),"")</f>
        <v/>
      </c>
      <c r="M164" s="623"/>
      <c r="N164" s="253" t="str">
        <f ca="1">IFERROR(IF(INDEX('Coverage Indicators - Section D'!F$45:F$226,MATCH('Print View'!$AL163,'Coverage Indicators - Section D'!$I$45:$I$226,0))&lt;&gt;0,INDEX('Coverage Indicators - Section D'!F$45:F$226,MATCH('Print View'!$AL163,'Coverage Indicators - Section D'!$I$45:$I$226,0)),""),"")</f>
        <v/>
      </c>
      <c r="O164" s="624"/>
      <c r="P164" s="623"/>
      <c r="Q164" s="253" t="str">
        <f ca="1">IFERROR(IF(INDEX('Coverage Indicators - Section D'!F$45:F$226,MATCH('Print View'!$AM163,'Coverage Indicators - Section D'!$I$45:$I$226,0))&lt;&gt;0,INDEX('Coverage Indicators - Section D'!F$45:F$226,MATCH('Print View'!$AM163,'Coverage Indicators - Section D'!$I$45:$I$226,0)),""),"")</f>
        <v/>
      </c>
      <c r="R164" s="624"/>
      <c r="S164" s="623"/>
      <c r="T164" s="253" t="str">
        <f ca="1">IFERROR(IF(INDEX('Coverage Indicators - Section D'!F$45:F$226,MATCH('Print View'!$AN163,'Coverage Indicators - Section D'!$I$45:$I$226,0))&lt;&gt;0,INDEX('Coverage Indicators - Section D'!F$45:F$226,MATCH('Print View'!$AN163,'Coverage Indicators - Section D'!$I$45:$I$226,0)),""),"")</f>
        <v/>
      </c>
      <c r="U164" s="624"/>
      <c r="V164" s="623"/>
      <c r="W164" s="253" t="str">
        <f ca="1">IFERROR(IF(INDEX('Coverage Indicators - Section D'!F$45:F$226,MATCH('Print View'!$AO163,'Coverage Indicators - Section D'!$I$45:$I$226,0))&lt;&gt;0,INDEX('Coverage Indicators - Section D'!F$45:F$226,MATCH('Print View'!$AO163,'Coverage Indicators - Section D'!$I$45:$I$226,0)),""),"")</f>
        <v/>
      </c>
      <c r="X164" s="624"/>
      <c r="Y164" s="623"/>
      <c r="Z164" s="253" t="str">
        <f ca="1">IFERROR(IF(INDEX('Coverage Indicators - Section D'!F$45:F$226,MATCH('Print View'!$AP163,'Coverage Indicators - Section D'!$I$45:$I$226,0))&lt;&gt;0,INDEX('Coverage Indicators - Section D'!F$45:F$226,MATCH('Print View'!$AP163,'Coverage Indicators - Section D'!$I$45:$I$226,0)),""),"")</f>
        <v/>
      </c>
      <c r="AA164" s="624"/>
      <c r="AB164" s="623"/>
      <c r="AC164" s="253" t="str">
        <f ca="1">IFERROR(IF(INDEX('Coverage Indicators - Section D'!F$45:F$226,MATCH('Print View'!$AQ163,'Coverage Indicators - Section D'!$I$45:$I$226,0))&lt;&gt;0,INDEX('Coverage Indicators - Section D'!F$45:F$226,MATCH('Print View'!$AQ163,'Coverage Indicators - Section D'!$I$45:$I$226,0)),""),"")</f>
        <v/>
      </c>
      <c r="AD164" s="624"/>
      <c r="AE164" s="623"/>
      <c r="AF164" s="254"/>
      <c r="AG164" s="625"/>
      <c r="AL164" s="633"/>
      <c r="AM164" s="633"/>
      <c r="AN164" s="633"/>
      <c r="AO164" s="633"/>
      <c r="AP164" s="633"/>
      <c r="AQ164" s="633"/>
    </row>
    <row r="165" spans="1:43" s="229" customFormat="1" ht="28.5" x14ac:dyDescent="0.25">
      <c r="A165" s="629">
        <v>24</v>
      </c>
      <c r="B165" s="626" t="str">
        <f>IFERROR(IF(INDEX('Coverage Indicators - Section D'!B$10:B$41,MATCH('Print View'!$A165,'Coverage Indicators - Section D'!$A$10:$A$41,0))&lt;&gt;0,INDEX('Coverage Indicators - Section D'!B$10:B$41,MATCH('Print View'!$A165,'Coverage Indicators - Section D'!$A$10:$A$41,0)),""),"")</f>
        <v/>
      </c>
      <c r="C165" s="626" t="str">
        <f>IFERROR(IF(INDEX('Coverage Indicators - Section D'!C$10:C$41,MATCH('Print View'!$A165,'Coverage Indicators - Section D'!$A$10:$A$41,0))&lt;&gt;0,INDEX('Coverage Indicators - Section D'!C$10:C$41,MATCH('Print View'!$A165,'Coverage Indicators - Section D'!$A$10:$A$41,0)),""),"")</f>
        <v/>
      </c>
      <c r="D165" s="626" t="str">
        <f>IFERROR(IF(INDEX('Coverage Indicators - Section D'!D$10:D$41,MATCH('Print View'!$A165,'Coverage Indicators - Section D'!$A$10:$A$41,0))&lt;&gt;0,INDEX('Coverage Indicators - Section D'!D$10:D$41,MATCH('Print View'!$A165,'Coverage Indicators - Section D'!$A$10:$A$41,0)),""),"")</f>
        <v/>
      </c>
      <c r="E165" s="284" t="str">
        <f>IFERROR(IF(INDEX('Coverage Indicators - Section D'!E$10:E$41,MATCH('Print View'!$A165,'Coverage Indicators - Section D'!$A$10:$A$41,0))&lt;&gt;0,INDEX('Coverage Indicators - Section D'!E$10:E$41,MATCH('Print View'!$A165,'Coverage Indicators - Section D'!$A$10:$A$41,0)),""),"")</f>
        <v/>
      </c>
      <c r="F165" s="627" t="str">
        <f>IFERROR(IF(INDEX('Coverage Indicators - Section D'!G$10:G$41,MATCH('Print View'!$A165,'Coverage Indicators - Section D'!$A$10:$A$41,0))&lt;&gt;0,INDEX('Coverage Indicators - Section D'!G$10:G$41,MATCH('Print View'!$A165,'Coverage Indicators - Section D'!$A$10:$A$41,0)),""),"")</f>
        <v/>
      </c>
      <c r="G165" s="627" t="str">
        <f>IFERROR(IF(INDEX('Coverage Indicators - Section D'!H$10:H$41,MATCH('Print View'!$A165,'Coverage Indicators - Section D'!$A$10:$A$41,0))&lt;&gt;0,INDEX('Coverage Indicators - Section D'!H$10:H$41,MATCH('Print View'!$A165,'Coverage Indicators - Section D'!$A$10:$A$41,0)),""),"")</f>
        <v/>
      </c>
      <c r="H165" s="626" t="str">
        <f>IFERROR(IF(INDEX('Coverage Indicators - Section D'!P$10:P$41,MATCH('Print View'!$A165,'Coverage Indicators - Section D'!$A$10:$A$41,0))&lt;&gt;0,INDEX('Coverage Indicators - Section D'!P$10:P$41,MATCH('Print View'!$A165,'Coverage Indicators - Section D'!$A$10:$A$41,0)),""),"")</f>
        <v/>
      </c>
      <c r="I165" s="626" t="str">
        <f>IFERROR(IF(INDEX('Coverage Indicators - Section D'!Q$10:Q$41,MATCH('Print View'!$A165,'Coverage Indicators - Section D'!$A$10:$A$41,0))&lt;&gt;0,INDEX('Coverage Indicators - Section D'!Q$10:Q$41,MATCH('Print View'!$A165,'Coverage Indicators - Section D'!$A$10:$A$41,0)),""),"")</f>
        <v/>
      </c>
      <c r="J165" s="626" t="str">
        <f>IFERROR(IF(INDEX('Coverage Indicators - Section D'!R$10:R$41,MATCH('Print View'!$A165,'Coverage Indicators - Section D'!$A$10:$A$41,0))&lt;&gt;0,INDEX('Coverage Indicators - Section D'!R$10:R$41,MATCH('Print View'!$A165,'Coverage Indicators - Section D'!$A$10:$A$41,0)),""),"")</f>
        <v/>
      </c>
      <c r="K165" s="626" t="str">
        <f>IFERROR(IF(INDEX('Coverage Indicators - Section D'!S$10:S$41,MATCH('Print View'!$A165,'Coverage Indicators - Section D'!$A$10:$A$41,0))&lt;&gt;0,INDEX('Coverage Indicators - Section D'!S$10:S$41,MATCH('Print View'!$A165,'Coverage Indicators - Section D'!$A$10:$A$41,0)),""),"")</f>
        <v/>
      </c>
      <c r="L165" s="284" t="str">
        <f>IFERROR(IF(INDEX('Coverage Indicators - Section D'!T$10:T$41,MATCH('Print View'!$A165,'Coverage Indicators - Section D'!$A$10:$A$41,0))&lt;&gt;0,INDEX('Coverage Indicators - Section D'!T$10:T$41,MATCH('Print View'!$A165,'Coverage Indicators - Section D'!$A$10:$A$41,0)),""),"")</f>
        <v/>
      </c>
      <c r="M165" s="626" t="str">
        <f>IFERROR(IF(INDEX('Coverage Indicators - Section D'!V$10:V$41,MATCH('Print View'!$A165,'Coverage Indicators - Section D'!$A$10:$A$41,0))&lt;&gt;0,INDEX('Coverage Indicators - Section D'!V$10:V$41,MATCH('Print View'!$A165,'Coverage Indicators - Section D'!$A$10:$A$41,0)),""),"")</f>
        <v/>
      </c>
      <c r="N165" s="284" t="str">
        <f ca="1">IFERROR(IF(INDEX('Coverage Indicators - Section D'!E$45:E$226,MATCH('Print View'!$AL165,'Coverage Indicators - Section D'!$I$45:$I$226,0))&lt;&gt;0,INDEX('Coverage Indicators - Section D'!E$45:E$226,MATCH('Print View'!$AL165,'Coverage Indicators - Section D'!$I$45:$I$226,0)),""),"")</f>
        <v/>
      </c>
      <c r="O165" s="627" t="str">
        <f ca="1">IFERROR(IF(INDEX('Coverage Indicators - Section D'!G$45:G$226,MATCH('Print View'!$AL165,'Coverage Indicators - Section D'!$I$45:$I$226,0))&lt;&gt;0,INDEX('Coverage Indicators - Section D'!G$45:G$226,MATCH('Print View'!$AL165,'Coverage Indicators - Section D'!$I$45:$I$226,0)),""),"")</f>
        <v/>
      </c>
      <c r="P165" s="626" t="str">
        <f ca="1">IFERROR(IF(INDEX('Coverage Indicators - Section D'!H$45:H$226,MATCH('Print View'!$AL165,'Coverage Indicators - Section D'!$I$45:$I$226,0))&lt;&gt;0,INDEX('Coverage Indicators - Section D'!H$45:H$226,MATCH('Print View'!$AL165,'Coverage Indicators - Section D'!$I$45:$I$226,0)),""),"")</f>
        <v/>
      </c>
      <c r="Q165" s="284" t="str">
        <f ca="1">IFERROR(IF(INDEX('Coverage Indicators - Section D'!E$45:E$226,MATCH('Print View'!$AM165,'Coverage Indicators - Section D'!$I$45:$I$226,0))&lt;&gt;0,INDEX('Coverage Indicators - Section D'!E$45:E$226,MATCH('Print View'!$AM165,'Coverage Indicators - Section D'!$I$45:$I$226,0)),""),"")</f>
        <v/>
      </c>
      <c r="R165" s="627" t="str">
        <f ca="1">IFERROR(IF(INDEX('Coverage Indicators - Section D'!G$45:G$226,MATCH('Print View'!$AM165,'Coverage Indicators - Section D'!$I$45:$I$226,0))&lt;&gt;0,INDEX('Coverage Indicators - Section D'!G$45:G$226,MATCH('Print View'!$AM165,'Coverage Indicators - Section D'!$I$45:$I$226,0)),""),"")</f>
        <v/>
      </c>
      <c r="S165" s="626" t="str">
        <f ca="1">IFERROR(IF(INDEX('Coverage Indicators - Section D'!H$45:H$226,MATCH('Print View'!$AM165,'Coverage Indicators - Section D'!$I$45:$I$226,0))&lt;&gt;0,INDEX('Coverage Indicators - Section D'!H$45:H$226,MATCH('Print View'!$AM165,'Coverage Indicators - Section D'!$I$45:$I$226,0)),""),"")</f>
        <v/>
      </c>
      <c r="T165" s="284" t="str">
        <f ca="1">IFERROR(IF(INDEX('Coverage Indicators - Section D'!E$45:E$226,MATCH('Print View'!$AN165,'Coverage Indicators - Section D'!$I$45:$I$226,0))&lt;&gt;0,INDEX('Coverage Indicators - Section D'!E$45:E$226,MATCH('Print View'!$AN165,'Coverage Indicators - Section D'!$I$45:$I$226,0)),""),"")</f>
        <v/>
      </c>
      <c r="U165" s="627" t="str">
        <f ca="1">IFERROR(IF(INDEX('Coverage Indicators - Section D'!G$45:G$226,MATCH('Print View'!$AN165,'Coverage Indicators - Section D'!$I$45:$I$226,0))&lt;&gt;0,INDEX('Coverage Indicators - Section D'!G$45:G$226,MATCH('Print View'!$AN165,'Coverage Indicators - Section D'!$I$45:$I$226,0)),""),"")</f>
        <v/>
      </c>
      <c r="V165" s="626" t="str">
        <f ca="1">IFERROR(IF(INDEX('Coverage Indicators - Section D'!H$45:H$226,MATCH('Print View'!$AN165,'Coverage Indicators - Section D'!$I$45:$I$226,0))&lt;&gt;0,INDEX('Coverage Indicators - Section D'!H$45:H$226,MATCH('Print View'!$AN165,'Coverage Indicators - Section D'!$I$45:$I$226,0)),""),"")</f>
        <v/>
      </c>
      <c r="W165" s="284" t="str">
        <f ca="1">IFERROR(IF(INDEX('Coverage Indicators - Section D'!E$45:E$226,MATCH('Print View'!$AO165,'Coverage Indicators - Section D'!$I$45:$I$226,0))&lt;&gt;0,INDEX('Coverage Indicators - Section D'!E$45:E$226,MATCH('Print View'!$AO165,'Coverage Indicators - Section D'!$I$45:$I$226,0)),""),"")</f>
        <v/>
      </c>
      <c r="X165" s="627" t="str">
        <f ca="1">IFERROR(IF(INDEX('Coverage Indicators - Section D'!G$45:G$226,MATCH('Print View'!$AO165,'Coverage Indicators - Section D'!$I$45:$I$226,0))&lt;&gt;0,INDEX('Coverage Indicators - Section D'!G$45:G$226,MATCH('Print View'!$AO165,'Coverage Indicators - Section D'!$I$45:$I$226,0)),""),"")</f>
        <v/>
      </c>
      <c r="Y165" s="626" t="str">
        <f ca="1">IFERROR(IF(INDEX('Coverage Indicators - Section D'!H$45:H$226,MATCH('Print View'!$AO165,'Coverage Indicators - Section D'!$I$45:$I$226,0))&lt;&gt;0,INDEX('Coverage Indicators - Section D'!H$45:H$226,MATCH('Print View'!$AO165,'Coverage Indicators - Section D'!$I$45:$I$226,0)),""),"")</f>
        <v/>
      </c>
      <c r="Z165" s="284" t="str">
        <f ca="1">IFERROR(IF(INDEX('Coverage Indicators - Section D'!E$45:E$226,MATCH('Print View'!$AP165,'Coverage Indicators - Section D'!$I$45:$I$226,0))&lt;&gt;0,INDEX('Coverage Indicators - Section D'!E$45:E$226,MATCH('Print View'!$AP165,'Coverage Indicators - Section D'!$I$45:$I$226,0)),""),"")</f>
        <v/>
      </c>
      <c r="AA165" s="627" t="str">
        <f ca="1">IFERROR(IF(INDEX('Coverage Indicators - Section D'!G$45:G$226,MATCH('Print View'!$AP165,'Coverage Indicators - Section D'!$I$45:$I$226,0))&lt;&gt;0,INDEX('Coverage Indicators - Section D'!G$45:G$226,MATCH('Print View'!$AP165,'Coverage Indicators - Section D'!$I$45:$I$226,0)),""),"")</f>
        <v/>
      </c>
      <c r="AB165" s="626" t="str">
        <f ca="1">IFERROR(IF(INDEX('Coverage Indicators - Section D'!H$45:H$226,MATCH('Print View'!$AP165,'Coverage Indicators - Section D'!$I$45:$I$226,0))&lt;&gt;0,INDEX('Coverage Indicators - Section D'!H$45:H$226,MATCH('Print View'!$AP165,'Coverage Indicators - Section D'!$I$45:$I$226,0)),""),"")</f>
        <v/>
      </c>
      <c r="AC165" s="284" t="str">
        <f ca="1">IFERROR(IF(INDEX('Coverage Indicators - Section D'!E$45:E$226,MATCH('Print View'!$AQ165,'Coverage Indicators - Section D'!$I$45:$I$226,0))&lt;&gt;0,INDEX('Coverage Indicators - Section D'!E$45:E$226,MATCH('Print View'!$AQ165,'Coverage Indicators - Section D'!$I$45:$I$226,0)),""),"")</f>
        <v/>
      </c>
      <c r="AD165" s="627" t="str">
        <f ca="1">IFERROR(IF(INDEX('Coverage Indicators - Section D'!G$45:G$226,MATCH('Print View'!$AQ165,'Coverage Indicators - Section D'!$I$45:$I$226,0))&lt;&gt;0,INDEX('Coverage Indicators - Section D'!G$45:G$226,MATCH('Print View'!$AQ165,'Coverage Indicators - Section D'!$I$45:$I$226,0)),""),"")</f>
        <v/>
      </c>
      <c r="AE165" s="626" t="str">
        <f ca="1">IFERROR(IF(INDEX('Coverage Indicators - Section D'!H$45:H$226,MATCH('Print View'!$AQ165,'Coverage Indicators - Section D'!$I$45:$I$226,0))&lt;&gt;0,INDEX('Coverage Indicators - Section D'!H$45:H$226,MATCH('Print View'!$AQ165,'Coverage Indicators - Section D'!$I$45:$I$226,0)),""),"")</f>
        <v/>
      </c>
      <c r="AF165" s="285"/>
      <c r="AG165" s="628" t="str">
        <f>IFERROR(IF(INDEX('Coverage Indicators - Section D'!W$10:W$41,MATCH('Print View'!$A165,'Coverage Indicators - Section D'!$A$10:$A$41,0))&lt;&gt;0,INDEX('Coverage Indicators - Section D'!W$10:W$41,MATCH('Print View'!$A165,'Coverage Indicators - Section D'!$A$10:$A$41,0)),""),"")</f>
        <v/>
      </c>
      <c r="AL165" s="633" t="str">
        <f t="shared" ref="AL165" ca="1" si="272">CONCATENATE($A165,N$117)</f>
        <v>241-Jan-18 to 31-Dec-18</v>
      </c>
      <c r="AM165" s="633" t="str">
        <f t="shared" ref="AM165" ca="1" si="273">CONCATENATE($A165,Q$117)</f>
        <v>241-Jan-19 to 31-Dec-19</v>
      </c>
      <c r="AN165" s="633" t="str">
        <f t="shared" ref="AN165" ca="1" si="274">CONCATENATE($A165,T$117)</f>
        <v>241-Jan-00 to 31-Dec-20</v>
      </c>
      <c r="AO165" s="633" t="str">
        <f t="shared" ref="AO165" ca="1" si="275">CONCATENATE($A165,W$117)</f>
        <v>241-Jan-21 to 31-Dec-21</v>
      </c>
      <c r="AP165" s="633" t="str">
        <f t="shared" ref="AP165" ca="1" si="276">CONCATENATE($A165,Z$117)</f>
        <v>241-Jan-22 to 31-Dec-22</v>
      </c>
      <c r="AQ165" s="633" t="str">
        <f t="shared" ref="AQ165" ca="1" si="277">CONCATENATE($A165,AC$117)</f>
        <v>241-Jan-23 to 31-Dec-23</v>
      </c>
    </row>
    <row r="166" spans="1:43" s="229" customFormat="1" ht="28.5" x14ac:dyDescent="0.25">
      <c r="A166" s="629"/>
      <c r="B166" s="626"/>
      <c r="C166" s="626"/>
      <c r="D166" s="626"/>
      <c r="E166" s="286" t="str">
        <f>IFERROR(IF(INDEX('Coverage Indicators - Section D'!F$10:F$41,MATCH('Print View'!$A165,'Coverage Indicators - Section D'!$A$10:$A$41,0))&lt;&gt;0,INDEX('Coverage Indicators - Section D'!F$10:F$41,MATCH('Print View'!$A165,'Coverage Indicators - Section D'!$A$10:$A$41,0)),""),"")</f>
        <v/>
      </c>
      <c r="F166" s="627"/>
      <c r="G166" s="627"/>
      <c r="H166" s="626"/>
      <c r="I166" s="626"/>
      <c r="J166" s="626"/>
      <c r="K166" s="626"/>
      <c r="L166" s="286" t="str">
        <f>IFERROR(IF(INDEX('Coverage Indicators - Section D'!U$10:U$41,MATCH('Print View'!$A165,'Coverage Indicators - Section D'!$A$10:$A$41,0))&lt;&gt;0,INDEX('Coverage Indicators - Section D'!U$10:U$41,MATCH('Print View'!$A165,'Coverage Indicators - Section D'!$A$10:$A$41,0)),""),"")</f>
        <v/>
      </c>
      <c r="M166" s="626"/>
      <c r="N166" s="286" t="str">
        <f ca="1">IFERROR(IF(INDEX('Coverage Indicators - Section D'!F$45:F$226,MATCH('Print View'!$AL165,'Coverage Indicators - Section D'!$I$45:$I$226,0))&lt;&gt;0,INDEX('Coverage Indicators - Section D'!F$45:F$226,MATCH('Print View'!$AL165,'Coverage Indicators - Section D'!$I$45:$I$226,0)),""),"")</f>
        <v/>
      </c>
      <c r="O166" s="627"/>
      <c r="P166" s="626"/>
      <c r="Q166" s="286" t="str">
        <f ca="1">IFERROR(IF(INDEX('Coverage Indicators - Section D'!F$45:F$226,MATCH('Print View'!$AM165,'Coverage Indicators - Section D'!$I$45:$I$226,0))&lt;&gt;0,INDEX('Coverage Indicators - Section D'!F$45:F$226,MATCH('Print View'!$AM165,'Coverage Indicators - Section D'!$I$45:$I$226,0)),""),"")</f>
        <v/>
      </c>
      <c r="R166" s="627"/>
      <c r="S166" s="626"/>
      <c r="T166" s="286" t="str">
        <f ca="1">IFERROR(IF(INDEX('Coverage Indicators - Section D'!F$45:F$226,MATCH('Print View'!$AN165,'Coverage Indicators - Section D'!$I$45:$I$226,0))&lt;&gt;0,INDEX('Coverage Indicators - Section D'!F$45:F$226,MATCH('Print View'!$AN165,'Coverage Indicators - Section D'!$I$45:$I$226,0)),""),"")</f>
        <v/>
      </c>
      <c r="U166" s="627"/>
      <c r="V166" s="626"/>
      <c r="W166" s="286" t="str">
        <f ca="1">IFERROR(IF(INDEX('Coverage Indicators - Section D'!F$45:F$226,MATCH('Print View'!$AO165,'Coverage Indicators - Section D'!$I$45:$I$226,0))&lt;&gt;0,INDEX('Coverage Indicators - Section D'!F$45:F$226,MATCH('Print View'!$AO165,'Coverage Indicators - Section D'!$I$45:$I$226,0)),""),"")</f>
        <v/>
      </c>
      <c r="X166" s="627"/>
      <c r="Y166" s="626"/>
      <c r="Z166" s="286" t="str">
        <f ca="1">IFERROR(IF(INDEX('Coverage Indicators - Section D'!F$45:F$226,MATCH('Print View'!$AP165,'Coverage Indicators - Section D'!$I$45:$I$226,0))&lt;&gt;0,INDEX('Coverage Indicators - Section D'!F$45:F$226,MATCH('Print View'!$AP165,'Coverage Indicators - Section D'!$I$45:$I$226,0)),""),"")</f>
        <v/>
      </c>
      <c r="AA166" s="627"/>
      <c r="AB166" s="626"/>
      <c r="AC166" s="286" t="str">
        <f ca="1">IFERROR(IF(INDEX('Coverage Indicators - Section D'!F$45:F$226,MATCH('Print View'!$AQ165,'Coverage Indicators - Section D'!$I$45:$I$226,0))&lt;&gt;0,INDEX('Coverage Indicators - Section D'!F$45:F$226,MATCH('Print View'!$AQ165,'Coverage Indicators - Section D'!$I$45:$I$226,0)),""),"")</f>
        <v/>
      </c>
      <c r="AD166" s="627"/>
      <c r="AE166" s="626"/>
      <c r="AF166" s="285"/>
      <c r="AG166" s="628"/>
      <c r="AL166" s="633"/>
      <c r="AM166" s="633"/>
      <c r="AN166" s="633"/>
      <c r="AO166" s="633"/>
      <c r="AP166" s="633"/>
      <c r="AQ166" s="633"/>
    </row>
    <row r="167" spans="1:43" s="229" customFormat="1" ht="28.5" x14ac:dyDescent="0.25">
      <c r="A167" s="622">
        <v>25</v>
      </c>
      <c r="B167" s="623" t="str">
        <f>IFERROR(IF(INDEX('Coverage Indicators - Section D'!B$10:B$41,MATCH('Print View'!$A167,'Coverage Indicators - Section D'!$A$10:$A$41,0))&lt;&gt;0,INDEX('Coverage Indicators - Section D'!B$10:B$41,MATCH('Print View'!$A167,'Coverage Indicators - Section D'!$A$10:$A$41,0)),""),"")</f>
        <v/>
      </c>
      <c r="C167" s="623" t="str">
        <f>IFERROR(IF(INDEX('Coverage Indicators - Section D'!C$10:C$41,MATCH('Print View'!$A167,'Coverage Indicators - Section D'!$A$10:$A$41,0))&lt;&gt;0,INDEX('Coverage Indicators - Section D'!C$10:C$41,MATCH('Print View'!$A167,'Coverage Indicators - Section D'!$A$10:$A$41,0)),""),"")</f>
        <v/>
      </c>
      <c r="D167" s="623" t="str">
        <f>IFERROR(IF(INDEX('Coverage Indicators - Section D'!D$10:D$41,MATCH('Print View'!$A167,'Coverage Indicators - Section D'!$A$10:$A$41,0))&lt;&gt;0,INDEX('Coverage Indicators - Section D'!D$10:D$41,MATCH('Print View'!$A167,'Coverage Indicators - Section D'!$A$10:$A$41,0)),""),"")</f>
        <v/>
      </c>
      <c r="E167" s="255" t="str">
        <f>IFERROR(IF(INDEX('Coverage Indicators - Section D'!E$10:E$41,MATCH('Print View'!$A167,'Coverage Indicators - Section D'!$A$10:$A$41,0))&lt;&gt;0,INDEX('Coverage Indicators - Section D'!E$10:E$41,MATCH('Print View'!$A167,'Coverage Indicators - Section D'!$A$10:$A$41,0)),""),"")</f>
        <v/>
      </c>
      <c r="F167" s="624" t="str">
        <f>IFERROR(IF(INDEX('Coverage Indicators - Section D'!G$10:G$41,MATCH('Print View'!$A167,'Coverage Indicators - Section D'!$A$10:$A$41,0))&lt;&gt;0,INDEX('Coverage Indicators - Section D'!G$10:G$41,MATCH('Print View'!$A167,'Coverage Indicators - Section D'!$A$10:$A$41,0)),""),"")</f>
        <v/>
      </c>
      <c r="G167" s="624" t="str">
        <f>IFERROR(IF(INDEX('Coverage Indicators - Section D'!H$10:H$41,MATCH('Print View'!$A167,'Coverage Indicators - Section D'!$A$10:$A$41,0))&lt;&gt;0,INDEX('Coverage Indicators - Section D'!H$10:H$41,MATCH('Print View'!$A167,'Coverage Indicators - Section D'!$A$10:$A$41,0)),""),"")</f>
        <v/>
      </c>
      <c r="H167" s="623" t="str">
        <f>IFERROR(IF(INDEX('Coverage Indicators - Section D'!P$10:P$41,MATCH('Print View'!$A167,'Coverage Indicators - Section D'!$A$10:$A$41,0))&lt;&gt;0,INDEX('Coverage Indicators - Section D'!P$10:P$41,MATCH('Print View'!$A167,'Coverage Indicators - Section D'!$A$10:$A$41,0)),""),"")</f>
        <v/>
      </c>
      <c r="I167" s="623" t="str">
        <f>IFERROR(IF(INDEX('Coverage Indicators - Section D'!Q$10:Q$41,MATCH('Print View'!$A167,'Coverage Indicators - Section D'!$A$10:$A$41,0))&lt;&gt;0,INDEX('Coverage Indicators - Section D'!Q$10:Q$41,MATCH('Print View'!$A167,'Coverage Indicators - Section D'!$A$10:$A$41,0)),""),"")</f>
        <v/>
      </c>
      <c r="J167" s="623" t="str">
        <f>IFERROR(IF(INDEX('Coverage Indicators - Section D'!R$10:R$41,MATCH('Print View'!$A167,'Coverage Indicators - Section D'!$A$10:$A$41,0))&lt;&gt;0,INDEX('Coverage Indicators - Section D'!R$10:R$41,MATCH('Print View'!$A167,'Coverage Indicators - Section D'!$A$10:$A$41,0)),""),"")</f>
        <v/>
      </c>
      <c r="K167" s="623" t="str">
        <f>IFERROR(IF(INDEX('Coverage Indicators - Section D'!S$10:S$41,MATCH('Print View'!$A167,'Coverage Indicators - Section D'!$A$10:$A$41,0))&lt;&gt;0,INDEX('Coverage Indicators - Section D'!S$10:S$41,MATCH('Print View'!$A167,'Coverage Indicators - Section D'!$A$10:$A$41,0)),""),"")</f>
        <v/>
      </c>
      <c r="L167" s="255" t="str">
        <f>IFERROR(IF(INDEX('Coverage Indicators - Section D'!T$10:T$41,MATCH('Print View'!$A167,'Coverage Indicators - Section D'!$A$10:$A$41,0))&lt;&gt;0,INDEX('Coverage Indicators - Section D'!T$10:T$41,MATCH('Print View'!$A167,'Coverage Indicators - Section D'!$A$10:$A$41,0)),""),"")</f>
        <v/>
      </c>
      <c r="M167" s="623" t="str">
        <f>IFERROR(IF(INDEX('Coverage Indicators - Section D'!V$10:V$41,MATCH('Print View'!$A167,'Coverage Indicators - Section D'!$A$10:$A$41,0))&lt;&gt;0,INDEX('Coverage Indicators - Section D'!V$10:V$41,MATCH('Print View'!$A167,'Coverage Indicators - Section D'!$A$10:$A$41,0)),""),"")</f>
        <v/>
      </c>
      <c r="N167" s="255" t="str">
        <f ca="1">IFERROR(IF(INDEX('Coverage Indicators - Section D'!E$45:E$226,MATCH('Print View'!$AL167,'Coverage Indicators - Section D'!$I$45:$I$226,0))&lt;&gt;0,INDEX('Coverage Indicators - Section D'!E$45:E$226,MATCH('Print View'!$AL167,'Coverage Indicators - Section D'!$I$45:$I$226,0)),""),"")</f>
        <v/>
      </c>
      <c r="O167" s="624" t="str">
        <f ca="1">IFERROR(IF(INDEX('Coverage Indicators - Section D'!G$45:G$226,MATCH('Print View'!$AL167,'Coverage Indicators - Section D'!$I$45:$I$226,0))&lt;&gt;0,INDEX('Coverage Indicators - Section D'!G$45:G$226,MATCH('Print View'!$AL167,'Coverage Indicators - Section D'!$I$45:$I$226,0)),""),"")</f>
        <v/>
      </c>
      <c r="P167" s="623" t="str">
        <f ca="1">IFERROR(IF(INDEX('Coverage Indicators - Section D'!H$45:H$226,MATCH('Print View'!$AL167,'Coverage Indicators - Section D'!$I$45:$I$226,0))&lt;&gt;0,INDEX('Coverage Indicators - Section D'!H$45:H$226,MATCH('Print View'!$AL167,'Coverage Indicators - Section D'!$I$45:$I$226,0)),""),"")</f>
        <v/>
      </c>
      <c r="Q167" s="255" t="str">
        <f ca="1">IFERROR(IF(INDEX('Coverage Indicators - Section D'!E$45:E$226,MATCH('Print View'!$AM167,'Coverage Indicators - Section D'!$I$45:$I$226,0))&lt;&gt;0,INDEX('Coverage Indicators - Section D'!E$45:E$226,MATCH('Print View'!$AM167,'Coverage Indicators - Section D'!$I$45:$I$226,0)),""),"")</f>
        <v/>
      </c>
      <c r="R167" s="624" t="str">
        <f ca="1">IFERROR(IF(INDEX('Coverage Indicators - Section D'!G$45:G$226,MATCH('Print View'!$AM167,'Coverage Indicators - Section D'!$I$45:$I$226,0))&lt;&gt;0,INDEX('Coverage Indicators - Section D'!G$45:G$226,MATCH('Print View'!$AM167,'Coverage Indicators - Section D'!$I$45:$I$226,0)),""),"")</f>
        <v/>
      </c>
      <c r="S167" s="623" t="str">
        <f ca="1">IFERROR(IF(INDEX('Coverage Indicators - Section D'!H$45:H$226,MATCH('Print View'!$AM167,'Coverage Indicators - Section D'!$I$45:$I$226,0))&lt;&gt;0,INDEX('Coverage Indicators - Section D'!H$45:H$226,MATCH('Print View'!$AM167,'Coverage Indicators - Section D'!$I$45:$I$226,0)),""),"")</f>
        <v/>
      </c>
      <c r="T167" s="255" t="str">
        <f ca="1">IFERROR(IF(INDEX('Coverage Indicators - Section D'!E$45:E$226,MATCH('Print View'!$AN167,'Coverage Indicators - Section D'!$I$45:$I$226,0))&lt;&gt;0,INDEX('Coverage Indicators - Section D'!E$45:E$226,MATCH('Print View'!$AN167,'Coverage Indicators - Section D'!$I$45:$I$226,0)),""),"")</f>
        <v/>
      </c>
      <c r="U167" s="624" t="str">
        <f ca="1">IFERROR(IF(INDEX('Coverage Indicators - Section D'!G$45:G$226,MATCH('Print View'!$AN167,'Coverage Indicators - Section D'!$I$45:$I$226,0))&lt;&gt;0,INDEX('Coverage Indicators - Section D'!G$45:G$226,MATCH('Print View'!$AN167,'Coverage Indicators - Section D'!$I$45:$I$226,0)),""),"")</f>
        <v/>
      </c>
      <c r="V167" s="623" t="str">
        <f ca="1">IFERROR(IF(INDEX('Coverage Indicators - Section D'!H$45:H$226,MATCH('Print View'!$AN167,'Coverage Indicators - Section D'!$I$45:$I$226,0))&lt;&gt;0,INDEX('Coverage Indicators - Section D'!H$45:H$226,MATCH('Print View'!$AN167,'Coverage Indicators - Section D'!$I$45:$I$226,0)),""),"")</f>
        <v/>
      </c>
      <c r="W167" s="255" t="str">
        <f ca="1">IFERROR(IF(INDEX('Coverage Indicators - Section D'!E$45:E$226,MATCH('Print View'!$AO167,'Coverage Indicators - Section D'!$I$45:$I$226,0))&lt;&gt;0,INDEX('Coverage Indicators - Section D'!E$45:E$226,MATCH('Print View'!$AO167,'Coverage Indicators - Section D'!$I$45:$I$226,0)),""),"")</f>
        <v/>
      </c>
      <c r="X167" s="624" t="str">
        <f ca="1">IFERROR(IF(INDEX('Coverage Indicators - Section D'!G$45:G$226,MATCH('Print View'!$AO167,'Coverage Indicators - Section D'!$I$45:$I$226,0))&lt;&gt;0,INDEX('Coverage Indicators - Section D'!G$45:G$226,MATCH('Print View'!$AO167,'Coverage Indicators - Section D'!$I$45:$I$226,0)),""),"")</f>
        <v/>
      </c>
      <c r="Y167" s="623" t="str">
        <f ca="1">IFERROR(IF(INDEX('Coverage Indicators - Section D'!H$45:H$226,MATCH('Print View'!$AO167,'Coverage Indicators - Section D'!$I$45:$I$226,0))&lt;&gt;0,INDEX('Coverage Indicators - Section D'!H$45:H$226,MATCH('Print View'!$AO167,'Coverage Indicators - Section D'!$I$45:$I$226,0)),""),"")</f>
        <v/>
      </c>
      <c r="Z167" s="255" t="str">
        <f ca="1">IFERROR(IF(INDEX('Coverage Indicators - Section D'!E$45:E$226,MATCH('Print View'!$AP167,'Coverage Indicators - Section D'!$I$45:$I$226,0))&lt;&gt;0,INDEX('Coverage Indicators - Section D'!E$45:E$226,MATCH('Print View'!$AP167,'Coverage Indicators - Section D'!$I$45:$I$226,0)),""),"")</f>
        <v/>
      </c>
      <c r="AA167" s="624" t="str">
        <f ca="1">IFERROR(IF(INDEX('Coverage Indicators - Section D'!G$45:G$226,MATCH('Print View'!$AP167,'Coverage Indicators - Section D'!$I$45:$I$226,0))&lt;&gt;0,INDEX('Coverage Indicators - Section D'!G$45:G$226,MATCH('Print View'!$AP167,'Coverage Indicators - Section D'!$I$45:$I$226,0)),""),"")</f>
        <v/>
      </c>
      <c r="AB167" s="623" t="str">
        <f ca="1">IFERROR(IF(INDEX('Coverage Indicators - Section D'!H$45:H$226,MATCH('Print View'!$AP167,'Coverage Indicators - Section D'!$I$45:$I$226,0))&lt;&gt;0,INDEX('Coverage Indicators - Section D'!H$45:H$226,MATCH('Print View'!$AP167,'Coverage Indicators - Section D'!$I$45:$I$226,0)),""),"")</f>
        <v/>
      </c>
      <c r="AC167" s="255" t="str">
        <f ca="1">IFERROR(IF(INDEX('Coverage Indicators - Section D'!E$45:E$226,MATCH('Print View'!$AQ167,'Coverage Indicators - Section D'!$I$45:$I$226,0))&lt;&gt;0,INDEX('Coverage Indicators - Section D'!E$45:E$226,MATCH('Print View'!$AQ167,'Coverage Indicators - Section D'!$I$45:$I$226,0)),""),"")</f>
        <v/>
      </c>
      <c r="AD167" s="624" t="str">
        <f ca="1">IFERROR(IF(INDEX('Coverage Indicators - Section D'!G$45:G$226,MATCH('Print View'!$AQ167,'Coverage Indicators - Section D'!$I$45:$I$226,0))&lt;&gt;0,INDEX('Coverage Indicators - Section D'!G$45:G$226,MATCH('Print View'!$AQ167,'Coverage Indicators - Section D'!$I$45:$I$226,0)),""),"")</f>
        <v/>
      </c>
      <c r="AE167" s="623" t="str">
        <f ca="1">IFERROR(IF(INDEX('Coverage Indicators - Section D'!H$45:H$226,MATCH('Print View'!$AQ167,'Coverage Indicators - Section D'!$I$45:$I$226,0))&lt;&gt;0,INDEX('Coverage Indicators - Section D'!H$45:H$226,MATCH('Print View'!$AQ167,'Coverage Indicators - Section D'!$I$45:$I$226,0)),""),"")</f>
        <v/>
      </c>
      <c r="AF167" s="254"/>
      <c r="AG167" s="625" t="str">
        <f>IFERROR(IF(INDEX('Coverage Indicators - Section D'!W$10:W$41,MATCH('Print View'!$A167,'Coverage Indicators - Section D'!$A$10:$A$41,0))&lt;&gt;0,INDEX('Coverage Indicators - Section D'!W$10:W$41,MATCH('Print View'!$A167,'Coverage Indicators - Section D'!$A$10:$A$41,0)),""),"")</f>
        <v/>
      </c>
      <c r="AL167" s="633" t="str">
        <f t="shared" ref="AL167" ca="1" si="278">CONCATENATE($A167,N$117)</f>
        <v>251-Jan-18 to 31-Dec-18</v>
      </c>
      <c r="AM167" s="633" t="str">
        <f t="shared" ref="AM167" ca="1" si="279">CONCATENATE($A167,Q$117)</f>
        <v>251-Jan-19 to 31-Dec-19</v>
      </c>
      <c r="AN167" s="633" t="str">
        <f t="shared" ref="AN167" ca="1" si="280">CONCATENATE($A167,T$117)</f>
        <v>251-Jan-00 to 31-Dec-20</v>
      </c>
      <c r="AO167" s="633" t="str">
        <f t="shared" ref="AO167" ca="1" si="281">CONCATENATE($A167,W$117)</f>
        <v>251-Jan-21 to 31-Dec-21</v>
      </c>
      <c r="AP167" s="633" t="str">
        <f t="shared" ref="AP167" ca="1" si="282">CONCATENATE($A167,Z$117)</f>
        <v>251-Jan-22 to 31-Dec-22</v>
      </c>
      <c r="AQ167" s="633" t="str">
        <f t="shared" ref="AQ167" ca="1" si="283">CONCATENATE($A167,AC$117)</f>
        <v>251-Jan-23 to 31-Dec-23</v>
      </c>
    </row>
    <row r="168" spans="1:43" s="229" customFormat="1" ht="28.5" x14ac:dyDescent="0.25">
      <c r="A168" s="622"/>
      <c r="B168" s="623"/>
      <c r="C168" s="623"/>
      <c r="D168" s="623"/>
      <c r="E168" s="253" t="str">
        <f>IFERROR(IF(INDEX('Coverage Indicators - Section D'!F$10:F$41,MATCH('Print View'!$A167,'Coverage Indicators - Section D'!$A$10:$A$41,0))&lt;&gt;0,INDEX('Coverage Indicators - Section D'!F$10:F$41,MATCH('Print View'!$A167,'Coverage Indicators - Section D'!$A$10:$A$41,0)),""),"")</f>
        <v/>
      </c>
      <c r="F168" s="624"/>
      <c r="G168" s="624"/>
      <c r="H168" s="623"/>
      <c r="I168" s="623"/>
      <c r="J168" s="623"/>
      <c r="K168" s="623"/>
      <c r="L168" s="253" t="str">
        <f>IFERROR(IF(INDEX('Coverage Indicators - Section D'!U$10:U$41,MATCH('Print View'!$A167,'Coverage Indicators - Section D'!$A$10:$A$41,0))&lt;&gt;0,INDEX('Coverage Indicators - Section D'!U$10:U$41,MATCH('Print View'!$A167,'Coverage Indicators - Section D'!$A$10:$A$41,0)),""),"")</f>
        <v/>
      </c>
      <c r="M168" s="623"/>
      <c r="N168" s="253" t="str">
        <f ca="1">IFERROR(IF(INDEX('Coverage Indicators - Section D'!F$45:F$226,MATCH('Print View'!$AL167,'Coverage Indicators - Section D'!$I$45:$I$226,0))&lt;&gt;0,INDEX('Coverage Indicators - Section D'!F$45:F$226,MATCH('Print View'!$AL167,'Coverage Indicators - Section D'!$I$45:$I$226,0)),""),"")</f>
        <v/>
      </c>
      <c r="O168" s="624"/>
      <c r="P168" s="623"/>
      <c r="Q168" s="253" t="str">
        <f ca="1">IFERROR(IF(INDEX('Coverage Indicators - Section D'!F$45:F$226,MATCH('Print View'!$AM167,'Coverage Indicators - Section D'!$I$45:$I$226,0))&lt;&gt;0,INDEX('Coverage Indicators - Section D'!F$45:F$226,MATCH('Print View'!$AM167,'Coverage Indicators - Section D'!$I$45:$I$226,0)),""),"")</f>
        <v/>
      </c>
      <c r="R168" s="624"/>
      <c r="S168" s="623"/>
      <c r="T168" s="253" t="str">
        <f ca="1">IFERROR(IF(INDEX('Coverage Indicators - Section D'!F$45:F$226,MATCH('Print View'!$AN167,'Coverage Indicators - Section D'!$I$45:$I$226,0))&lt;&gt;0,INDEX('Coverage Indicators - Section D'!F$45:F$226,MATCH('Print View'!$AN167,'Coverage Indicators - Section D'!$I$45:$I$226,0)),""),"")</f>
        <v/>
      </c>
      <c r="U168" s="624"/>
      <c r="V168" s="623"/>
      <c r="W168" s="253" t="str">
        <f ca="1">IFERROR(IF(INDEX('Coverage Indicators - Section D'!F$45:F$226,MATCH('Print View'!$AO167,'Coverage Indicators - Section D'!$I$45:$I$226,0))&lt;&gt;0,INDEX('Coverage Indicators - Section D'!F$45:F$226,MATCH('Print View'!$AO167,'Coverage Indicators - Section D'!$I$45:$I$226,0)),""),"")</f>
        <v/>
      </c>
      <c r="X168" s="624"/>
      <c r="Y168" s="623"/>
      <c r="Z168" s="253" t="str">
        <f ca="1">IFERROR(IF(INDEX('Coverage Indicators - Section D'!F$45:F$226,MATCH('Print View'!$AP167,'Coverage Indicators - Section D'!$I$45:$I$226,0))&lt;&gt;0,INDEX('Coverage Indicators - Section D'!F$45:F$226,MATCH('Print View'!$AP167,'Coverage Indicators - Section D'!$I$45:$I$226,0)),""),"")</f>
        <v/>
      </c>
      <c r="AA168" s="624"/>
      <c r="AB168" s="623"/>
      <c r="AC168" s="253" t="str">
        <f ca="1">IFERROR(IF(INDEX('Coverage Indicators - Section D'!F$45:F$226,MATCH('Print View'!$AQ167,'Coverage Indicators - Section D'!$I$45:$I$226,0))&lt;&gt;0,INDEX('Coverage Indicators - Section D'!F$45:F$226,MATCH('Print View'!$AQ167,'Coverage Indicators - Section D'!$I$45:$I$226,0)),""),"")</f>
        <v/>
      </c>
      <c r="AD168" s="624"/>
      <c r="AE168" s="623"/>
      <c r="AF168" s="254"/>
      <c r="AG168" s="625"/>
      <c r="AL168" s="633"/>
      <c r="AM168" s="633"/>
      <c r="AN168" s="633"/>
      <c r="AO168" s="633"/>
      <c r="AP168" s="633"/>
      <c r="AQ168" s="633"/>
    </row>
    <row r="169" spans="1:43" s="229" customFormat="1" ht="28.5" x14ac:dyDescent="0.25">
      <c r="A169" s="629">
        <v>26</v>
      </c>
      <c r="B169" s="626" t="str">
        <f>IFERROR(IF(INDEX('Coverage Indicators - Section D'!B$10:B$41,MATCH('Print View'!$A169,'Coverage Indicators - Section D'!$A$10:$A$41,0))&lt;&gt;0,INDEX('Coverage Indicators - Section D'!B$10:B$41,MATCH('Print View'!$A169,'Coverage Indicators - Section D'!$A$10:$A$41,0)),""),"")</f>
        <v/>
      </c>
      <c r="C169" s="626" t="str">
        <f>IFERROR(IF(INDEX('Coverage Indicators - Section D'!C$10:C$41,MATCH('Print View'!$A169,'Coverage Indicators - Section D'!$A$10:$A$41,0))&lt;&gt;0,INDEX('Coverage Indicators - Section D'!C$10:C$41,MATCH('Print View'!$A169,'Coverage Indicators - Section D'!$A$10:$A$41,0)),""),"")</f>
        <v/>
      </c>
      <c r="D169" s="626" t="str">
        <f>IFERROR(IF(INDEX('Coverage Indicators - Section D'!D$10:D$41,MATCH('Print View'!$A169,'Coverage Indicators - Section D'!$A$10:$A$41,0))&lt;&gt;0,INDEX('Coverage Indicators - Section D'!D$10:D$41,MATCH('Print View'!$A169,'Coverage Indicators - Section D'!$A$10:$A$41,0)),""),"")</f>
        <v/>
      </c>
      <c r="E169" s="284" t="str">
        <f>IFERROR(IF(INDEX('Coverage Indicators - Section D'!E$10:E$41,MATCH('Print View'!$A169,'Coverage Indicators - Section D'!$A$10:$A$41,0))&lt;&gt;0,INDEX('Coverage Indicators - Section D'!E$10:E$41,MATCH('Print View'!$A169,'Coverage Indicators - Section D'!$A$10:$A$41,0)),""),"")</f>
        <v/>
      </c>
      <c r="F169" s="627" t="str">
        <f>IFERROR(IF(INDEX('Coverage Indicators - Section D'!G$10:G$41,MATCH('Print View'!$A169,'Coverage Indicators - Section D'!$A$10:$A$41,0))&lt;&gt;0,INDEX('Coverage Indicators - Section D'!G$10:G$41,MATCH('Print View'!$A169,'Coverage Indicators - Section D'!$A$10:$A$41,0)),""),"")</f>
        <v/>
      </c>
      <c r="G169" s="627" t="str">
        <f>IFERROR(IF(INDEX('Coverage Indicators - Section D'!H$10:H$41,MATCH('Print View'!$A169,'Coverage Indicators - Section D'!$A$10:$A$41,0))&lt;&gt;0,INDEX('Coverage Indicators - Section D'!H$10:H$41,MATCH('Print View'!$A169,'Coverage Indicators - Section D'!$A$10:$A$41,0)),""),"")</f>
        <v/>
      </c>
      <c r="H169" s="626" t="str">
        <f>IFERROR(IF(INDEX('Coverage Indicators - Section D'!P$10:P$41,MATCH('Print View'!$A169,'Coverage Indicators - Section D'!$A$10:$A$41,0))&lt;&gt;0,INDEX('Coverage Indicators - Section D'!P$10:P$41,MATCH('Print View'!$A169,'Coverage Indicators - Section D'!$A$10:$A$41,0)),""),"")</f>
        <v/>
      </c>
      <c r="I169" s="626" t="str">
        <f>IFERROR(IF(INDEX('Coverage Indicators - Section D'!Q$10:Q$41,MATCH('Print View'!$A169,'Coverage Indicators - Section D'!$A$10:$A$41,0))&lt;&gt;0,INDEX('Coverage Indicators - Section D'!Q$10:Q$41,MATCH('Print View'!$A169,'Coverage Indicators - Section D'!$A$10:$A$41,0)),""),"")</f>
        <v/>
      </c>
      <c r="J169" s="626" t="str">
        <f>IFERROR(IF(INDEX('Coverage Indicators - Section D'!R$10:R$41,MATCH('Print View'!$A169,'Coverage Indicators - Section D'!$A$10:$A$41,0))&lt;&gt;0,INDEX('Coverage Indicators - Section D'!R$10:R$41,MATCH('Print View'!$A169,'Coverage Indicators - Section D'!$A$10:$A$41,0)),""),"")</f>
        <v/>
      </c>
      <c r="K169" s="626" t="str">
        <f>IFERROR(IF(INDEX('Coverage Indicators - Section D'!S$10:S$41,MATCH('Print View'!$A169,'Coverage Indicators - Section D'!$A$10:$A$41,0))&lt;&gt;0,INDEX('Coverage Indicators - Section D'!S$10:S$41,MATCH('Print View'!$A169,'Coverage Indicators - Section D'!$A$10:$A$41,0)),""),"")</f>
        <v/>
      </c>
      <c r="L169" s="284" t="str">
        <f>IFERROR(IF(INDEX('Coverage Indicators - Section D'!T$10:T$41,MATCH('Print View'!$A169,'Coverage Indicators - Section D'!$A$10:$A$41,0))&lt;&gt;0,INDEX('Coverage Indicators - Section D'!T$10:T$41,MATCH('Print View'!$A169,'Coverage Indicators - Section D'!$A$10:$A$41,0)),""),"")</f>
        <v/>
      </c>
      <c r="M169" s="626" t="str">
        <f>IFERROR(IF(INDEX('Coverage Indicators - Section D'!V$10:V$41,MATCH('Print View'!$A169,'Coverage Indicators - Section D'!$A$10:$A$41,0))&lt;&gt;0,INDEX('Coverage Indicators - Section D'!V$10:V$41,MATCH('Print View'!$A169,'Coverage Indicators - Section D'!$A$10:$A$41,0)),""),"")</f>
        <v/>
      </c>
      <c r="N169" s="284" t="str">
        <f ca="1">IFERROR(IF(INDEX('Coverage Indicators - Section D'!E$45:E$226,MATCH('Print View'!$AL169,'Coverage Indicators - Section D'!$I$45:$I$226,0))&lt;&gt;0,INDEX('Coverage Indicators - Section D'!E$45:E$226,MATCH('Print View'!$AL169,'Coverage Indicators - Section D'!$I$45:$I$226,0)),""),"")</f>
        <v/>
      </c>
      <c r="O169" s="627" t="str">
        <f ca="1">IFERROR(IF(INDEX('Coverage Indicators - Section D'!G$45:G$226,MATCH('Print View'!$AL169,'Coverage Indicators - Section D'!$I$45:$I$226,0))&lt;&gt;0,INDEX('Coverage Indicators - Section D'!G$45:G$226,MATCH('Print View'!$AL169,'Coverage Indicators - Section D'!$I$45:$I$226,0)),""),"")</f>
        <v/>
      </c>
      <c r="P169" s="626" t="str">
        <f ca="1">IFERROR(IF(INDEX('Coverage Indicators - Section D'!H$45:H$226,MATCH('Print View'!$AL169,'Coverage Indicators - Section D'!$I$45:$I$226,0))&lt;&gt;0,INDEX('Coverage Indicators - Section D'!H$45:H$226,MATCH('Print View'!$AL169,'Coverage Indicators - Section D'!$I$45:$I$226,0)),""),"")</f>
        <v/>
      </c>
      <c r="Q169" s="284" t="str">
        <f ca="1">IFERROR(IF(INDEX('Coverage Indicators - Section D'!E$45:E$226,MATCH('Print View'!$AM169,'Coverage Indicators - Section D'!$I$45:$I$226,0))&lt;&gt;0,INDEX('Coverage Indicators - Section D'!E$45:E$226,MATCH('Print View'!$AM169,'Coverage Indicators - Section D'!$I$45:$I$226,0)),""),"")</f>
        <v/>
      </c>
      <c r="R169" s="627" t="str">
        <f ca="1">IFERROR(IF(INDEX('Coverage Indicators - Section D'!G$45:G$226,MATCH('Print View'!$AM169,'Coverage Indicators - Section D'!$I$45:$I$226,0))&lt;&gt;0,INDEX('Coverage Indicators - Section D'!G$45:G$226,MATCH('Print View'!$AM169,'Coverage Indicators - Section D'!$I$45:$I$226,0)),""),"")</f>
        <v/>
      </c>
      <c r="S169" s="626" t="str">
        <f ca="1">IFERROR(IF(INDEX('Coverage Indicators - Section D'!H$45:H$226,MATCH('Print View'!$AM169,'Coverage Indicators - Section D'!$I$45:$I$226,0))&lt;&gt;0,INDEX('Coverage Indicators - Section D'!H$45:H$226,MATCH('Print View'!$AM169,'Coverage Indicators - Section D'!$I$45:$I$226,0)),""),"")</f>
        <v/>
      </c>
      <c r="T169" s="284" t="str">
        <f ca="1">IFERROR(IF(INDEX('Coverage Indicators - Section D'!E$45:E$226,MATCH('Print View'!$AN169,'Coverage Indicators - Section D'!$I$45:$I$226,0))&lt;&gt;0,INDEX('Coverage Indicators - Section D'!E$45:E$226,MATCH('Print View'!$AN169,'Coverage Indicators - Section D'!$I$45:$I$226,0)),""),"")</f>
        <v/>
      </c>
      <c r="U169" s="627" t="str">
        <f ca="1">IFERROR(IF(INDEX('Coverage Indicators - Section D'!G$45:G$226,MATCH('Print View'!$AN169,'Coverage Indicators - Section D'!$I$45:$I$226,0))&lt;&gt;0,INDEX('Coverage Indicators - Section D'!G$45:G$226,MATCH('Print View'!$AN169,'Coverage Indicators - Section D'!$I$45:$I$226,0)),""),"")</f>
        <v/>
      </c>
      <c r="V169" s="626" t="str">
        <f ca="1">IFERROR(IF(INDEX('Coverage Indicators - Section D'!H$45:H$226,MATCH('Print View'!$AN169,'Coverage Indicators - Section D'!$I$45:$I$226,0))&lt;&gt;0,INDEX('Coverage Indicators - Section D'!H$45:H$226,MATCH('Print View'!$AN169,'Coverage Indicators - Section D'!$I$45:$I$226,0)),""),"")</f>
        <v/>
      </c>
      <c r="W169" s="284" t="str">
        <f ca="1">IFERROR(IF(INDEX('Coverage Indicators - Section D'!E$45:E$226,MATCH('Print View'!$AO169,'Coverage Indicators - Section D'!$I$45:$I$226,0))&lt;&gt;0,INDEX('Coverage Indicators - Section D'!E$45:E$226,MATCH('Print View'!$AO169,'Coverage Indicators - Section D'!$I$45:$I$226,0)),""),"")</f>
        <v/>
      </c>
      <c r="X169" s="627" t="str">
        <f ca="1">IFERROR(IF(INDEX('Coverage Indicators - Section D'!G$45:G$226,MATCH('Print View'!$AO169,'Coverage Indicators - Section D'!$I$45:$I$226,0))&lt;&gt;0,INDEX('Coverage Indicators - Section D'!G$45:G$226,MATCH('Print View'!$AO169,'Coverage Indicators - Section D'!$I$45:$I$226,0)),""),"")</f>
        <v/>
      </c>
      <c r="Y169" s="626" t="str">
        <f ca="1">IFERROR(IF(INDEX('Coverage Indicators - Section D'!H$45:H$226,MATCH('Print View'!$AO169,'Coverage Indicators - Section D'!$I$45:$I$226,0))&lt;&gt;0,INDEX('Coverage Indicators - Section D'!H$45:H$226,MATCH('Print View'!$AO169,'Coverage Indicators - Section D'!$I$45:$I$226,0)),""),"")</f>
        <v/>
      </c>
      <c r="Z169" s="284" t="str">
        <f ca="1">IFERROR(IF(INDEX('Coverage Indicators - Section D'!E$45:E$226,MATCH('Print View'!$AP169,'Coverage Indicators - Section D'!$I$45:$I$226,0))&lt;&gt;0,INDEX('Coverage Indicators - Section D'!E$45:E$226,MATCH('Print View'!$AP169,'Coverage Indicators - Section D'!$I$45:$I$226,0)),""),"")</f>
        <v/>
      </c>
      <c r="AA169" s="627" t="str">
        <f ca="1">IFERROR(IF(INDEX('Coverage Indicators - Section D'!G$45:G$226,MATCH('Print View'!$AP169,'Coverage Indicators - Section D'!$I$45:$I$226,0))&lt;&gt;0,INDEX('Coverage Indicators - Section D'!G$45:G$226,MATCH('Print View'!$AP169,'Coverage Indicators - Section D'!$I$45:$I$226,0)),""),"")</f>
        <v/>
      </c>
      <c r="AB169" s="626" t="str">
        <f ca="1">IFERROR(IF(INDEX('Coverage Indicators - Section D'!H$45:H$226,MATCH('Print View'!$AP169,'Coverage Indicators - Section D'!$I$45:$I$226,0))&lt;&gt;0,INDEX('Coverage Indicators - Section D'!H$45:H$226,MATCH('Print View'!$AP169,'Coverage Indicators - Section D'!$I$45:$I$226,0)),""),"")</f>
        <v/>
      </c>
      <c r="AC169" s="284" t="str">
        <f ca="1">IFERROR(IF(INDEX('Coverage Indicators - Section D'!E$45:E$226,MATCH('Print View'!$AQ169,'Coverage Indicators - Section D'!$I$45:$I$226,0))&lt;&gt;0,INDEX('Coverage Indicators - Section D'!E$45:E$226,MATCH('Print View'!$AQ169,'Coverage Indicators - Section D'!$I$45:$I$226,0)),""),"")</f>
        <v/>
      </c>
      <c r="AD169" s="627" t="str">
        <f ca="1">IFERROR(IF(INDEX('Coverage Indicators - Section D'!G$45:G$226,MATCH('Print View'!$AQ169,'Coverage Indicators - Section D'!$I$45:$I$226,0))&lt;&gt;0,INDEX('Coverage Indicators - Section D'!G$45:G$226,MATCH('Print View'!$AQ169,'Coverage Indicators - Section D'!$I$45:$I$226,0)),""),"")</f>
        <v/>
      </c>
      <c r="AE169" s="626" t="str">
        <f ca="1">IFERROR(IF(INDEX('Coverage Indicators - Section D'!H$45:H$226,MATCH('Print View'!$AQ169,'Coverage Indicators - Section D'!$I$45:$I$226,0))&lt;&gt;0,INDEX('Coverage Indicators - Section D'!H$45:H$226,MATCH('Print View'!$AQ169,'Coverage Indicators - Section D'!$I$45:$I$226,0)),""),"")</f>
        <v/>
      </c>
      <c r="AF169" s="285"/>
      <c r="AG169" s="628" t="str">
        <f>IFERROR(IF(INDEX('Coverage Indicators - Section D'!W$10:W$41,MATCH('Print View'!$A169,'Coverage Indicators - Section D'!$A$10:$A$41,0))&lt;&gt;0,INDEX('Coverage Indicators - Section D'!W$10:W$41,MATCH('Print View'!$A169,'Coverage Indicators - Section D'!$A$10:$A$41,0)),""),"")</f>
        <v/>
      </c>
      <c r="AL169" s="633" t="str">
        <f t="shared" ref="AL169" ca="1" si="284">CONCATENATE($A169,N$117)</f>
        <v>261-Jan-18 to 31-Dec-18</v>
      </c>
      <c r="AM169" s="633" t="str">
        <f t="shared" ref="AM169" ca="1" si="285">CONCATENATE($A169,Q$117)</f>
        <v>261-Jan-19 to 31-Dec-19</v>
      </c>
      <c r="AN169" s="633" t="str">
        <f t="shared" ref="AN169" ca="1" si="286">CONCATENATE($A169,T$117)</f>
        <v>261-Jan-00 to 31-Dec-20</v>
      </c>
      <c r="AO169" s="633" t="str">
        <f t="shared" ref="AO169" ca="1" si="287">CONCATENATE($A169,W$117)</f>
        <v>261-Jan-21 to 31-Dec-21</v>
      </c>
      <c r="AP169" s="633" t="str">
        <f t="shared" ref="AP169" ca="1" si="288">CONCATENATE($A169,Z$117)</f>
        <v>261-Jan-22 to 31-Dec-22</v>
      </c>
      <c r="AQ169" s="633" t="str">
        <f t="shared" ref="AQ169" ca="1" si="289">CONCATENATE($A169,AC$117)</f>
        <v>261-Jan-23 to 31-Dec-23</v>
      </c>
    </row>
    <row r="170" spans="1:43" s="229" customFormat="1" ht="28.5" x14ac:dyDescent="0.25">
      <c r="A170" s="629"/>
      <c r="B170" s="626"/>
      <c r="C170" s="626"/>
      <c r="D170" s="626"/>
      <c r="E170" s="286" t="str">
        <f>IFERROR(IF(INDEX('Coverage Indicators - Section D'!F$10:F$41,MATCH('Print View'!$A169,'Coverage Indicators - Section D'!$A$10:$A$41,0))&lt;&gt;0,INDEX('Coverage Indicators - Section D'!F$10:F$41,MATCH('Print View'!$A169,'Coverage Indicators - Section D'!$A$10:$A$41,0)),""),"")</f>
        <v/>
      </c>
      <c r="F170" s="627"/>
      <c r="G170" s="627"/>
      <c r="H170" s="626"/>
      <c r="I170" s="626"/>
      <c r="J170" s="626"/>
      <c r="K170" s="626"/>
      <c r="L170" s="286" t="str">
        <f>IFERROR(IF(INDEX('Coverage Indicators - Section D'!U$10:U$41,MATCH('Print View'!$A169,'Coverage Indicators - Section D'!$A$10:$A$41,0))&lt;&gt;0,INDEX('Coverage Indicators - Section D'!U$10:U$41,MATCH('Print View'!$A169,'Coverage Indicators - Section D'!$A$10:$A$41,0)),""),"")</f>
        <v/>
      </c>
      <c r="M170" s="626"/>
      <c r="N170" s="286" t="str">
        <f ca="1">IFERROR(IF(INDEX('Coverage Indicators - Section D'!F$45:F$226,MATCH('Print View'!$AL169,'Coverage Indicators - Section D'!$I$45:$I$226,0))&lt;&gt;0,INDEX('Coverage Indicators - Section D'!F$45:F$226,MATCH('Print View'!$AL169,'Coverage Indicators - Section D'!$I$45:$I$226,0)),""),"")</f>
        <v/>
      </c>
      <c r="O170" s="627"/>
      <c r="P170" s="626"/>
      <c r="Q170" s="286" t="str">
        <f ca="1">IFERROR(IF(INDEX('Coverage Indicators - Section D'!F$45:F$226,MATCH('Print View'!$AM169,'Coverage Indicators - Section D'!$I$45:$I$226,0))&lt;&gt;0,INDEX('Coverage Indicators - Section D'!F$45:F$226,MATCH('Print View'!$AM169,'Coverage Indicators - Section D'!$I$45:$I$226,0)),""),"")</f>
        <v/>
      </c>
      <c r="R170" s="627"/>
      <c r="S170" s="626"/>
      <c r="T170" s="286" t="str">
        <f ca="1">IFERROR(IF(INDEX('Coverage Indicators - Section D'!F$45:F$226,MATCH('Print View'!$AN169,'Coverage Indicators - Section D'!$I$45:$I$226,0))&lt;&gt;0,INDEX('Coverage Indicators - Section D'!F$45:F$226,MATCH('Print View'!$AN169,'Coverage Indicators - Section D'!$I$45:$I$226,0)),""),"")</f>
        <v/>
      </c>
      <c r="U170" s="627"/>
      <c r="V170" s="626"/>
      <c r="W170" s="286" t="str">
        <f ca="1">IFERROR(IF(INDEX('Coverage Indicators - Section D'!F$45:F$226,MATCH('Print View'!$AO169,'Coverage Indicators - Section D'!$I$45:$I$226,0))&lt;&gt;0,INDEX('Coverage Indicators - Section D'!F$45:F$226,MATCH('Print View'!$AO169,'Coverage Indicators - Section D'!$I$45:$I$226,0)),""),"")</f>
        <v/>
      </c>
      <c r="X170" s="627"/>
      <c r="Y170" s="626"/>
      <c r="Z170" s="286" t="str">
        <f ca="1">IFERROR(IF(INDEX('Coverage Indicators - Section D'!F$45:F$226,MATCH('Print View'!$AP169,'Coverage Indicators - Section D'!$I$45:$I$226,0))&lt;&gt;0,INDEX('Coverage Indicators - Section D'!F$45:F$226,MATCH('Print View'!$AP169,'Coverage Indicators - Section D'!$I$45:$I$226,0)),""),"")</f>
        <v/>
      </c>
      <c r="AA170" s="627"/>
      <c r="AB170" s="626"/>
      <c r="AC170" s="286" t="str">
        <f ca="1">IFERROR(IF(INDEX('Coverage Indicators - Section D'!F$45:F$226,MATCH('Print View'!$AQ169,'Coverage Indicators - Section D'!$I$45:$I$226,0))&lt;&gt;0,INDEX('Coverage Indicators - Section D'!F$45:F$226,MATCH('Print View'!$AQ169,'Coverage Indicators - Section D'!$I$45:$I$226,0)),""),"")</f>
        <v/>
      </c>
      <c r="AD170" s="627"/>
      <c r="AE170" s="626"/>
      <c r="AF170" s="285"/>
      <c r="AG170" s="628"/>
      <c r="AL170" s="633"/>
      <c r="AM170" s="633"/>
      <c r="AN170" s="633"/>
      <c r="AO170" s="633"/>
      <c r="AP170" s="633"/>
      <c r="AQ170" s="633"/>
    </row>
    <row r="171" spans="1:43" s="229" customFormat="1" ht="28.5" x14ac:dyDescent="0.25">
      <c r="A171" s="622">
        <v>27</v>
      </c>
      <c r="B171" s="623" t="str">
        <f>IFERROR(IF(INDEX('Coverage Indicators - Section D'!B$10:B$41,MATCH('Print View'!$A171,'Coverage Indicators - Section D'!$A$10:$A$41,0))&lt;&gt;0,INDEX('Coverage Indicators - Section D'!B$10:B$41,MATCH('Print View'!$A171,'Coverage Indicators - Section D'!$A$10:$A$41,0)),""),"")</f>
        <v/>
      </c>
      <c r="C171" s="623" t="str">
        <f>IFERROR(IF(INDEX('Coverage Indicators - Section D'!C$10:C$41,MATCH('Print View'!$A171,'Coverage Indicators - Section D'!$A$10:$A$41,0))&lt;&gt;0,INDEX('Coverage Indicators - Section D'!C$10:C$41,MATCH('Print View'!$A171,'Coverage Indicators - Section D'!$A$10:$A$41,0)),""),"")</f>
        <v/>
      </c>
      <c r="D171" s="623" t="str">
        <f>IFERROR(IF(INDEX('Coverage Indicators - Section D'!D$10:D$41,MATCH('Print View'!$A171,'Coverage Indicators - Section D'!$A$10:$A$41,0))&lt;&gt;0,INDEX('Coverage Indicators - Section D'!D$10:D$41,MATCH('Print View'!$A171,'Coverage Indicators - Section D'!$A$10:$A$41,0)),""),"")</f>
        <v/>
      </c>
      <c r="E171" s="255" t="str">
        <f>IFERROR(IF(INDEX('Coverage Indicators - Section D'!E$10:E$41,MATCH('Print View'!$A171,'Coverage Indicators - Section D'!$A$10:$A$41,0))&lt;&gt;0,INDEX('Coverage Indicators - Section D'!E$10:E$41,MATCH('Print View'!$A171,'Coverage Indicators - Section D'!$A$10:$A$41,0)),""),"")</f>
        <v/>
      </c>
      <c r="F171" s="624" t="str">
        <f>IFERROR(IF(INDEX('Coverage Indicators - Section D'!G$10:G$41,MATCH('Print View'!$A171,'Coverage Indicators - Section D'!$A$10:$A$41,0))&lt;&gt;0,INDEX('Coverage Indicators - Section D'!G$10:G$41,MATCH('Print View'!$A171,'Coverage Indicators - Section D'!$A$10:$A$41,0)),""),"")</f>
        <v/>
      </c>
      <c r="G171" s="624" t="str">
        <f>IFERROR(IF(INDEX('Coverage Indicators - Section D'!H$10:H$41,MATCH('Print View'!$A171,'Coverage Indicators - Section D'!$A$10:$A$41,0))&lt;&gt;0,INDEX('Coverage Indicators - Section D'!H$10:H$41,MATCH('Print View'!$A171,'Coverage Indicators - Section D'!$A$10:$A$41,0)),""),"")</f>
        <v/>
      </c>
      <c r="H171" s="623" t="str">
        <f>IFERROR(IF(INDEX('Coverage Indicators - Section D'!P$10:P$41,MATCH('Print View'!$A171,'Coverage Indicators - Section D'!$A$10:$A$41,0))&lt;&gt;0,INDEX('Coverage Indicators - Section D'!P$10:P$41,MATCH('Print View'!$A171,'Coverage Indicators - Section D'!$A$10:$A$41,0)),""),"")</f>
        <v/>
      </c>
      <c r="I171" s="623" t="str">
        <f>IFERROR(IF(INDEX('Coverage Indicators - Section D'!Q$10:Q$41,MATCH('Print View'!$A171,'Coverage Indicators - Section D'!$A$10:$A$41,0))&lt;&gt;0,INDEX('Coverage Indicators - Section D'!Q$10:Q$41,MATCH('Print View'!$A171,'Coverage Indicators - Section D'!$A$10:$A$41,0)),""),"")</f>
        <v/>
      </c>
      <c r="J171" s="623" t="str">
        <f>IFERROR(IF(INDEX('Coverage Indicators - Section D'!R$10:R$41,MATCH('Print View'!$A171,'Coverage Indicators - Section D'!$A$10:$A$41,0))&lt;&gt;0,INDEX('Coverage Indicators - Section D'!R$10:R$41,MATCH('Print View'!$A171,'Coverage Indicators - Section D'!$A$10:$A$41,0)),""),"")</f>
        <v/>
      </c>
      <c r="K171" s="623" t="str">
        <f>IFERROR(IF(INDEX('Coverage Indicators - Section D'!S$10:S$41,MATCH('Print View'!$A171,'Coverage Indicators - Section D'!$A$10:$A$41,0))&lt;&gt;0,INDEX('Coverage Indicators - Section D'!S$10:S$41,MATCH('Print View'!$A171,'Coverage Indicators - Section D'!$A$10:$A$41,0)),""),"")</f>
        <v/>
      </c>
      <c r="L171" s="255" t="str">
        <f>IFERROR(IF(INDEX('Coverage Indicators - Section D'!T$10:T$41,MATCH('Print View'!$A171,'Coverage Indicators - Section D'!$A$10:$A$41,0))&lt;&gt;0,INDEX('Coverage Indicators - Section D'!T$10:T$41,MATCH('Print View'!$A171,'Coverage Indicators - Section D'!$A$10:$A$41,0)),""),"")</f>
        <v/>
      </c>
      <c r="M171" s="623" t="str">
        <f>IFERROR(IF(INDEX('Coverage Indicators - Section D'!V$10:V$41,MATCH('Print View'!$A171,'Coverage Indicators - Section D'!$A$10:$A$41,0))&lt;&gt;0,INDEX('Coverage Indicators - Section D'!V$10:V$41,MATCH('Print View'!$A171,'Coverage Indicators - Section D'!$A$10:$A$41,0)),""),"")</f>
        <v/>
      </c>
      <c r="N171" s="255" t="str">
        <f ca="1">IFERROR(IF(INDEX('Coverage Indicators - Section D'!E$45:E$226,MATCH('Print View'!$AL171,'Coverage Indicators - Section D'!$I$45:$I$226,0))&lt;&gt;0,INDEX('Coverage Indicators - Section D'!E$45:E$226,MATCH('Print View'!$AL171,'Coverage Indicators - Section D'!$I$45:$I$226,0)),""),"")</f>
        <v/>
      </c>
      <c r="O171" s="624" t="str">
        <f ca="1">IFERROR(IF(INDEX('Coverage Indicators - Section D'!G$45:G$226,MATCH('Print View'!$AL171,'Coverage Indicators - Section D'!$I$45:$I$226,0))&lt;&gt;0,INDEX('Coverage Indicators - Section D'!G$45:G$226,MATCH('Print View'!$AL171,'Coverage Indicators - Section D'!$I$45:$I$226,0)),""),"")</f>
        <v/>
      </c>
      <c r="P171" s="623" t="str">
        <f ca="1">IFERROR(IF(INDEX('Coverage Indicators - Section D'!H$45:H$226,MATCH('Print View'!$AL171,'Coverage Indicators - Section D'!$I$45:$I$226,0))&lt;&gt;0,INDEX('Coverage Indicators - Section D'!H$45:H$226,MATCH('Print View'!$AL171,'Coverage Indicators - Section D'!$I$45:$I$226,0)),""),"")</f>
        <v/>
      </c>
      <c r="Q171" s="255" t="str">
        <f ca="1">IFERROR(IF(INDEX('Coverage Indicators - Section D'!E$45:E$226,MATCH('Print View'!$AM171,'Coverage Indicators - Section D'!$I$45:$I$226,0))&lt;&gt;0,INDEX('Coverage Indicators - Section D'!E$45:E$226,MATCH('Print View'!$AM171,'Coverage Indicators - Section D'!$I$45:$I$226,0)),""),"")</f>
        <v/>
      </c>
      <c r="R171" s="624" t="str">
        <f ca="1">IFERROR(IF(INDEX('Coverage Indicators - Section D'!G$45:G$226,MATCH('Print View'!$AM171,'Coverage Indicators - Section D'!$I$45:$I$226,0))&lt;&gt;0,INDEX('Coverage Indicators - Section D'!G$45:G$226,MATCH('Print View'!$AM171,'Coverage Indicators - Section D'!$I$45:$I$226,0)),""),"")</f>
        <v/>
      </c>
      <c r="S171" s="623" t="str">
        <f ca="1">IFERROR(IF(INDEX('Coverage Indicators - Section D'!H$45:H$226,MATCH('Print View'!$AM171,'Coverage Indicators - Section D'!$I$45:$I$226,0))&lt;&gt;0,INDEX('Coverage Indicators - Section D'!H$45:H$226,MATCH('Print View'!$AM171,'Coverage Indicators - Section D'!$I$45:$I$226,0)),""),"")</f>
        <v/>
      </c>
      <c r="T171" s="255" t="str">
        <f ca="1">IFERROR(IF(INDEX('Coverage Indicators - Section D'!E$45:E$226,MATCH('Print View'!$AN171,'Coverage Indicators - Section D'!$I$45:$I$226,0))&lt;&gt;0,INDEX('Coverage Indicators - Section D'!E$45:E$226,MATCH('Print View'!$AN171,'Coverage Indicators - Section D'!$I$45:$I$226,0)),""),"")</f>
        <v/>
      </c>
      <c r="U171" s="624" t="str">
        <f ca="1">IFERROR(IF(INDEX('Coverage Indicators - Section D'!G$45:G$226,MATCH('Print View'!$AN171,'Coverage Indicators - Section D'!$I$45:$I$226,0))&lt;&gt;0,INDEX('Coverage Indicators - Section D'!G$45:G$226,MATCH('Print View'!$AN171,'Coverage Indicators - Section D'!$I$45:$I$226,0)),""),"")</f>
        <v/>
      </c>
      <c r="V171" s="623" t="str">
        <f ca="1">IFERROR(IF(INDEX('Coverage Indicators - Section D'!H$45:H$226,MATCH('Print View'!$AN171,'Coverage Indicators - Section D'!$I$45:$I$226,0))&lt;&gt;0,INDEX('Coverage Indicators - Section D'!H$45:H$226,MATCH('Print View'!$AN171,'Coverage Indicators - Section D'!$I$45:$I$226,0)),""),"")</f>
        <v/>
      </c>
      <c r="W171" s="255" t="str">
        <f ca="1">IFERROR(IF(INDEX('Coverage Indicators - Section D'!E$45:E$226,MATCH('Print View'!$AO171,'Coverage Indicators - Section D'!$I$45:$I$226,0))&lt;&gt;0,INDEX('Coverage Indicators - Section D'!E$45:E$226,MATCH('Print View'!$AO171,'Coverage Indicators - Section D'!$I$45:$I$226,0)),""),"")</f>
        <v/>
      </c>
      <c r="X171" s="624" t="str">
        <f ca="1">IFERROR(IF(INDEX('Coverage Indicators - Section D'!G$45:G$226,MATCH('Print View'!$AO171,'Coverage Indicators - Section D'!$I$45:$I$226,0))&lt;&gt;0,INDEX('Coverage Indicators - Section D'!G$45:G$226,MATCH('Print View'!$AO171,'Coverage Indicators - Section D'!$I$45:$I$226,0)),""),"")</f>
        <v/>
      </c>
      <c r="Y171" s="623" t="str">
        <f ca="1">IFERROR(IF(INDEX('Coverage Indicators - Section D'!H$45:H$226,MATCH('Print View'!$AO171,'Coverage Indicators - Section D'!$I$45:$I$226,0))&lt;&gt;0,INDEX('Coverage Indicators - Section D'!H$45:H$226,MATCH('Print View'!$AO171,'Coverage Indicators - Section D'!$I$45:$I$226,0)),""),"")</f>
        <v/>
      </c>
      <c r="Z171" s="255" t="str">
        <f ca="1">IFERROR(IF(INDEX('Coverage Indicators - Section D'!E$45:E$226,MATCH('Print View'!$AP171,'Coverage Indicators - Section D'!$I$45:$I$226,0))&lt;&gt;0,INDEX('Coverage Indicators - Section D'!E$45:E$226,MATCH('Print View'!$AP171,'Coverage Indicators - Section D'!$I$45:$I$226,0)),""),"")</f>
        <v/>
      </c>
      <c r="AA171" s="624" t="str">
        <f ca="1">IFERROR(IF(INDEX('Coverage Indicators - Section D'!G$45:G$226,MATCH('Print View'!$AP171,'Coverage Indicators - Section D'!$I$45:$I$226,0))&lt;&gt;0,INDEX('Coverage Indicators - Section D'!G$45:G$226,MATCH('Print View'!$AP171,'Coverage Indicators - Section D'!$I$45:$I$226,0)),""),"")</f>
        <v/>
      </c>
      <c r="AB171" s="623" t="str">
        <f ca="1">IFERROR(IF(INDEX('Coverage Indicators - Section D'!H$45:H$226,MATCH('Print View'!$AP171,'Coverage Indicators - Section D'!$I$45:$I$226,0))&lt;&gt;0,INDEX('Coverage Indicators - Section D'!H$45:H$226,MATCH('Print View'!$AP171,'Coverage Indicators - Section D'!$I$45:$I$226,0)),""),"")</f>
        <v/>
      </c>
      <c r="AC171" s="255" t="str">
        <f ca="1">IFERROR(IF(INDEX('Coverage Indicators - Section D'!E$45:E$226,MATCH('Print View'!$AQ171,'Coverage Indicators - Section D'!$I$45:$I$226,0))&lt;&gt;0,INDEX('Coverage Indicators - Section D'!E$45:E$226,MATCH('Print View'!$AQ171,'Coverage Indicators - Section D'!$I$45:$I$226,0)),""),"")</f>
        <v/>
      </c>
      <c r="AD171" s="624" t="str">
        <f ca="1">IFERROR(IF(INDEX('Coverage Indicators - Section D'!G$45:G$226,MATCH('Print View'!$AQ171,'Coverage Indicators - Section D'!$I$45:$I$226,0))&lt;&gt;0,INDEX('Coverage Indicators - Section D'!G$45:G$226,MATCH('Print View'!$AQ171,'Coverage Indicators - Section D'!$I$45:$I$226,0)),""),"")</f>
        <v/>
      </c>
      <c r="AE171" s="623" t="str">
        <f ca="1">IFERROR(IF(INDEX('Coverage Indicators - Section D'!H$45:H$226,MATCH('Print View'!$AQ171,'Coverage Indicators - Section D'!$I$45:$I$226,0))&lt;&gt;0,INDEX('Coverage Indicators - Section D'!H$45:H$226,MATCH('Print View'!$AQ171,'Coverage Indicators - Section D'!$I$45:$I$226,0)),""),"")</f>
        <v/>
      </c>
      <c r="AF171" s="254"/>
      <c r="AG171" s="625" t="str">
        <f>IFERROR(IF(INDEX('Coverage Indicators - Section D'!W$10:W$41,MATCH('Print View'!$A171,'Coverage Indicators - Section D'!$A$10:$A$41,0))&lt;&gt;0,INDEX('Coverage Indicators - Section D'!W$10:W$41,MATCH('Print View'!$A171,'Coverage Indicators - Section D'!$A$10:$A$41,0)),""),"")</f>
        <v/>
      </c>
      <c r="AL171" s="633" t="str">
        <f t="shared" ref="AL171" ca="1" si="290">CONCATENATE($A171,N$117)</f>
        <v>271-Jan-18 to 31-Dec-18</v>
      </c>
      <c r="AM171" s="633" t="str">
        <f t="shared" ref="AM171" ca="1" si="291">CONCATENATE($A171,Q$117)</f>
        <v>271-Jan-19 to 31-Dec-19</v>
      </c>
      <c r="AN171" s="633" t="str">
        <f t="shared" ref="AN171" ca="1" si="292">CONCATENATE($A171,T$117)</f>
        <v>271-Jan-00 to 31-Dec-20</v>
      </c>
      <c r="AO171" s="633" t="str">
        <f t="shared" ref="AO171" ca="1" si="293">CONCATENATE($A171,W$117)</f>
        <v>271-Jan-21 to 31-Dec-21</v>
      </c>
      <c r="AP171" s="633" t="str">
        <f t="shared" ref="AP171" ca="1" si="294">CONCATENATE($A171,Z$117)</f>
        <v>271-Jan-22 to 31-Dec-22</v>
      </c>
      <c r="AQ171" s="633" t="str">
        <f t="shared" ref="AQ171" ca="1" si="295">CONCATENATE($A171,AC$117)</f>
        <v>271-Jan-23 to 31-Dec-23</v>
      </c>
    </row>
    <row r="172" spans="1:43" s="229" customFormat="1" ht="28.5" x14ac:dyDescent="0.25">
      <c r="A172" s="622"/>
      <c r="B172" s="623"/>
      <c r="C172" s="623"/>
      <c r="D172" s="623"/>
      <c r="E172" s="253" t="str">
        <f>IFERROR(IF(INDEX('Coverage Indicators - Section D'!F$10:F$41,MATCH('Print View'!$A171,'Coverage Indicators - Section D'!$A$10:$A$41,0))&lt;&gt;0,INDEX('Coverage Indicators - Section D'!F$10:F$41,MATCH('Print View'!$A171,'Coverage Indicators - Section D'!$A$10:$A$41,0)),""),"")</f>
        <v/>
      </c>
      <c r="F172" s="624"/>
      <c r="G172" s="624"/>
      <c r="H172" s="623"/>
      <c r="I172" s="623"/>
      <c r="J172" s="623"/>
      <c r="K172" s="623"/>
      <c r="L172" s="253" t="str">
        <f>IFERROR(IF(INDEX('Coverage Indicators - Section D'!U$10:U$41,MATCH('Print View'!$A171,'Coverage Indicators - Section D'!$A$10:$A$41,0))&lt;&gt;0,INDEX('Coverage Indicators - Section D'!U$10:U$41,MATCH('Print View'!$A171,'Coverage Indicators - Section D'!$A$10:$A$41,0)),""),"")</f>
        <v/>
      </c>
      <c r="M172" s="623"/>
      <c r="N172" s="253" t="str">
        <f ca="1">IFERROR(IF(INDEX('Coverage Indicators - Section D'!F$45:F$226,MATCH('Print View'!$AL171,'Coverage Indicators - Section D'!$I$45:$I$226,0))&lt;&gt;0,INDEX('Coverage Indicators - Section D'!F$45:F$226,MATCH('Print View'!$AL171,'Coverage Indicators - Section D'!$I$45:$I$226,0)),""),"")</f>
        <v/>
      </c>
      <c r="O172" s="624"/>
      <c r="P172" s="623"/>
      <c r="Q172" s="253" t="str">
        <f ca="1">IFERROR(IF(INDEX('Coverage Indicators - Section D'!F$45:F$226,MATCH('Print View'!$AM171,'Coverage Indicators - Section D'!$I$45:$I$226,0))&lt;&gt;0,INDEX('Coverage Indicators - Section D'!F$45:F$226,MATCH('Print View'!$AM171,'Coverage Indicators - Section D'!$I$45:$I$226,0)),""),"")</f>
        <v/>
      </c>
      <c r="R172" s="624"/>
      <c r="S172" s="623"/>
      <c r="T172" s="253" t="str">
        <f ca="1">IFERROR(IF(INDEX('Coverage Indicators - Section D'!F$45:F$226,MATCH('Print View'!$AN171,'Coverage Indicators - Section D'!$I$45:$I$226,0))&lt;&gt;0,INDEX('Coverage Indicators - Section D'!F$45:F$226,MATCH('Print View'!$AN171,'Coverage Indicators - Section D'!$I$45:$I$226,0)),""),"")</f>
        <v/>
      </c>
      <c r="U172" s="624"/>
      <c r="V172" s="623"/>
      <c r="W172" s="253" t="str">
        <f ca="1">IFERROR(IF(INDEX('Coverage Indicators - Section D'!F$45:F$226,MATCH('Print View'!$AO171,'Coverage Indicators - Section D'!$I$45:$I$226,0))&lt;&gt;0,INDEX('Coverage Indicators - Section D'!F$45:F$226,MATCH('Print View'!$AO171,'Coverage Indicators - Section D'!$I$45:$I$226,0)),""),"")</f>
        <v/>
      </c>
      <c r="X172" s="624"/>
      <c r="Y172" s="623"/>
      <c r="Z172" s="253" t="str">
        <f ca="1">IFERROR(IF(INDEX('Coverage Indicators - Section D'!F$45:F$226,MATCH('Print View'!$AP171,'Coverage Indicators - Section D'!$I$45:$I$226,0))&lt;&gt;0,INDEX('Coverage Indicators - Section D'!F$45:F$226,MATCH('Print View'!$AP171,'Coverage Indicators - Section D'!$I$45:$I$226,0)),""),"")</f>
        <v/>
      </c>
      <c r="AA172" s="624"/>
      <c r="AB172" s="623"/>
      <c r="AC172" s="253" t="str">
        <f ca="1">IFERROR(IF(INDEX('Coverage Indicators - Section D'!F$45:F$226,MATCH('Print View'!$AQ171,'Coverage Indicators - Section D'!$I$45:$I$226,0))&lt;&gt;0,INDEX('Coverage Indicators - Section D'!F$45:F$226,MATCH('Print View'!$AQ171,'Coverage Indicators - Section D'!$I$45:$I$226,0)),""),"")</f>
        <v/>
      </c>
      <c r="AD172" s="624"/>
      <c r="AE172" s="623"/>
      <c r="AF172" s="254"/>
      <c r="AG172" s="625"/>
      <c r="AL172" s="633"/>
      <c r="AM172" s="633"/>
      <c r="AN172" s="633"/>
      <c r="AO172" s="633"/>
      <c r="AP172" s="633"/>
      <c r="AQ172" s="633"/>
    </row>
    <row r="173" spans="1:43" s="229" customFormat="1" ht="28.5" x14ac:dyDescent="0.25">
      <c r="A173" s="629">
        <v>28</v>
      </c>
      <c r="B173" s="626" t="str">
        <f>IFERROR(IF(INDEX('Coverage Indicators - Section D'!B$10:B$41,MATCH('Print View'!$A173,'Coverage Indicators - Section D'!$A$10:$A$41,0))&lt;&gt;0,INDEX('Coverage Indicators - Section D'!B$10:B$41,MATCH('Print View'!$A173,'Coverage Indicators - Section D'!$A$10:$A$41,0)),""),"")</f>
        <v/>
      </c>
      <c r="C173" s="626" t="str">
        <f>IFERROR(IF(INDEX('Coverage Indicators - Section D'!C$10:C$41,MATCH('Print View'!$A173,'Coverage Indicators - Section D'!$A$10:$A$41,0))&lt;&gt;0,INDEX('Coverage Indicators - Section D'!C$10:C$41,MATCH('Print View'!$A173,'Coverage Indicators - Section D'!$A$10:$A$41,0)),""),"")</f>
        <v/>
      </c>
      <c r="D173" s="626" t="str">
        <f>IFERROR(IF(INDEX('Coverage Indicators - Section D'!D$10:D$41,MATCH('Print View'!$A173,'Coverage Indicators - Section D'!$A$10:$A$41,0))&lt;&gt;0,INDEX('Coverage Indicators - Section D'!D$10:D$41,MATCH('Print View'!$A173,'Coverage Indicators - Section D'!$A$10:$A$41,0)),""),"")</f>
        <v/>
      </c>
      <c r="E173" s="284" t="str">
        <f>IFERROR(IF(INDEX('Coverage Indicators - Section D'!E$10:E$41,MATCH('Print View'!$A173,'Coverage Indicators - Section D'!$A$10:$A$41,0))&lt;&gt;0,INDEX('Coverage Indicators - Section D'!E$10:E$41,MATCH('Print View'!$A173,'Coverage Indicators - Section D'!$A$10:$A$41,0)),""),"")</f>
        <v/>
      </c>
      <c r="F173" s="627" t="str">
        <f>IFERROR(IF(INDEX('Coverage Indicators - Section D'!G$10:G$41,MATCH('Print View'!$A173,'Coverage Indicators - Section D'!$A$10:$A$41,0))&lt;&gt;0,INDEX('Coverage Indicators - Section D'!G$10:G$41,MATCH('Print View'!$A173,'Coverage Indicators - Section D'!$A$10:$A$41,0)),""),"")</f>
        <v/>
      </c>
      <c r="G173" s="627" t="str">
        <f>IFERROR(IF(INDEX('Coverage Indicators - Section D'!H$10:H$41,MATCH('Print View'!$A173,'Coverage Indicators - Section D'!$A$10:$A$41,0))&lt;&gt;0,INDEX('Coverage Indicators - Section D'!H$10:H$41,MATCH('Print View'!$A173,'Coverage Indicators - Section D'!$A$10:$A$41,0)),""),"")</f>
        <v/>
      </c>
      <c r="H173" s="626" t="str">
        <f>IFERROR(IF(INDEX('Coverage Indicators - Section D'!P$10:P$41,MATCH('Print View'!$A173,'Coverage Indicators - Section D'!$A$10:$A$41,0))&lt;&gt;0,INDEX('Coverage Indicators - Section D'!P$10:P$41,MATCH('Print View'!$A173,'Coverage Indicators - Section D'!$A$10:$A$41,0)),""),"")</f>
        <v/>
      </c>
      <c r="I173" s="626" t="str">
        <f>IFERROR(IF(INDEX('Coverage Indicators - Section D'!Q$10:Q$41,MATCH('Print View'!$A173,'Coverage Indicators - Section D'!$A$10:$A$41,0))&lt;&gt;0,INDEX('Coverage Indicators - Section D'!Q$10:Q$41,MATCH('Print View'!$A173,'Coverage Indicators - Section D'!$A$10:$A$41,0)),""),"")</f>
        <v/>
      </c>
      <c r="J173" s="626" t="str">
        <f>IFERROR(IF(INDEX('Coverage Indicators - Section D'!R$10:R$41,MATCH('Print View'!$A173,'Coverage Indicators - Section D'!$A$10:$A$41,0))&lt;&gt;0,INDEX('Coverage Indicators - Section D'!R$10:R$41,MATCH('Print View'!$A173,'Coverage Indicators - Section D'!$A$10:$A$41,0)),""),"")</f>
        <v/>
      </c>
      <c r="K173" s="626" t="str">
        <f>IFERROR(IF(INDEX('Coverage Indicators - Section D'!S$10:S$41,MATCH('Print View'!$A173,'Coverage Indicators - Section D'!$A$10:$A$41,0))&lt;&gt;0,INDEX('Coverage Indicators - Section D'!S$10:S$41,MATCH('Print View'!$A173,'Coverage Indicators - Section D'!$A$10:$A$41,0)),""),"")</f>
        <v/>
      </c>
      <c r="L173" s="284" t="str">
        <f>IFERROR(IF(INDEX('Coverage Indicators - Section D'!T$10:T$41,MATCH('Print View'!$A173,'Coverage Indicators - Section D'!$A$10:$A$41,0))&lt;&gt;0,INDEX('Coverage Indicators - Section D'!T$10:T$41,MATCH('Print View'!$A173,'Coverage Indicators - Section D'!$A$10:$A$41,0)),""),"")</f>
        <v/>
      </c>
      <c r="M173" s="626" t="str">
        <f>IFERROR(IF(INDEX('Coverage Indicators - Section D'!V$10:V$41,MATCH('Print View'!$A173,'Coverage Indicators - Section D'!$A$10:$A$41,0))&lt;&gt;0,INDEX('Coverage Indicators - Section D'!V$10:V$41,MATCH('Print View'!$A173,'Coverage Indicators - Section D'!$A$10:$A$41,0)),""),"")</f>
        <v/>
      </c>
      <c r="N173" s="284" t="str">
        <f ca="1">IFERROR(IF(INDEX('Coverage Indicators - Section D'!E$45:E$226,MATCH('Print View'!$AL173,'Coverage Indicators - Section D'!$I$45:$I$226,0))&lt;&gt;0,INDEX('Coverage Indicators - Section D'!E$45:E$226,MATCH('Print View'!$AL173,'Coverage Indicators - Section D'!$I$45:$I$226,0)),""),"")</f>
        <v/>
      </c>
      <c r="O173" s="627" t="str">
        <f ca="1">IFERROR(IF(INDEX('Coverage Indicators - Section D'!G$45:G$226,MATCH('Print View'!$AL173,'Coverage Indicators - Section D'!$I$45:$I$226,0))&lt;&gt;0,INDEX('Coverage Indicators - Section D'!G$45:G$226,MATCH('Print View'!$AL173,'Coverage Indicators - Section D'!$I$45:$I$226,0)),""),"")</f>
        <v/>
      </c>
      <c r="P173" s="626" t="str">
        <f ca="1">IFERROR(IF(INDEX('Coverage Indicators - Section D'!H$45:H$226,MATCH('Print View'!$AL173,'Coverage Indicators - Section D'!$I$45:$I$226,0))&lt;&gt;0,INDEX('Coverage Indicators - Section D'!H$45:H$226,MATCH('Print View'!$AL173,'Coverage Indicators - Section D'!$I$45:$I$226,0)),""),"")</f>
        <v/>
      </c>
      <c r="Q173" s="284" t="str">
        <f ca="1">IFERROR(IF(INDEX('Coverage Indicators - Section D'!E$45:E$226,MATCH('Print View'!$AM173,'Coverage Indicators - Section D'!$I$45:$I$226,0))&lt;&gt;0,INDEX('Coverage Indicators - Section D'!E$45:E$226,MATCH('Print View'!$AM173,'Coverage Indicators - Section D'!$I$45:$I$226,0)),""),"")</f>
        <v/>
      </c>
      <c r="R173" s="627" t="str">
        <f ca="1">IFERROR(IF(INDEX('Coverage Indicators - Section D'!G$45:G$226,MATCH('Print View'!$AM173,'Coverage Indicators - Section D'!$I$45:$I$226,0))&lt;&gt;0,INDEX('Coverage Indicators - Section D'!G$45:G$226,MATCH('Print View'!$AM173,'Coverage Indicators - Section D'!$I$45:$I$226,0)),""),"")</f>
        <v/>
      </c>
      <c r="S173" s="626" t="str">
        <f ca="1">IFERROR(IF(INDEX('Coverage Indicators - Section D'!H$45:H$226,MATCH('Print View'!$AM173,'Coverage Indicators - Section D'!$I$45:$I$226,0))&lt;&gt;0,INDEX('Coverage Indicators - Section D'!H$45:H$226,MATCH('Print View'!$AM173,'Coverage Indicators - Section D'!$I$45:$I$226,0)),""),"")</f>
        <v/>
      </c>
      <c r="T173" s="284" t="str">
        <f ca="1">IFERROR(IF(INDEX('Coverage Indicators - Section D'!E$45:E$226,MATCH('Print View'!$AN173,'Coverage Indicators - Section D'!$I$45:$I$226,0))&lt;&gt;0,INDEX('Coverage Indicators - Section D'!E$45:E$226,MATCH('Print View'!$AN173,'Coverage Indicators - Section D'!$I$45:$I$226,0)),""),"")</f>
        <v/>
      </c>
      <c r="U173" s="627" t="str">
        <f ca="1">IFERROR(IF(INDEX('Coverage Indicators - Section D'!G$45:G$226,MATCH('Print View'!$AN173,'Coverage Indicators - Section D'!$I$45:$I$226,0))&lt;&gt;0,INDEX('Coverage Indicators - Section D'!G$45:G$226,MATCH('Print View'!$AN173,'Coverage Indicators - Section D'!$I$45:$I$226,0)),""),"")</f>
        <v/>
      </c>
      <c r="V173" s="626" t="str">
        <f ca="1">IFERROR(IF(INDEX('Coverage Indicators - Section D'!H$45:H$226,MATCH('Print View'!$AN173,'Coverage Indicators - Section D'!$I$45:$I$226,0))&lt;&gt;0,INDEX('Coverage Indicators - Section D'!H$45:H$226,MATCH('Print View'!$AN173,'Coverage Indicators - Section D'!$I$45:$I$226,0)),""),"")</f>
        <v/>
      </c>
      <c r="W173" s="284" t="str">
        <f ca="1">IFERROR(IF(INDEX('Coverage Indicators - Section D'!E$45:E$226,MATCH('Print View'!$AO173,'Coverage Indicators - Section D'!$I$45:$I$226,0))&lt;&gt;0,INDEX('Coverage Indicators - Section D'!E$45:E$226,MATCH('Print View'!$AO173,'Coverage Indicators - Section D'!$I$45:$I$226,0)),""),"")</f>
        <v/>
      </c>
      <c r="X173" s="627" t="str">
        <f ca="1">IFERROR(IF(INDEX('Coverage Indicators - Section D'!G$45:G$226,MATCH('Print View'!$AO173,'Coverage Indicators - Section D'!$I$45:$I$226,0))&lt;&gt;0,INDEX('Coverage Indicators - Section D'!G$45:G$226,MATCH('Print View'!$AO173,'Coverage Indicators - Section D'!$I$45:$I$226,0)),""),"")</f>
        <v/>
      </c>
      <c r="Y173" s="626" t="str">
        <f ca="1">IFERROR(IF(INDEX('Coverage Indicators - Section D'!H$45:H$226,MATCH('Print View'!$AO173,'Coverage Indicators - Section D'!$I$45:$I$226,0))&lt;&gt;0,INDEX('Coverage Indicators - Section D'!H$45:H$226,MATCH('Print View'!$AO173,'Coverage Indicators - Section D'!$I$45:$I$226,0)),""),"")</f>
        <v/>
      </c>
      <c r="Z173" s="284" t="str">
        <f ca="1">IFERROR(IF(INDEX('Coverage Indicators - Section D'!E$45:E$226,MATCH('Print View'!$AP173,'Coverage Indicators - Section D'!$I$45:$I$226,0))&lt;&gt;0,INDEX('Coverage Indicators - Section D'!E$45:E$226,MATCH('Print View'!$AP173,'Coverage Indicators - Section D'!$I$45:$I$226,0)),""),"")</f>
        <v/>
      </c>
      <c r="AA173" s="627" t="str">
        <f ca="1">IFERROR(IF(INDEX('Coverage Indicators - Section D'!G$45:G$226,MATCH('Print View'!$AP173,'Coverage Indicators - Section D'!$I$45:$I$226,0))&lt;&gt;0,INDEX('Coverage Indicators - Section D'!G$45:G$226,MATCH('Print View'!$AP173,'Coverage Indicators - Section D'!$I$45:$I$226,0)),""),"")</f>
        <v/>
      </c>
      <c r="AB173" s="626" t="str">
        <f ca="1">IFERROR(IF(INDEX('Coverage Indicators - Section D'!H$45:H$226,MATCH('Print View'!$AP173,'Coverage Indicators - Section D'!$I$45:$I$226,0))&lt;&gt;0,INDEX('Coverage Indicators - Section D'!H$45:H$226,MATCH('Print View'!$AP173,'Coverage Indicators - Section D'!$I$45:$I$226,0)),""),"")</f>
        <v/>
      </c>
      <c r="AC173" s="284" t="str">
        <f ca="1">IFERROR(IF(INDEX('Coverage Indicators - Section D'!E$45:E$226,MATCH('Print View'!$AQ173,'Coverage Indicators - Section D'!$I$45:$I$226,0))&lt;&gt;0,INDEX('Coverage Indicators - Section D'!E$45:E$226,MATCH('Print View'!$AQ173,'Coverage Indicators - Section D'!$I$45:$I$226,0)),""),"")</f>
        <v/>
      </c>
      <c r="AD173" s="627" t="str">
        <f ca="1">IFERROR(IF(INDEX('Coverage Indicators - Section D'!G$45:G$226,MATCH('Print View'!$AQ173,'Coverage Indicators - Section D'!$I$45:$I$226,0))&lt;&gt;0,INDEX('Coverage Indicators - Section D'!G$45:G$226,MATCH('Print View'!$AQ173,'Coverage Indicators - Section D'!$I$45:$I$226,0)),""),"")</f>
        <v/>
      </c>
      <c r="AE173" s="626" t="str">
        <f ca="1">IFERROR(IF(INDEX('Coverage Indicators - Section D'!H$45:H$226,MATCH('Print View'!$AQ173,'Coverage Indicators - Section D'!$I$45:$I$226,0))&lt;&gt;0,INDEX('Coverage Indicators - Section D'!H$45:H$226,MATCH('Print View'!$AQ173,'Coverage Indicators - Section D'!$I$45:$I$226,0)),""),"")</f>
        <v/>
      </c>
      <c r="AF173" s="285"/>
      <c r="AG173" s="628" t="str">
        <f>IFERROR(IF(INDEX('Coverage Indicators - Section D'!W$10:W$41,MATCH('Print View'!$A173,'Coverage Indicators - Section D'!$A$10:$A$41,0))&lt;&gt;0,INDEX('Coverage Indicators - Section D'!W$10:W$41,MATCH('Print View'!$A173,'Coverage Indicators - Section D'!$A$10:$A$41,0)),""),"")</f>
        <v/>
      </c>
      <c r="AL173" s="633" t="str">
        <f t="shared" ref="AL173" ca="1" si="296">CONCATENATE($A173,N$117)</f>
        <v>281-Jan-18 to 31-Dec-18</v>
      </c>
      <c r="AM173" s="633" t="str">
        <f t="shared" ref="AM173" ca="1" si="297">CONCATENATE($A173,Q$117)</f>
        <v>281-Jan-19 to 31-Dec-19</v>
      </c>
      <c r="AN173" s="633" t="str">
        <f t="shared" ref="AN173" ca="1" si="298">CONCATENATE($A173,T$117)</f>
        <v>281-Jan-00 to 31-Dec-20</v>
      </c>
      <c r="AO173" s="633" t="str">
        <f t="shared" ref="AO173" ca="1" si="299">CONCATENATE($A173,W$117)</f>
        <v>281-Jan-21 to 31-Dec-21</v>
      </c>
      <c r="AP173" s="633" t="str">
        <f t="shared" ref="AP173" ca="1" si="300">CONCATENATE($A173,Z$117)</f>
        <v>281-Jan-22 to 31-Dec-22</v>
      </c>
      <c r="AQ173" s="633" t="str">
        <f t="shared" ref="AQ173" ca="1" si="301">CONCATENATE($A173,AC$117)</f>
        <v>281-Jan-23 to 31-Dec-23</v>
      </c>
    </row>
    <row r="174" spans="1:43" s="229" customFormat="1" ht="28.5" x14ac:dyDescent="0.25">
      <c r="A174" s="629"/>
      <c r="B174" s="626"/>
      <c r="C174" s="626"/>
      <c r="D174" s="626"/>
      <c r="E174" s="286" t="str">
        <f>IFERROR(IF(INDEX('Coverage Indicators - Section D'!F$10:F$41,MATCH('Print View'!$A173,'Coverage Indicators - Section D'!$A$10:$A$41,0))&lt;&gt;0,INDEX('Coverage Indicators - Section D'!F$10:F$41,MATCH('Print View'!$A173,'Coverage Indicators - Section D'!$A$10:$A$41,0)),""),"")</f>
        <v/>
      </c>
      <c r="F174" s="627"/>
      <c r="G174" s="627"/>
      <c r="H174" s="626"/>
      <c r="I174" s="626"/>
      <c r="J174" s="626"/>
      <c r="K174" s="626"/>
      <c r="L174" s="286" t="str">
        <f>IFERROR(IF(INDEX('Coverage Indicators - Section D'!U$10:U$41,MATCH('Print View'!$A173,'Coverage Indicators - Section D'!$A$10:$A$41,0))&lt;&gt;0,INDEX('Coverage Indicators - Section D'!U$10:U$41,MATCH('Print View'!$A173,'Coverage Indicators - Section D'!$A$10:$A$41,0)),""),"")</f>
        <v/>
      </c>
      <c r="M174" s="626"/>
      <c r="N174" s="286" t="str">
        <f ca="1">IFERROR(IF(INDEX('Coverage Indicators - Section D'!F$45:F$226,MATCH('Print View'!$AL173,'Coverage Indicators - Section D'!$I$45:$I$226,0))&lt;&gt;0,INDEX('Coverage Indicators - Section D'!F$45:F$226,MATCH('Print View'!$AL173,'Coverage Indicators - Section D'!$I$45:$I$226,0)),""),"")</f>
        <v/>
      </c>
      <c r="O174" s="627"/>
      <c r="P174" s="626"/>
      <c r="Q174" s="286" t="str">
        <f ca="1">IFERROR(IF(INDEX('Coverage Indicators - Section D'!F$45:F$226,MATCH('Print View'!$AM173,'Coverage Indicators - Section D'!$I$45:$I$226,0))&lt;&gt;0,INDEX('Coverage Indicators - Section D'!F$45:F$226,MATCH('Print View'!$AM173,'Coverage Indicators - Section D'!$I$45:$I$226,0)),""),"")</f>
        <v/>
      </c>
      <c r="R174" s="627"/>
      <c r="S174" s="626"/>
      <c r="T174" s="286" t="str">
        <f ca="1">IFERROR(IF(INDEX('Coverage Indicators - Section D'!F$45:F$226,MATCH('Print View'!$AN173,'Coverage Indicators - Section D'!$I$45:$I$226,0))&lt;&gt;0,INDEX('Coverage Indicators - Section D'!F$45:F$226,MATCH('Print View'!$AN173,'Coverage Indicators - Section D'!$I$45:$I$226,0)),""),"")</f>
        <v/>
      </c>
      <c r="U174" s="627"/>
      <c r="V174" s="626"/>
      <c r="W174" s="286" t="str">
        <f ca="1">IFERROR(IF(INDEX('Coverage Indicators - Section D'!F$45:F$226,MATCH('Print View'!$AO173,'Coverage Indicators - Section D'!$I$45:$I$226,0))&lt;&gt;0,INDEX('Coverage Indicators - Section D'!F$45:F$226,MATCH('Print View'!$AO173,'Coverage Indicators - Section D'!$I$45:$I$226,0)),""),"")</f>
        <v/>
      </c>
      <c r="X174" s="627"/>
      <c r="Y174" s="626"/>
      <c r="Z174" s="286" t="str">
        <f ca="1">IFERROR(IF(INDEX('Coverage Indicators - Section D'!F$45:F$226,MATCH('Print View'!$AP173,'Coverage Indicators - Section D'!$I$45:$I$226,0))&lt;&gt;0,INDEX('Coverage Indicators - Section D'!F$45:F$226,MATCH('Print View'!$AP173,'Coverage Indicators - Section D'!$I$45:$I$226,0)),""),"")</f>
        <v/>
      </c>
      <c r="AA174" s="627"/>
      <c r="AB174" s="626"/>
      <c r="AC174" s="286" t="str">
        <f ca="1">IFERROR(IF(INDEX('Coverage Indicators - Section D'!F$45:F$226,MATCH('Print View'!$AQ173,'Coverage Indicators - Section D'!$I$45:$I$226,0))&lt;&gt;0,INDEX('Coverage Indicators - Section D'!F$45:F$226,MATCH('Print View'!$AQ173,'Coverage Indicators - Section D'!$I$45:$I$226,0)),""),"")</f>
        <v/>
      </c>
      <c r="AD174" s="627"/>
      <c r="AE174" s="626"/>
      <c r="AF174" s="285"/>
      <c r="AG174" s="628"/>
      <c r="AL174" s="633"/>
      <c r="AM174" s="633"/>
      <c r="AN174" s="633"/>
      <c r="AO174" s="633"/>
      <c r="AP174" s="633"/>
      <c r="AQ174" s="633"/>
    </row>
    <row r="175" spans="1:43" s="229" customFormat="1" ht="28.5" x14ac:dyDescent="0.25">
      <c r="A175" s="622">
        <v>29</v>
      </c>
      <c r="B175" s="623" t="str">
        <f>IFERROR(IF(INDEX('Coverage Indicators - Section D'!B$10:B$41,MATCH('Print View'!$A175,'Coverage Indicators - Section D'!$A$10:$A$41,0))&lt;&gt;0,INDEX('Coverage Indicators - Section D'!B$10:B$41,MATCH('Print View'!$A175,'Coverage Indicators - Section D'!$A$10:$A$41,0)),""),"")</f>
        <v/>
      </c>
      <c r="C175" s="623" t="str">
        <f>IFERROR(IF(INDEX('Coverage Indicators - Section D'!C$10:C$41,MATCH('Print View'!$A175,'Coverage Indicators - Section D'!$A$10:$A$41,0))&lt;&gt;0,INDEX('Coverage Indicators - Section D'!C$10:C$41,MATCH('Print View'!$A175,'Coverage Indicators - Section D'!$A$10:$A$41,0)),""),"")</f>
        <v/>
      </c>
      <c r="D175" s="623" t="str">
        <f>IFERROR(IF(INDEX('Coverage Indicators - Section D'!D$10:D$41,MATCH('Print View'!$A175,'Coverage Indicators - Section D'!$A$10:$A$41,0))&lt;&gt;0,INDEX('Coverage Indicators - Section D'!D$10:D$41,MATCH('Print View'!$A175,'Coverage Indicators - Section D'!$A$10:$A$41,0)),""),"")</f>
        <v/>
      </c>
      <c r="E175" s="255" t="str">
        <f>IFERROR(IF(INDEX('Coverage Indicators - Section D'!E$10:E$41,MATCH('Print View'!$A175,'Coverage Indicators - Section D'!$A$10:$A$41,0))&lt;&gt;0,INDEX('Coverage Indicators - Section D'!E$10:E$41,MATCH('Print View'!$A175,'Coverage Indicators - Section D'!$A$10:$A$41,0)),""),"")</f>
        <v/>
      </c>
      <c r="F175" s="624" t="str">
        <f>IFERROR(IF(INDEX('Coverage Indicators - Section D'!G$10:G$41,MATCH('Print View'!$A175,'Coverage Indicators - Section D'!$A$10:$A$41,0))&lt;&gt;0,INDEX('Coverage Indicators - Section D'!G$10:G$41,MATCH('Print View'!$A175,'Coverage Indicators - Section D'!$A$10:$A$41,0)),""),"")</f>
        <v/>
      </c>
      <c r="G175" s="624" t="str">
        <f>IFERROR(IF(INDEX('Coverage Indicators - Section D'!H$10:H$41,MATCH('Print View'!$A175,'Coverage Indicators - Section D'!$A$10:$A$41,0))&lt;&gt;0,INDEX('Coverage Indicators - Section D'!H$10:H$41,MATCH('Print View'!$A175,'Coverage Indicators - Section D'!$A$10:$A$41,0)),""),"")</f>
        <v/>
      </c>
      <c r="H175" s="623" t="str">
        <f>IFERROR(IF(INDEX('Coverage Indicators - Section D'!P$10:P$41,MATCH('Print View'!$A175,'Coverage Indicators - Section D'!$A$10:$A$41,0))&lt;&gt;0,INDEX('Coverage Indicators - Section D'!P$10:P$41,MATCH('Print View'!$A175,'Coverage Indicators - Section D'!$A$10:$A$41,0)),""),"")</f>
        <v/>
      </c>
      <c r="I175" s="623" t="str">
        <f>IFERROR(IF(INDEX('Coverage Indicators - Section D'!Q$10:Q$41,MATCH('Print View'!$A175,'Coverage Indicators - Section D'!$A$10:$A$41,0))&lt;&gt;0,INDEX('Coverage Indicators - Section D'!Q$10:Q$41,MATCH('Print View'!$A175,'Coverage Indicators - Section D'!$A$10:$A$41,0)),""),"")</f>
        <v/>
      </c>
      <c r="J175" s="623" t="str">
        <f>IFERROR(IF(INDEX('Coverage Indicators - Section D'!R$10:R$41,MATCH('Print View'!$A175,'Coverage Indicators - Section D'!$A$10:$A$41,0))&lt;&gt;0,INDEX('Coverage Indicators - Section D'!R$10:R$41,MATCH('Print View'!$A175,'Coverage Indicators - Section D'!$A$10:$A$41,0)),""),"")</f>
        <v/>
      </c>
      <c r="K175" s="623" t="str">
        <f>IFERROR(IF(INDEX('Coverage Indicators - Section D'!S$10:S$41,MATCH('Print View'!$A175,'Coverage Indicators - Section D'!$A$10:$A$41,0))&lt;&gt;0,INDEX('Coverage Indicators - Section D'!S$10:S$41,MATCH('Print View'!$A175,'Coverage Indicators - Section D'!$A$10:$A$41,0)),""),"")</f>
        <v/>
      </c>
      <c r="L175" s="255" t="str">
        <f>IFERROR(IF(INDEX('Coverage Indicators - Section D'!T$10:T$41,MATCH('Print View'!$A175,'Coverage Indicators - Section D'!$A$10:$A$41,0))&lt;&gt;0,INDEX('Coverage Indicators - Section D'!T$10:T$41,MATCH('Print View'!$A175,'Coverage Indicators - Section D'!$A$10:$A$41,0)),""),"")</f>
        <v/>
      </c>
      <c r="M175" s="623" t="str">
        <f>IFERROR(IF(INDEX('Coverage Indicators - Section D'!V$10:V$41,MATCH('Print View'!$A175,'Coverage Indicators - Section D'!$A$10:$A$41,0))&lt;&gt;0,INDEX('Coverage Indicators - Section D'!V$10:V$41,MATCH('Print View'!$A175,'Coverage Indicators - Section D'!$A$10:$A$41,0)),""),"")</f>
        <v/>
      </c>
      <c r="N175" s="255" t="str">
        <f ca="1">IFERROR(IF(INDEX('Coverage Indicators - Section D'!E$45:E$226,MATCH('Print View'!$AL175,'Coverage Indicators - Section D'!$I$45:$I$226,0))&lt;&gt;0,INDEX('Coverage Indicators - Section D'!E$45:E$226,MATCH('Print View'!$AL175,'Coverage Indicators - Section D'!$I$45:$I$226,0)),""),"")</f>
        <v/>
      </c>
      <c r="O175" s="624" t="str">
        <f ca="1">IFERROR(IF(INDEX('Coverage Indicators - Section D'!G$45:G$226,MATCH('Print View'!$AL175,'Coverage Indicators - Section D'!$I$45:$I$226,0))&lt;&gt;0,INDEX('Coverage Indicators - Section D'!G$45:G$226,MATCH('Print View'!$AL175,'Coverage Indicators - Section D'!$I$45:$I$226,0)),""),"")</f>
        <v/>
      </c>
      <c r="P175" s="623" t="str">
        <f ca="1">IFERROR(IF(INDEX('Coverage Indicators - Section D'!H$45:H$226,MATCH('Print View'!$AL175,'Coverage Indicators - Section D'!$I$45:$I$226,0))&lt;&gt;0,INDEX('Coverage Indicators - Section D'!H$45:H$226,MATCH('Print View'!$AL175,'Coverage Indicators - Section D'!$I$45:$I$226,0)),""),"")</f>
        <v/>
      </c>
      <c r="Q175" s="255" t="str">
        <f ca="1">IFERROR(IF(INDEX('Coverage Indicators - Section D'!E$45:E$226,MATCH('Print View'!$AM175,'Coverage Indicators - Section D'!$I$45:$I$226,0))&lt;&gt;0,INDEX('Coverage Indicators - Section D'!E$45:E$226,MATCH('Print View'!$AM175,'Coverage Indicators - Section D'!$I$45:$I$226,0)),""),"")</f>
        <v/>
      </c>
      <c r="R175" s="624" t="str">
        <f ca="1">IFERROR(IF(INDEX('Coverage Indicators - Section D'!G$45:G$226,MATCH('Print View'!$AM175,'Coverage Indicators - Section D'!$I$45:$I$226,0))&lt;&gt;0,INDEX('Coverage Indicators - Section D'!G$45:G$226,MATCH('Print View'!$AM175,'Coverage Indicators - Section D'!$I$45:$I$226,0)),""),"")</f>
        <v/>
      </c>
      <c r="S175" s="623" t="str">
        <f ca="1">IFERROR(IF(INDEX('Coverage Indicators - Section D'!H$45:H$226,MATCH('Print View'!$AM175,'Coverage Indicators - Section D'!$I$45:$I$226,0))&lt;&gt;0,INDEX('Coverage Indicators - Section D'!H$45:H$226,MATCH('Print View'!$AM175,'Coverage Indicators - Section D'!$I$45:$I$226,0)),""),"")</f>
        <v/>
      </c>
      <c r="T175" s="255" t="str">
        <f ca="1">IFERROR(IF(INDEX('Coverage Indicators - Section D'!E$45:E$226,MATCH('Print View'!$AN175,'Coverage Indicators - Section D'!$I$45:$I$226,0))&lt;&gt;0,INDEX('Coverage Indicators - Section D'!E$45:E$226,MATCH('Print View'!$AN175,'Coverage Indicators - Section D'!$I$45:$I$226,0)),""),"")</f>
        <v/>
      </c>
      <c r="U175" s="624" t="str">
        <f ca="1">IFERROR(IF(INDEX('Coverage Indicators - Section D'!G$45:G$226,MATCH('Print View'!$AN175,'Coverage Indicators - Section D'!$I$45:$I$226,0))&lt;&gt;0,INDEX('Coverage Indicators - Section D'!G$45:G$226,MATCH('Print View'!$AN175,'Coverage Indicators - Section D'!$I$45:$I$226,0)),""),"")</f>
        <v/>
      </c>
      <c r="V175" s="623" t="str">
        <f ca="1">IFERROR(IF(INDEX('Coverage Indicators - Section D'!H$45:H$226,MATCH('Print View'!$AN175,'Coverage Indicators - Section D'!$I$45:$I$226,0))&lt;&gt;0,INDEX('Coverage Indicators - Section D'!H$45:H$226,MATCH('Print View'!$AN175,'Coverage Indicators - Section D'!$I$45:$I$226,0)),""),"")</f>
        <v/>
      </c>
      <c r="W175" s="255" t="str">
        <f ca="1">IFERROR(IF(INDEX('Coverage Indicators - Section D'!E$45:E$226,MATCH('Print View'!$AO175,'Coverage Indicators - Section D'!$I$45:$I$226,0))&lt;&gt;0,INDEX('Coverage Indicators - Section D'!E$45:E$226,MATCH('Print View'!$AO175,'Coverage Indicators - Section D'!$I$45:$I$226,0)),""),"")</f>
        <v/>
      </c>
      <c r="X175" s="624" t="str">
        <f ca="1">IFERROR(IF(INDEX('Coverage Indicators - Section D'!G$45:G$226,MATCH('Print View'!$AO175,'Coverage Indicators - Section D'!$I$45:$I$226,0))&lt;&gt;0,INDEX('Coverage Indicators - Section D'!G$45:G$226,MATCH('Print View'!$AO175,'Coverage Indicators - Section D'!$I$45:$I$226,0)),""),"")</f>
        <v/>
      </c>
      <c r="Y175" s="623" t="str">
        <f ca="1">IFERROR(IF(INDEX('Coverage Indicators - Section D'!H$45:H$226,MATCH('Print View'!$AO175,'Coverage Indicators - Section D'!$I$45:$I$226,0))&lt;&gt;0,INDEX('Coverage Indicators - Section D'!H$45:H$226,MATCH('Print View'!$AO175,'Coverage Indicators - Section D'!$I$45:$I$226,0)),""),"")</f>
        <v/>
      </c>
      <c r="Z175" s="255" t="str">
        <f ca="1">IFERROR(IF(INDEX('Coverage Indicators - Section D'!E$45:E$226,MATCH('Print View'!$AP175,'Coverage Indicators - Section D'!$I$45:$I$226,0))&lt;&gt;0,INDEX('Coverage Indicators - Section D'!E$45:E$226,MATCH('Print View'!$AP175,'Coverage Indicators - Section D'!$I$45:$I$226,0)),""),"")</f>
        <v/>
      </c>
      <c r="AA175" s="624" t="str">
        <f ca="1">IFERROR(IF(INDEX('Coverage Indicators - Section D'!G$45:G$226,MATCH('Print View'!$AP175,'Coverage Indicators - Section D'!$I$45:$I$226,0))&lt;&gt;0,INDEX('Coverage Indicators - Section D'!G$45:G$226,MATCH('Print View'!$AP175,'Coverage Indicators - Section D'!$I$45:$I$226,0)),""),"")</f>
        <v/>
      </c>
      <c r="AB175" s="623" t="str">
        <f ca="1">IFERROR(IF(INDEX('Coverage Indicators - Section D'!H$45:H$226,MATCH('Print View'!$AP175,'Coverage Indicators - Section D'!$I$45:$I$226,0))&lt;&gt;0,INDEX('Coverage Indicators - Section D'!H$45:H$226,MATCH('Print View'!$AP175,'Coverage Indicators - Section D'!$I$45:$I$226,0)),""),"")</f>
        <v/>
      </c>
      <c r="AC175" s="255" t="str">
        <f ca="1">IFERROR(IF(INDEX('Coverage Indicators - Section D'!E$45:E$226,MATCH('Print View'!$AQ175,'Coverage Indicators - Section D'!$I$45:$I$226,0))&lt;&gt;0,INDEX('Coverage Indicators - Section D'!E$45:E$226,MATCH('Print View'!$AQ175,'Coverage Indicators - Section D'!$I$45:$I$226,0)),""),"")</f>
        <v/>
      </c>
      <c r="AD175" s="624" t="str">
        <f ca="1">IFERROR(IF(INDEX('Coverage Indicators - Section D'!G$45:G$226,MATCH('Print View'!$AQ175,'Coverage Indicators - Section D'!$I$45:$I$226,0))&lt;&gt;0,INDEX('Coverage Indicators - Section D'!G$45:G$226,MATCH('Print View'!$AQ175,'Coverage Indicators - Section D'!$I$45:$I$226,0)),""),"")</f>
        <v/>
      </c>
      <c r="AE175" s="623" t="str">
        <f ca="1">IFERROR(IF(INDEX('Coverage Indicators - Section D'!H$45:H$226,MATCH('Print View'!$AQ175,'Coverage Indicators - Section D'!$I$45:$I$226,0))&lt;&gt;0,INDEX('Coverage Indicators - Section D'!H$45:H$226,MATCH('Print View'!$AQ175,'Coverage Indicators - Section D'!$I$45:$I$226,0)),""),"")</f>
        <v/>
      </c>
      <c r="AF175" s="254"/>
      <c r="AG175" s="625" t="str">
        <f>IFERROR(IF(INDEX('Coverage Indicators - Section D'!W$10:W$41,MATCH('Print View'!$A175,'Coverage Indicators - Section D'!$A$10:$A$41,0))&lt;&gt;0,INDEX('Coverage Indicators - Section D'!W$10:W$41,MATCH('Print View'!$A175,'Coverage Indicators - Section D'!$A$10:$A$41,0)),""),"")</f>
        <v/>
      </c>
      <c r="AL175" s="633" t="str">
        <f t="shared" ref="AL175" ca="1" si="302">CONCATENATE($A175,N$117)</f>
        <v>291-Jan-18 to 31-Dec-18</v>
      </c>
      <c r="AM175" s="633" t="str">
        <f t="shared" ref="AM175" ca="1" si="303">CONCATENATE($A175,Q$117)</f>
        <v>291-Jan-19 to 31-Dec-19</v>
      </c>
      <c r="AN175" s="633" t="str">
        <f t="shared" ref="AN175" ca="1" si="304">CONCATENATE($A175,T$117)</f>
        <v>291-Jan-00 to 31-Dec-20</v>
      </c>
      <c r="AO175" s="633" t="str">
        <f t="shared" ref="AO175" ca="1" si="305">CONCATENATE($A175,W$117)</f>
        <v>291-Jan-21 to 31-Dec-21</v>
      </c>
      <c r="AP175" s="633" t="str">
        <f t="shared" ref="AP175" ca="1" si="306">CONCATENATE($A175,Z$117)</f>
        <v>291-Jan-22 to 31-Dec-22</v>
      </c>
      <c r="AQ175" s="633" t="str">
        <f t="shared" ref="AQ175" ca="1" si="307">CONCATENATE($A175,AC$117)</f>
        <v>291-Jan-23 to 31-Dec-23</v>
      </c>
    </row>
    <row r="176" spans="1:43" s="229" customFormat="1" ht="28.5" x14ac:dyDescent="0.25">
      <c r="A176" s="622"/>
      <c r="B176" s="623"/>
      <c r="C176" s="623"/>
      <c r="D176" s="623"/>
      <c r="E176" s="253" t="str">
        <f>IFERROR(IF(INDEX('Coverage Indicators - Section D'!F$10:F$41,MATCH('Print View'!$A175,'Coverage Indicators - Section D'!$A$10:$A$41,0))&lt;&gt;0,INDEX('Coverage Indicators - Section D'!F$10:F$41,MATCH('Print View'!$A175,'Coverage Indicators - Section D'!$A$10:$A$41,0)),""),"")</f>
        <v/>
      </c>
      <c r="F176" s="624"/>
      <c r="G176" s="624"/>
      <c r="H176" s="623"/>
      <c r="I176" s="623"/>
      <c r="J176" s="623"/>
      <c r="K176" s="623"/>
      <c r="L176" s="253" t="str">
        <f>IFERROR(IF(INDEX('Coverage Indicators - Section D'!U$10:U$41,MATCH('Print View'!$A175,'Coverage Indicators - Section D'!$A$10:$A$41,0))&lt;&gt;0,INDEX('Coverage Indicators - Section D'!U$10:U$41,MATCH('Print View'!$A175,'Coverage Indicators - Section D'!$A$10:$A$41,0)),""),"")</f>
        <v/>
      </c>
      <c r="M176" s="623"/>
      <c r="N176" s="253" t="str">
        <f ca="1">IFERROR(IF(INDEX('Coverage Indicators - Section D'!F$45:F$226,MATCH('Print View'!$AL175,'Coverage Indicators - Section D'!$I$45:$I$226,0))&lt;&gt;0,INDEX('Coverage Indicators - Section D'!F$45:F$226,MATCH('Print View'!$AL175,'Coverage Indicators - Section D'!$I$45:$I$226,0)),""),"")</f>
        <v/>
      </c>
      <c r="O176" s="624"/>
      <c r="P176" s="623"/>
      <c r="Q176" s="253" t="str">
        <f ca="1">IFERROR(IF(INDEX('Coverage Indicators - Section D'!F$45:F$226,MATCH('Print View'!$AM175,'Coverage Indicators - Section D'!$I$45:$I$226,0))&lt;&gt;0,INDEX('Coverage Indicators - Section D'!F$45:F$226,MATCH('Print View'!$AM175,'Coverage Indicators - Section D'!$I$45:$I$226,0)),""),"")</f>
        <v/>
      </c>
      <c r="R176" s="624"/>
      <c r="S176" s="623"/>
      <c r="T176" s="253" t="str">
        <f ca="1">IFERROR(IF(INDEX('Coverage Indicators - Section D'!F$45:F$226,MATCH('Print View'!$AN175,'Coverage Indicators - Section D'!$I$45:$I$226,0))&lt;&gt;0,INDEX('Coverage Indicators - Section D'!F$45:F$226,MATCH('Print View'!$AN175,'Coverage Indicators - Section D'!$I$45:$I$226,0)),""),"")</f>
        <v/>
      </c>
      <c r="U176" s="624"/>
      <c r="V176" s="623"/>
      <c r="W176" s="253" t="str">
        <f ca="1">IFERROR(IF(INDEX('Coverage Indicators - Section D'!F$45:F$226,MATCH('Print View'!$AO175,'Coverage Indicators - Section D'!$I$45:$I$226,0))&lt;&gt;0,INDEX('Coverage Indicators - Section D'!F$45:F$226,MATCH('Print View'!$AO175,'Coverage Indicators - Section D'!$I$45:$I$226,0)),""),"")</f>
        <v/>
      </c>
      <c r="X176" s="624"/>
      <c r="Y176" s="623"/>
      <c r="Z176" s="253" t="str">
        <f ca="1">IFERROR(IF(INDEX('Coverage Indicators - Section D'!F$45:F$226,MATCH('Print View'!$AP175,'Coverage Indicators - Section D'!$I$45:$I$226,0))&lt;&gt;0,INDEX('Coverage Indicators - Section D'!F$45:F$226,MATCH('Print View'!$AP175,'Coverage Indicators - Section D'!$I$45:$I$226,0)),""),"")</f>
        <v/>
      </c>
      <c r="AA176" s="624"/>
      <c r="AB176" s="623"/>
      <c r="AC176" s="253" t="str">
        <f ca="1">IFERROR(IF(INDEX('Coverage Indicators - Section D'!F$45:F$226,MATCH('Print View'!$AQ175,'Coverage Indicators - Section D'!$I$45:$I$226,0))&lt;&gt;0,INDEX('Coverage Indicators - Section D'!F$45:F$226,MATCH('Print View'!$AQ175,'Coverage Indicators - Section D'!$I$45:$I$226,0)),""),"")</f>
        <v/>
      </c>
      <c r="AD176" s="624"/>
      <c r="AE176" s="623"/>
      <c r="AF176" s="254"/>
      <c r="AG176" s="625"/>
      <c r="AL176" s="633"/>
      <c r="AM176" s="633"/>
      <c r="AN176" s="633"/>
      <c r="AO176" s="633"/>
      <c r="AP176" s="633"/>
      <c r="AQ176" s="633"/>
    </row>
    <row r="177" spans="1:43" s="229" customFormat="1" ht="28.5" x14ac:dyDescent="0.25">
      <c r="A177" s="629">
        <v>30</v>
      </c>
      <c r="B177" s="626" t="str">
        <f>IFERROR(IF(INDEX('Coverage Indicators - Section D'!B$10:B$41,MATCH('Print View'!$A177,'Coverage Indicators - Section D'!$A$10:$A$41,0))&lt;&gt;0,INDEX('Coverage Indicators - Section D'!B$10:B$41,MATCH('Print View'!$A177,'Coverage Indicators - Section D'!$A$10:$A$41,0)),""),"")</f>
        <v/>
      </c>
      <c r="C177" s="626" t="str">
        <f>IFERROR(IF(INDEX('Coverage Indicators - Section D'!C$10:C$41,MATCH('Print View'!$A177,'Coverage Indicators - Section D'!$A$10:$A$41,0))&lt;&gt;0,INDEX('Coverage Indicators - Section D'!C$10:C$41,MATCH('Print View'!$A177,'Coverage Indicators - Section D'!$A$10:$A$41,0)),""),"")</f>
        <v/>
      </c>
      <c r="D177" s="626" t="str">
        <f>IFERROR(IF(INDEX('Coverage Indicators - Section D'!D$10:D$41,MATCH('Print View'!$A177,'Coverage Indicators - Section D'!$A$10:$A$41,0))&lt;&gt;0,INDEX('Coverage Indicators - Section D'!D$10:D$41,MATCH('Print View'!$A177,'Coverage Indicators - Section D'!$A$10:$A$41,0)),""),"")</f>
        <v/>
      </c>
      <c r="E177" s="284" t="str">
        <f>IFERROR(IF(INDEX('Coverage Indicators - Section D'!E$10:E$41,MATCH('Print View'!$A177,'Coverage Indicators - Section D'!$A$10:$A$41,0))&lt;&gt;0,INDEX('Coverage Indicators - Section D'!E$10:E$41,MATCH('Print View'!$A177,'Coverage Indicators - Section D'!$A$10:$A$41,0)),""),"")</f>
        <v/>
      </c>
      <c r="F177" s="627" t="str">
        <f>IFERROR(IF(INDEX('Coverage Indicators - Section D'!G$10:G$41,MATCH('Print View'!$A177,'Coverage Indicators - Section D'!$A$10:$A$41,0))&lt;&gt;0,INDEX('Coverage Indicators - Section D'!G$10:G$41,MATCH('Print View'!$A177,'Coverage Indicators - Section D'!$A$10:$A$41,0)),""),"")</f>
        <v/>
      </c>
      <c r="G177" s="627" t="str">
        <f>IFERROR(IF(INDEX('Coverage Indicators - Section D'!H$10:H$41,MATCH('Print View'!$A177,'Coverage Indicators - Section D'!$A$10:$A$41,0))&lt;&gt;0,INDEX('Coverage Indicators - Section D'!H$10:H$41,MATCH('Print View'!$A177,'Coverage Indicators - Section D'!$A$10:$A$41,0)),""),"")</f>
        <v/>
      </c>
      <c r="H177" s="626" t="str">
        <f>IFERROR(IF(INDEX('Coverage Indicators - Section D'!P$10:P$41,MATCH('Print View'!$A177,'Coverage Indicators - Section D'!$A$10:$A$41,0))&lt;&gt;0,INDEX('Coverage Indicators - Section D'!P$10:P$41,MATCH('Print View'!$A177,'Coverage Indicators - Section D'!$A$10:$A$41,0)),""),"")</f>
        <v/>
      </c>
      <c r="I177" s="626" t="str">
        <f>IFERROR(IF(INDEX('Coverage Indicators - Section D'!Q$10:Q$41,MATCH('Print View'!$A177,'Coverage Indicators - Section D'!$A$10:$A$41,0))&lt;&gt;0,INDEX('Coverage Indicators - Section D'!Q$10:Q$41,MATCH('Print View'!$A177,'Coverage Indicators - Section D'!$A$10:$A$41,0)),""),"")</f>
        <v/>
      </c>
      <c r="J177" s="626" t="str">
        <f>IFERROR(IF(INDEX('Coverage Indicators - Section D'!R$10:R$41,MATCH('Print View'!$A177,'Coverage Indicators - Section D'!$A$10:$A$41,0))&lt;&gt;0,INDEX('Coverage Indicators - Section D'!R$10:R$41,MATCH('Print View'!$A177,'Coverage Indicators - Section D'!$A$10:$A$41,0)),""),"")</f>
        <v/>
      </c>
      <c r="K177" s="626" t="str">
        <f>IFERROR(IF(INDEX('Coverage Indicators - Section D'!S$10:S$41,MATCH('Print View'!$A177,'Coverage Indicators - Section D'!$A$10:$A$41,0))&lt;&gt;0,INDEX('Coverage Indicators - Section D'!S$10:S$41,MATCH('Print View'!$A177,'Coverage Indicators - Section D'!$A$10:$A$41,0)),""),"")</f>
        <v/>
      </c>
      <c r="L177" s="284" t="str">
        <f>IFERROR(IF(INDEX('Coverage Indicators - Section D'!T$10:T$41,MATCH('Print View'!$A177,'Coverage Indicators - Section D'!$A$10:$A$41,0))&lt;&gt;0,INDEX('Coverage Indicators - Section D'!T$10:T$41,MATCH('Print View'!$A177,'Coverage Indicators - Section D'!$A$10:$A$41,0)),""),"")</f>
        <v/>
      </c>
      <c r="M177" s="626" t="str">
        <f>IFERROR(IF(INDEX('Coverage Indicators - Section D'!V$10:V$41,MATCH('Print View'!$A177,'Coverage Indicators - Section D'!$A$10:$A$41,0))&lt;&gt;0,INDEX('Coverage Indicators - Section D'!V$10:V$41,MATCH('Print View'!$A177,'Coverage Indicators - Section D'!$A$10:$A$41,0)),""),"")</f>
        <v/>
      </c>
      <c r="N177" s="284" t="str">
        <f ca="1">IFERROR(IF(INDEX('Coverage Indicators - Section D'!E$45:E$226,MATCH('Print View'!$AL177,'Coverage Indicators - Section D'!$I$45:$I$226,0))&lt;&gt;0,INDEX('Coverage Indicators - Section D'!E$45:E$226,MATCH('Print View'!$AL177,'Coverage Indicators - Section D'!$I$45:$I$226,0)),""),"")</f>
        <v/>
      </c>
      <c r="O177" s="627" t="str">
        <f ca="1">IFERROR(IF(INDEX('Coverage Indicators - Section D'!G$45:G$226,MATCH('Print View'!$AL177,'Coverage Indicators - Section D'!$I$45:$I$226,0))&lt;&gt;0,INDEX('Coverage Indicators - Section D'!G$45:G$226,MATCH('Print View'!$AL177,'Coverage Indicators - Section D'!$I$45:$I$226,0)),""),"")</f>
        <v/>
      </c>
      <c r="P177" s="626" t="str">
        <f ca="1">IFERROR(IF(INDEX('Coverage Indicators - Section D'!H$45:H$226,MATCH('Print View'!$AL177,'Coverage Indicators - Section D'!$I$45:$I$226,0))&lt;&gt;0,INDEX('Coverage Indicators - Section D'!H$45:H$226,MATCH('Print View'!$AL177,'Coverage Indicators - Section D'!$I$45:$I$226,0)),""),"")</f>
        <v/>
      </c>
      <c r="Q177" s="284" t="str">
        <f ca="1">IFERROR(IF(INDEX('Coverage Indicators - Section D'!E$45:E$226,MATCH('Print View'!$AM177,'Coverage Indicators - Section D'!$I$45:$I$226,0))&lt;&gt;0,INDEX('Coverage Indicators - Section D'!E$45:E$226,MATCH('Print View'!$AM177,'Coverage Indicators - Section D'!$I$45:$I$226,0)),""),"")</f>
        <v/>
      </c>
      <c r="R177" s="627" t="str">
        <f ca="1">IFERROR(IF(INDEX('Coverage Indicators - Section D'!G$45:G$226,MATCH('Print View'!$AM177,'Coverage Indicators - Section D'!$I$45:$I$226,0))&lt;&gt;0,INDEX('Coverage Indicators - Section D'!G$45:G$226,MATCH('Print View'!$AM177,'Coverage Indicators - Section D'!$I$45:$I$226,0)),""),"")</f>
        <v/>
      </c>
      <c r="S177" s="626" t="str">
        <f ca="1">IFERROR(IF(INDEX('Coverage Indicators - Section D'!H$45:H$226,MATCH('Print View'!$AM177,'Coverage Indicators - Section D'!$I$45:$I$226,0))&lt;&gt;0,INDEX('Coverage Indicators - Section D'!H$45:H$226,MATCH('Print View'!$AM177,'Coverage Indicators - Section D'!$I$45:$I$226,0)),""),"")</f>
        <v/>
      </c>
      <c r="T177" s="284" t="str">
        <f ca="1">IFERROR(IF(INDEX('Coverage Indicators - Section D'!E$45:E$226,MATCH('Print View'!$AN177,'Coverage Indicators - Section D'!$I$45:$I$226,0))&lt;&gt;0,INDEX('Coverage Indicators - Section D'!E$45:E$226,MATCH('Print View'!$AN177,'Coverage Indicators - Section D'!$I$45:$I$226,0)),""),"")</f>
        <v/>
      </c>
      <c r="U177" s="627" t="str">
        <f ca="1">IFERROR(IF(INDEX('Coverage Indicators - Section D'!G$45:G$226,MATCH('Print View'!$AN177,'Coverage Indicators - Section D'!$I$45:$I$226,0))&lt;&gt;0,INDEX('Coverage Indicators - Section D'!G$45:G$226,MATCH('Print View'!$AN177,'Coverage Indicators - Section D'!$I$45:$I$226,0)),""),"")</f>
        <v/>
      </c>
      <c r="V177" s="626" t="str">
        <f ca="1">IFERROR(IF(INDEX('Coverage Indicators - Section D'!H$45:H$226,MATCH('Print View'!$AN177,'Coverage Indicators - Section D'!$I$45:$I$226,0))&lt;&gt;0,INDEX('Coverage Indicators - Section D'!H$45:H$226,MATCH('Print View'!$AN177,'Coverage Indicators - Section D'!$I$45:$I$226,0)),""),"")</f>
        <v/>
      </c>
      <c r="W177" s="284" t="str">
        <f ca="1">IFERROR(IF(INDEX('Coverage Indicators - Section D'!E$45:E$226,MATCH('Print View'!$AO177,'Coverage Indicators - Section D'!$I$45:$I$226,0))&lt;&gt;0,INDEX('Coverage Indicators - Section D'!E$45:E$226,MATCH('Print View'!$AO177,'Coverage Indicators - Section D'!$I$45:$I$226,0)),""),"")</f>
        <v/>
      </c>
      <c r="X177" s="627" t="str">
        <f ca="1">IFERROR(IF(INDEX('Coverage Indicators - Section D'!G$45:G$226,MATCH('Print View'!$AO177,'Coverage Indicators - Section D'!$I$45:$I$226,0))&lt;&gt;0,INDEX('Coverage Indicators - Section D'!G$45:G$226,MATCH('Print View'!$AO177,'Coverage Indicators - Section D'!$I$45:$I$226,0)),""),"")</f>
        <v/>
      </c>
      <c r="Y177" s="626" t="str">
        <f ca="1">IFERROR(IF(INDEX('Coverage Indicators - Section D'!H$45:H$226,MATCH('Print View'!$AO177,'Coverage Indicators - Section D'!$I$45:$I$226,0))&lt;&gt;0,INDEX('Coverage Indicators - Section D'!H$45:H$226,MATCH('Print View'!$AO177,'Coverage Indicators - Section D'!$I$45:$I$226,0)),""),"")</f>
        <v/>
      </c>
      <c r="Z177" s="284" t="str">
        <f ca="1">IFERROR(IF(INDEX('Coverage Indicators - Section D'!E$45:E$226,MATCH('Print View'!$AP177,'Coverage Indicators - Section D'!$I$45:$I$226,0))&lt;&gt;0,INDEX('Coverage Indicators - Section D'!E$45:E$226,MATCH('Print View'!$AP177,'Coverage Indicators - Section D'!$I$45:$I$226,0)),""),"")</f>
        <v/>
      </c>
      <c r="AA177" s="627" t="str">
        <f ca="1">IFERROR(IF(INDEX('Coverage Indicators - Section D'!G$45:G$226,MATCH('Print View'!$AP177,'Coverage Indicators - Section D'!$I$45:$I$226,0))&lt;&gt;0,INDEX('Coverage Indicators - Section D'!G$45:G$226,MATCH('Print View'!$AP177,'Coverage Indicators - Section D'!$I$45:$I$226,0)),""),"")</f>
        <v/>
      </c>
      <c r="AB177" s="626" t="str">
        <f ca="1">IFERROR(IF(INDEX('Coverage Indicators - Section D'!H$45:H$226,MATCH('Print View'!$AP177,'Coverage Indicators - Section D'!$I$45:$I$226,0))&lt;&gt;0,INDEX('Coverage Indicators - Section D'!H$45:H$226,MATCH('Print View'!$AP177,'Coverage Indicators - Section D'!$I$45:$I$226,0)),""),"")</f>
        <v/>
      </c>
      <c r="AC177" s="284" t="str">
        <f ca="1">IFERROR(IF(INDEX('Coverage Indicators - Section D'!E$45:E$226,MATCH('Print View'!$AQ177,'Coverage Indicators - Section D'!$I$45:$I$226,0))&lt;&gt;0,INDEX('Coverage Indicators - Section D'!E$45:E$226,MATCH('Print View'!$AQ177,'Coverage Indicators - Section D'!$I$45:$I$226,0)),""),"")</f>
        <v/>
      </c>
      <c r="AD177" s="627" t="str">
        <f ca="1">IFERROR(IF(INDEX('Coverage Indicators - Section D'!G$45:G$226,MATCH('Print View'!$AQ177,'Coverage Indicators - Section D'!$I$45:$I$226,0))&lt;&gt;0,INDEX('Coverage Indicators - Section D'!G$45:G$226,MATCH('Print View'!$AQ177,'Coverage Indicators - Section D'!$I$45:$I$226,0)),""),"")</f>
        <v/>
      </c>
      <c r="AE177" s="626" t="str">
        <f ca="1">IFERROR(IF(INDEX('Coverage Indicators - Section D'!H$45:H$226,MATCH('Print View'!$AQ177,'Coverage Indicators - Section D'!$I$45:$I$226,0))&lt;&gt;0,INDEX('Coverage Indicators - Section D'!H$45:H$226,MATCH('Print View'!$AQ177,'Coverage Indicators - Section D'!$I$45:$I$226,0)),""),"")</f>
        <v/>
      </c>
      <c r="AF177" s="285"/>
      <c r="AG177" s="628" t="str">
        <f>IFERROR(IF(INDEX('Coverage Indicators - Section D'!W$10:W$41,MATCH('Print View'!$A177,'Coverage Indicators - Section D'!$A$10:$A$41,0))&lt;&gt;0,INDEX('Coverage Indicators - Section D'!W$10:W$41,MATCH('Print View'!$A177,'Coverage Indicators - Section D'!$A$10:$A$41,0)),""),"")</f>
        <v/>
      </c>
      <c r="AL177" s="633" t="str">
        <f t="shared" ref="AL177" ca="1" si="308">CONCATENATE($A177,N$117)</f>
        <v>301-Jan-18 to 31-Dec-18</v>
      </c>
      <c r="AM177" s="633" t="str">
        <f t="shared" ref="AM177" ca="1" si="309">CONCATENATE($A177,Q$117)</f>
        <v>301-Jan-19 to 31-Dec-19</v>
      </c>
      <c r="AN177" s="633" t="str">
        <f t="shared" ref="AN177" ca="1" si="310">CONCATENATE($A177,T$117)</f>
        <v>301-Jan-00 to 31-Dec-20</v>
      </c>
      <c r="AO177" s="633" t="str">
        <f t="shared" ref="AO177" ca="1" si="311">CONCATENATE($A177,W$117)</f>
        <v>301-Jan-21 to 31-Dec-21</v>
      </c>
      <c r="AP177" s="633" t="str">
        <f t="shared" ref="AP177" ca="1" si="312">CONCATENATE($A177,Z$117)</f>
        <v>301-Jan-22 to 31-Dec-22</v>
      </c>
      <c r="AQ177" s="633" t="str">
        <f t="shared" ref="AQ177" ca="1" si="313">CONCATENATE($A177,AC$117)</f>
        <v>301-Jan-23 to 31-Dec-23</v>
      </c>
    </row>
    <row r="178" spans="1:43" ht="29.25" thickBot="1" x14ac:dyDescent="0.3">
      <c r="A178" s="644"/>
      <c r="B178" s="632"/>
      <c r="C178" s="632"/>
      <c r="D178" s="632"/>
      <c r="E178" s="287" t="str">
        <f>IFERROR(IF(INDEX('Coverage Indicators - Section D'!F$10:F$41,MATCH('Print View'!$A177,'Coverage Indicators - Section D'!$A$10:$A$41,0))&lt;&gt;0,INDEX('Coverage Indicators - Section D'!F$10:F$41,MATCH('Print View'!$A177,'Coverage Indicators - Section D'!$A$10:$A$41,0)),""),"")</f>
        <v/>
      </c>
      <c r="F178" s="631"/>
      <c r="G178" s="631"/>
      <c r="H178" s="632"/>
      <c r="I178" s="632"/>
      <c r="J178" s="632"/>
      <c r="K178" s="632"/>
      <c r="L178" s="287" t="str">
        <f>IFERROR(IF(INDEX('Coverage Indicators - Section D'!U$10:U$41,MATCH('Print View'!$A177,'Coverage Indicators - Section D'!$A$10:$A$41,0))&lt;&gt;0,INDEX('Coverage Indicators - Section D'!U$10:U$41,MATCH('Print View'!$A177,'Coverage Indicators - Section D'!$A$10:$A$41,0)),""),"")</f>
        <v/>
      </c>
      <c r="M178" s="632"/>
      <c r="N178" s="287" t="str">
        <f ca="1">IFERROR(IF(INDEX('Coverage Indicators - Section D'!F$45:F$226,MATCH('Print View'!$AL177,'Coverage Indicators - Section D'!$I$45:$I$226,0))&lt;&gt;0,INDEX('Coverage Indicators - Section D'!F$45:F$226,MATCH('Print View'!$AL177,'Coverage Indicators - Section D'!$I$45:$I$226,0)),""),"")</f>
        <v/>
      </c>
      <c r="O178" s="631"/>
      <c r="P178" s="632"/>
      <c r="Q178" s="287" t="str">
        <f ca="1">IFERROR(IF(INDEX('Coverage Indicators - Section D'!F$45:F$226,MATCH('Print View'!$AM177,'Coverage Indicators - Section D'!$I$45:$I$226,0))&lt;&gt;0,INDEX('Coverage Indicators - Section D'!F$45:F$226,MATCH('Print View'!$AM177,'Coverage Indicators - Section D'!$I$45:$I$226,0)),""),"")</f>
        <v/>
      </c>
      <c r="R178" s="631"/>
      <c r="S178" s="632"/>
      <c r="T178" s="287" t="str">
        <f ca="1">IFERROR(IF(INDEX('Coverage Indicators - Section D'!F$45:F$226,MATCH('Print View'!$AN177,'Coverage Indicators - Section D'!$I$45:$I$226,0))&lt;&gt;0,INDEX('Coverage Indicators - Section D'!F$45:F$226,MATCH('Print View'!$AN177,'Coverage Indicators - Section D'!$I$45:$I$226,0)),""),"")</f>
        <v/>
      </c>
      <c r="U178" s="631"/>
      <c r="V178" s="632"/>
      <c r="W178" s="287" t="str">
        <f ca="1">IFERROR(IF(INDEX('Coverage Indicators - Section D'!F$45:F$226,MATCH('Print View'!$AO177,'Coverage Indicators - Section D'!$I$45:$I$226,0))&lt;&gt;0,INDEX('Coverage Indicators - Section D'!F$45:F$226,MATCH('Print View'!$AO177,'Coverage Indicators - Section D'!$I$45:$I$226,0)),""),"")</f>
        <v/>
      </c>
      <c r="X178" s="631"/>
      <c r="Y178" s="632"/>
      <c r="Z178" s="287" t="str">
        <f ca="1">IFERROR(IF(INDEX('Coverage Indicators - Section D'!F$45:F$226,MATCH('Print View'!$AP177,'Coverage Indicators - Section D'!$I$45:$I$226,0))&lt;&gt;0,INDEX('Coverage Indicators - Section D'!F$45:F$226,MATCH('Print View'!$AP177,'Coverage Indicators - Section D'!$I$45:$I$226,0)),""),"")</f>
        <v/>
      </c>
      <c r="AA178" s="631"/>
      <c r="AB178" s="632"/>
      <c r="AC178" s="287" t="str">
        <f ca="1">IFERROR(IF(INDEX('Coverage Indicators - Section D'!F$45:F$226,MATCH('Print View'!$AQ177,'Coverage Indicators - Section D'!$I$45:$I$226,0))&lt;&gt;0,INDEX('Coverage Indicators - Section D'!F$45:F$226,MATCH('Print View'!$AQ177,'Coverage Indicators - Section D'!$I$45:$I$226,0)),""),"")</f>
        <v/>
      </c>
      <c r="AD178" s="631"/>
      <c r="AE178" s="632"/>
      <c r="AF178" s="289"/>
      <c r="AG178" s="640"/>
      <c r="AL178" s="633"/>
      <c r="AM178" s="633"/>
      <c r="AN178" s="633"/>
      <c r="AO178" s="633"/>
      <c r="AP178" s="633"/>
      <c r="AQ178" s="633"/>
    </row>
    <row r="179" spans="1:43" s="230" customFormat="1" x14ac:dyDescent="0.25">
      <c r="A179" s="231"/>
    </row>
    <row r="180" spans="1:43" s="230" customFormat="1" ht="16.5" hidden="1" thickBot="1" x14ac:dyDescent="0.3">
      <c r="A180" s="231"/>
    </row>
    <row r="181" spans="1:43" s="230" customFormat="1" ht="45.75" hidden="1" thickBot="1" x14ac:dyDescent="0.3">
      <c r="A181" s="574" t="s">
        <v>308</v>
      </c>
      <c r="B181" s="575"/>
      <c r="C181" s="575"/>
      <c r="D181" s="575"/>
      <c r="E181" s="575"/>
      <c r="F181" s="575"/>
      <c r="G181" s="575"/>
      <c r="H181" s="575"/>
      <c r="I181" s="576"/>
    </row>
    <row r="182" spans="1:43" s="230" customFormat="1" ht="16.5" hidden="1" thickBot="1" x14ac:dyDescent="0.3">
      <c r="A182" s="231"/>
    </row>
    <row r="183" spans="1:43" s="230" customFormat="1" ht="29.25" hidden="1" thickBot="1" x14ac:dyDescent="0.5">
      <c r="A183" s="328"/>
      <c r="B183" s="329"/>
      <c r="C183" s="329"/>
      <c r="D183" s="329"/>
      <c r="E183" s="329"/>
      <c r="F183" s="329"/>
      <c r="G183" s="641" t="str">
        <f ca="1">TEXT(IFERROR(INDEX('Overview - Section A'!$A$37:$A$44,MATCH(A16,'Overview - Section A'!$B$37:$B$44,0)),""),"d-mmm-yy") &amp;" to " &amp; TEXT(IFERROR(INDEX('Overview - Section A'!$E$37:$E$44,MATCH(A16,'Overview - Section A'!$B$37:$B$44,0)),""),"d-mmm-yy")</f>
        <v>1-Jan-18 to 31-Dec-18</v>
      </c>
      <c r="H183" s="642"/>
      <c r="I183" s="642" t="str">
        <f ca="1">TEXT(IFERROR(INDEX('Overview - Section A'!$A$37:$A$44,MATCH(A17,'Overview - Section A'!$B$37:$B$44,0)),""),"d-mmm-yy") &amp;" to " &amp; TEXT(IFERROR(INDEX('Overview - Section A'!$E$37:$E$44,MATCH(A17,'Overview - Section A'!$B$37:$B$44,0)),""),"d-mmm-yy")</f>
        <v>1-Jan-19 to 31-Dec-19</v>
      </c>
      <c r="J183" s="643"/>
      <c r="K183" s="641" t="str">
        <f ca="1">TEXT(IFERROR(INDEX('Overview - Section A'!$A$37:$A$44,MATCH(A17,'Overview - Section A'!$B$37:$B$44,0)),""),"d-mmm-yy") &amp;" to " &amp; TEXT(IFERROR(INDEX('Overview - Section A'!$E$37:$E$44,MATCH(A17,'Overview - Section A'!$B$37:$B$44,0)),""),"d-mmm-yy")</f>
        <v>1-Jan-19 to 31-Dec-19</v>
      </c>
      <c r="L183" s="642"/>
      <c r="M183" s="642" t="str">
        <f ca="1">TEXT(IFERROR(INDEX('Overview - Section A'!$A$37:$A$44,MATCH(A19,'Overview - Section A'!$B$37:$B$44,0)),""),"d-mmm-yy") &amp;" to " &amp; TEXT(IFERROR(INDEX('Overview - Section A'!$E$37:$E$44,MATCH(A19,'Overview - Section A'!$B$37:$B$44,0)),""),"d-mmm-yy")</f>
        <v>1-Jan-21 to 31-Dec-21</v>
      </c>
      <c r="N183" s="643"/>
      <c r="O183" s="641" t="str">
        <f ca="1">TEXT(IFERROR(INDEX('Overview - Section A'!$A$66:$A$85,MATCH(A18,'Overview - Section A'!$B$37:$B$44,0)),""),"d-mmm-yy") &amp;" to " &amp; TEXT(IFERROR(INDEX('Overview - Section A'!$E$37:$E$44,MATCH(A18,'Overview - Section A'!$B$37:$B$44,0)),""),"d-mmm-yy")</f>
        <v>1-Jan-00 to 31-Dec-20</v>
      </c>
      <c r="P183" s="642"/>
      <c r="Q183" s="642" t="str">
        <f ca="1">TEXT(IFERROR(INDEX('Overview - Section A'!$A$37:$A$44,MATCH(A21,'Overview - Section A'!$B$37:$B$44,0)),""),"d-mmm-yy") &amp;" to " &amp; TEXT(IFERROR(INDEX('Overview - Section A'!$E$37:$E$44,MATCH(A21,'Overview - Section A'!$B$37:$B$44,0)),""),"d-mmm-yy")</f>
        <v>1-Jan-23 to 31-Dec-23</v>
      </c>
      <c r="R183" s="643"/>
      <c r="S183" s="641" t="str">
        <f ca="1">TEXT(IFERROR(INDEX('Overview - Section A'!$A$37:$A$44,MATCH(A19,'Overview - Section A'!$B$37:$B$44,0)),""),"d-mmm-yy") &amp;" to " &amp; TEXT(IFERROR(INDEX('Overview - Section A'!$E$37:$E$44,MATCH(A19,'Overview - Section A'!$B$37:$B$44,0)),""),"d-mmm-yy")</f>
        <v>1-Jan-21 to 31-Dec-21</v>
      </c>
      <c r="T183" s="642"/>
      <c r="U183" s="642"/>
      <c r="V183" s="643"/>
      <c r="W183" s="641" t="str">
        <f ca="1">TEXT(IFERROR(INDEX('Overview - Section A'!$A$37:$A$44,MATCH(A20,'Overview - Section A'!$B$37:$B$44,0)),""),"d-mmm-yy") &amp;" to " &amp; TEXT(IFERROR(INDEX('Overview - Section A'!$E$37:$E$44,MATCH(A20,'Overview - Section A'!$B$37:$B$44,0)),""),"d-mmm-yy")</f>
        <v>1-Jan-22 to 31-Dec-22</v>
      </c>
      <c r="X183" s="642"/>
      <c r="Y183" s="642"/>
      <c r="Z183" s="643"/>
      <c r="AA183" s="641" t="str">
        <f>TEXT(IFERROR(INDEX('Overview - Section A'!$A$37:$A$44,MATCH(N21,'Overview - Section A'!$B$37:$B$44,0)),""),"d-mmm-yy") &amp;" to " &amp; TEXT(IFERROR(INDEX('Overview - Section A'!$E$37:$E$44,MATCH(N21,'Overview - Section A'!$B$37:$B$44,0)),""),"d-mmm-yy")</f>
        <v xml:space="preserve"> to </v>
      </c>
      <c r="AB183" s="642" t="str">
        <f>TEXT(IFERROR(INDEX('Overview - Section A'!$A$37:$A$44,MATCH(N21,'Overview - Section A'!$B$37:$B$44,0)),""),"d-mmm-yy") &amp;" to " &amp; TEXT(IFERROR(INDEX('Overview - Section A'!$E$37:$E$44,MATCH(N21,'Overview - Section A'!$B$37:$B$44,0)),""),"d-mmm-yy")</f>
        <v xml:space="preserve"> to </v>
      </c>
      <c r="AC183" s="642"/>
      <c r="AD183" s="643"/>
      <c r="AE183" s="315"/>
      <c r="AF183" s="316"/>
      <c r="AG183" s="330"/>
    </row>
    <row r="184" spans="1:43" s="230" customFormat="1" ht="54.75" hidden="1" thickBot="1" x14ac:dyDescent="0.3">
      <c r="A184" s="307" t="s">
        <v>185</v>
      </c>
      <c r="B184" s="308" t="s">
        <v>1</v>
      </c>
      <c r="C184" s="308" t="s">
        <v>88</v>
      </c>
      <c r="D184" s="308" t="s">
        <v>89</v>
      </c>
      <c r="E184" s="308" t="s">
        <v>260</v>
      </c>
      <c r="F184" s="309" t="s">
        <v>11</v>
      </c>
      <c r="G184" s="638" t="s">
        <v>142</v>
      </c>
      <c r="H184" s="638"/>
      <c r="I184" s="639" t="s">
        <v>133</v>
      </c>
      <c r="J184" s="638"/>
      <c r="K184" s="638" t="s">
        <v>142</v>
      </c>
      <c r="L184" s="638"/>
      <c r="M184" s="639" t="s">
        <v>133</v>
      </c>
      <c r="N184" s="638"/>
      <c r="O184" s="638" t="s">
        <v>142</v>
      </c>
      <c r="P184" s="638"/>
      <c r="Q184" s="639" t="s">
        <v>133</v>
      </c>
      <c r="R184" s="638"/>
      <c r="S184" s="638" t="s">
        <v>142</v>
      </c>
      <c r="T184" s="638"/>
      <c r="U184" s="639" t="s">
        <v>133</v>
      </c>
      <c r="V184" s="638"/>
      <c r="W184" s="638" t="s">
        <v>142</v>
      </c>
      <c r="X184" s="638"/>
      <c r="Y184" s="639" t="s">
        <v>133</v>
      </c>
      <c r="Z184" s="638"/>
      <c r="AA184" s="638" t="s">
        <v>142</v>
      </c>
      <c r="AB184" s="638"/>
      <c r="AC184" s="639" t="s">
        <v>133</v>
      </c>
      <c r="AD184" s="638"/>
      <c r="AE184" s="254"/>
      <c r="AF184" s="314"/>
      <c r="AG184" s="317" t="s">
        <v>9</v>
      </c>
    </row>
    <row r="185" spans="1:43" s="230" customFormat="1" ht="28.5" hidden="1" x14ac:dyDescent="0.25">
      <c r="A185" s="318" t="s">
        <v>309</v>
      </c>
      <c r="B185" s="310" t="str">
        <f>IFERROR(IF(INDEX('WPTM - Section F'!B$8:B$89,MATCH('Print View'!$A185,'WPTM - Section F'!A$8:A$89,0))&lt;&gt;0,INDEX('WPTM - Section F'!B$8:B$89,MATCH('Print View'!$A185,'WPTM - Section F'!A$8:A$89,0)),""),"")</f>
        <v/>
      </c>
      <c r="C185" s="310" t="str">
        <f>IFERROR(IF(INDEX('WPTM - Section F'!C$8:C$89,MATCH('Print View'!$A185,'WPTM - Section F'!B$8:B$89,0))&lt;&gt;0,INDEX('WPTM - Section F'!C$8:C$89,MATCH('Print View'!$A185,'WPTM - Section F'!B$8:B$89,0)),""),"")</f>
        <v/>
      </c>
      <c r="D185" s="310" t="str">
        <f>IFERROR(IF(INDEX('WPTM - Section F'!D$8:D$89,MATCH('Print View'!$A185,'WPTM - Section F'!C$8:C$89,0))&lt;&gt;0,INDEX('WPTM - Section F'!D$8:D$89,MATCH('Print View'!$A185,'WPTM - Section F'!C$8:C$89,0)),""),"")</f>
        <v/>
      </c>
      <c r="E185" s="310" t="str">
        <f>IFERROR(IF(INDEX('WPTM - Section F'!E$8:E$89,MATCH('Print View'!$A185,'WPTM - Section F'!D$8:D$89,0))&lt;&gt;0,INDEX('WPTM - Section F'!E$8:E$89,MATCH('Print View'!$A185,'WPTM - Section F'!D$8:D$89,0)),""),"")</f>
        <v/>
      </c>
      <c r="F185" s="310" t="str">
        <f>IFERROR(IF(INDEX('WPTM - Section F'!N$8:N$89,MATCH('Print View'!$A185,'WPTM - Section F'!D$8:D$89,0))&lt;&gt;0,INDEX('WPTM - Section F'!N$8:N$89,MATCH('Print View'!$A185,'WPTM - Section F'!D$8:D$89,0)),""),"")</f>
        <v/>
      </c>
      <c r="G185" s="645" t="str">
        <f ca="1">IFERROR(IF(INDEX('WPTM - Section F'!D$93:D$574,MATCH('Print View'!$AL185,'WPTM - Section F'!A$93:A$574,0))&lt;&gt;0,INDEX('WPTM - Section F'!D$93:D$574,MATCH('Print View'!$AL185,'WPTM - Section F'!A$93:A$574,0)),""),"")</f>
        <v/>
      </c>
      <c r="H185" s="645"/>
      <c r="I185" s="645" t="str">
        <f ca="1">IFERROR(IF(INDEX('WPTM - Section F'!E$93:E$574,MATCH('Print View'!$AL185,'WPTM - Section F'!A$93:A$574,0))&lt;&gt;0,INDEX('WPTM - Section F'!E$93:E$574,MATCH('Print View'!$AL185,'WPTM - Section F'!A$93:A$574,0)),""),"")</f>
        <v/>
      </c>
      <c r="J185" s="645"/>
      <c r="K185" s="645" t="str">
        <f ca="1">IFERROR(IF(INDEX('WPTM - Section F'!D$93:D$574,MATCH('Print View'!$AM185,'WPTM - Section F'!A$93:A$574,0))&lt;&gt;0,INDEX('WPTM - Section F'!D$93:D$574,MATCH('Print View'!$AM185,'WPTM - Section F'!A$93:A$574,0)),""),"")</f>
        <v/>
      </c>
      <c r="L185" s="645"/>
      <c r="M185" s="645" t="str">
        <f ca="1">IFERROR(IF(INDEX('WPTM - Section F'!E$93:E$574,MATCH('Print View'!$AM185,'WPTM - Section F'!A$93:A$574,0))&lt;&gt;0,INDEX('WPTM - Section F'!E$93:E$574,MATCH('Print View'!$AM185,'WPTM - Section F'!A$93:A$574,0)),""),"")</f>
        <v/>
      </c>
      <c r="N185" s="645"/>
      <c r="O185" s="645" t="str">
        <f ca="1">IFERROR(IF(INDEX('WPTM - Section F'!D$93:D$574,MATCH('Print View'!$AN185,'WPTM - Section F'!A$93:A$574,0))&lt;&gt;0,INDEX('WPTM - Section F'!D$93:D$574,MATCH('Print View'!$AN185,'WPTM - Section F'!A$93:A$574,0)),""),"")</f>
        <v/>
      </c>
      <c r="P185" s="645"/>
      <c r="Q185" s="645" t="str">
        <f ca="1">IFERROR(IF(INDEX('WPTM - Section F'!E$93:E$574,MATCH('Print View'!$AN185,'WPTM - Section F'!A$93:A$574,0))&lt;&gt;0,INDEX('WPTM - Section F'!E$93:E$574,MATCH('Print View'!$AN185,'WPTM - Section F'!A$93:A$574,0)),""),"")</f>
        <v/>
      </c>
      <c r="R185" s="645"/>
      <c r="S185" s="645" t="str">
        <f ca="1">IFERROR(IF(INDEX('WPTM - Section F'!D$93:D$574,MATCH('Print View'!$AO185,'WPTM - Section F'!A$93:A$574,0))&lt;&gt;0,INDEX('WPTM - Section F'!D$93:D$574,MATCH('Print View'!$AO185,'WPTM - Section F'!A$93:A$574,0)),""),"")</f>
        <v/>
      </c>
      <c r="T185" s="645"/>
      <c r="U185" s="645" t="str">
        <f ca="1">IFERROR(IF(INDEX('WPTM - Section F'!E$93:E$574,MATCH('Print View'!$AO185,'WPTM - Section F'!A$93:A$574,0))&lt;&gt;0,INDEX('WPTM - Section F'!E$93:E$574,MATCH('Print View'!$AO185,'WPTM - Section F'!A$93:A$574,0)),""),"")</f>
        <v/>
      </c>
      <c r="V185" s="645"/>
      <c r="W185" s="645" t="str">
        <f ca="1">IFERROR(IF(INDEX('WPTM - Section F'!D$93:D$574,MATCH('Print View'!$AP185,'WPTM - Section F'!A$93:A$574,0))&lt;&gt;0,INDEX('WPTM - Section F'!D$93:D$574,MATCH('Print View'!$AP185,'WPTM - Section F'!A$93:A$574,0)),""),"")</f>
        <v/>
      </c>
      <c r="X185" s="645"/>
      <c r="Y185" s="645" t="str">
        <f ca="1">IFERROR(IF(INDEX('WPTM - Section F'!E$93:E$574,MATCH('Print View'!$AP185,'WPTM - Section F'!A$93:A$574,0))&lt;&gt;0,INDEX('WPTM - Section F'!E$93:E$574,MATCH('Print View'!$AP185,'WPTM - Section F'!A$93:A$574,0)),""),"")</f>
        <v/>
      </c>
      <c r="Z185" s="645"/>
      <c r="AA185" s="645" t="str">
        <f>IFERROR(IF(INDEX('WPTM - Section F'!D$93:D$574,MATCH('Print View'!$AQ185,'WPTM - Section F'!A$93:A$574,0))&lt;&gt;0,INDEX('WPTM - Section F'!D$93:D$574,MATCH('Print View'!$AQ185,'WPTM - Section F'!A$93:A$574,0)),""),"")</f>
        <v/>
      </c>
      <c r="AB185" s="645"/>
      <c r="AC185" s="645" t="str">
        <f>IFERROR(IF(INDEX('WPTM - Section F'!E$93:E$574,MATCH('Print View'!$AQ185,'WPTM - Section F'!A$93:A$574,0))&lt;&gt;0,INDEX('WPTM - Section F'!E$93:E$574,MATCH('Print View'!$AQ185,'WPTM - Section F'!A$93:A$574,0)),""),"")</f>
        <v/>
      </c>
      <c r="AD185" s="645"/>
      <c r="AE185" s="264"/>
      <c r="AF185" s="313"/>
      <c r="AG185" s="319" t="str">
        <f>IFERROR(IF(INDEX('WPTM - Section F'!O$8:O$89,MATCH('Print View'!$A185,'WPTM - Section F'!D$8:D$89,0))&lt;&gt;0,INDEX('WPTM - Section F'!O$8:O$89,MATCH('Print View'!$A185,'WPTM - Section F'!D$8:D$89,0)),""),"")</f>
        <v/>
      </c>
      <c r="AL185" s="249" t="str">
        <f ca="1">CONCATENATE($A185,G183)</f>
        <v>11-Jan-18 to 31-Dec-18</v>
      </c>
      <c r="AM185" s="249" t="str">
        <f ca="1">CONCATENATE($A185,K183)</f>
        <v>11-Jan-19 to 31-Dec-19</v>
      </c>
      <c r="AN185" s="249" t="str">
        <f ca="1">CONCATENATE($A185,O183)</f>
        <v>11-Jan-00 to 31-Dec-20</v>
      </c>
      <c r="AO185" s="249" t="str">
        <f ca="1">CONCATENATE($A185,S183)</f>
        <v>11-Jan-21 to 31-Dec-21</v>
      </c>
      <c r="AP185" s="249" t="str">
        <f ca="1">CONCATENATE($A185,W183)</f>
        <v>11-Jan-22 to 31-Dec-22</v>
      </c>
      <c r="AQ185" s="249" t="str">
        <f>CONCATENATE($A185,AA183)</f>
        <v xml:space="preserve">1 to </v>
      </c>
    </row>
    <row r="186" spans="1:43" s="230" customFormat="1" ht="28.5" hidden="1" x14ac:dyDescent="0.25">
      <c r="A186" s="320" t="s">
        <v>310</v>
      </c>
      <c r="B186" s="311" t="str">
        <f>IFERROR(IF(INDEX('WPTM - Section F'!B$8:B$89,MATCH('Print View'!$A186,'WPTM - Section F'!A$8:A$89,0))&lt;&gt;0,INDEX('WPTM - Section F'!B$8:B$89,MATCH('Print View'!$A186,'WPTM - Section F'!A$8:A$89,0)),""),"")</f>
        <v/>
      </c>
      <c r="C186" s="311" t="str">
        <f>IFERROR(IF(INDEX('WPTM - Section F'!C$8:C$89,MATCH('Print View'!$A186,'WPTM - Section F'!B$8:B$89,0))&lt;&gt;0,INDEX('WPTM - Section F'!C$8:C$89,MATCH('Print View'!$A186,'WPTM - Section F'!B$8:B$89,0)),""),"")</f>
        <v/>
      </c>
      <c r="D186" s="311" t="str">
        <f>IFERROR(IF(INDEX('WPTM - Section F'!D$8:D$89,MATCH('Print View'!$A186,'WPTM - Section F'!C$8:C$89,0))&lt;&gt;0,INDEX('WPTM - Section F'!D$8:D$89,MATCH('Print View'!$A186,'WPTM - Section F'!C$8:C$89,0)),""),"")</f>
        <v/>
      </c>
      <c r="E186" s="311" t="str">
        <f>IFERROR(IF(INDEX('WPTM - Section F'!E$8:E$89,MATCH('Print View'!$A186,'WPTM - Section F'!D$8:D$89,0))&lt;&gt;0,INDEX('WPTM - Section F'!E$8:E$89,MATCH('Print View'!$A186,'WPTM - Section F'!D$8:D$89,0)),""),"")</f>
        <v/>
      </c>
      <c r="F186" s="311" t="str">
        <f>IFERROR(IF(INDEX('WPTM - Section F'!N$8:N$89,MATCH('Print View'!$A186,'WPTM - Section F'!D$8:D$89,0))&lt;&gt;0,INDEX('WPTM - Section F'!N$8:N$89,MATCH('Print View'!$A186,'WPTM - Section F'!D$8:D$89,0)),""),"")</f>
        <v/>
      </c>
      <c r="G186" s="637" t="str">
        <f>IFERROR(IF(INDEX('WPTM - Section F'!D$93:D$574,MATCH('Print View'!$AL186,'WPTM - Section F'!A$93:A$574,0))&lt;&gt;0,INDEX('WPTM - Section F'!D$93:D$574,MATCH('Print View'!$AL186,'WPTM - Section F'!A$93:A$574,0)),""),"")</f>
        <v/>
      </c>
      <c r="H186" s="637"/>
      <c r="I186" s="637" t="str">
        <f>IFERROR(IF(INDEX('WPTM - Section F'!E$93:E$574,MATCH('Print View'!$AL186,'WPTM - Section F'!A$93:A$574,0))&lt;&gt;0,INDEX('WPTM - Section F'!E$93:E$574,MATCH('Print View'!$AL186,'WPTM - Section F'!A$93:A$574,0)),""),"")</f>
        <v/>
      </c>
      <c r="J186" s="637"/>
      <c r="K186" s="637" t="str">
        <f>IFERROR(IF(INDEX('WPTM - Section F'!D$93:D$574,MATCH('Print View'!$AM186,'WPTM - Section F'!A$93:A$574,0))&lt;&gt;0,INDEX('WPTM - Section F'!D$93:D$574,MATCH('Print View'!$AM186,'WPTM - Section F'!A$93:A$574,0)),""),"")</f>
        <v/>
      </c>
      <c r="L186" s="637"/>
      <c r="M186" s="637" t="str">
        <f>IFERROR(IF(INDEX('WPTM - Section F'!E$93:E$574,MATCH('Print View'!$AM186,'WPTM - Section F'!A$93:A$574,0))&lt;&gt;0,INDEX('WPTM - Section F'!E$93:E$574,MATCH('Print View'!$AM186,'WPTM - Section F'!A$93:A$574,0)),""),"")</f>
        <v/>
      </c>
      <c r="N186" s="637"/>
      <c r="O186" s="637" t="str">
        <f>IFERROR(IF(INDEX('WPTM - Section F'!D$93:D$574,MATCH('Print View'!$AN186,'WPTM - Section F'!A$93:A$574,0))&lt;&gt;0,INDEX('WPTM - Section F'!D$93:D$574,MATCH('Print View'!$AN186,'WPTM - Section F'!A$93:A$574,0)),""),"")</f>
        <v/>
      </c>
      <c r="P186" s="637"/>
      <c r="Q186" s="637" t="str">
        <f>IFERROR(IF(INDEX('WPTM - Section F'!E$93:E$574,MATCH('Print View'!$AN186,'WPTM - Section F'!A$93:A$574,0))&lt;&gt;0,INDEX('WPTM - Section F'!E$93:E$574,MATCH('Print View'!$AN186,'WPTM - Section F'!A$93:A$574,0)),""),"")</f>
        <v/>
      </c>
      <c r="R186" s="637"/>
      <c r="S186" s="637" t="str">
        <f>IFERROR(IF(INDEX('WPTM - Section F'!D$93:D$574,MATCH('Print View'!$AO186,'WPTM - Section F'!A$93:A$574,0))&lt;&gt;0,INDEX('WPTM - Section F'!D$93:D$574,MATCH('Print View'!$AO186,'WPTM - Section F'!A$93:A$574,0)),""),"")</f>
        <v/>
      </c>
      <c r="T186" s="637"/>
      <c r="U186" s="637" t="str">
        <f>IFERROR(IF(INDEX('WPTM - Section F'!E$93:E$574,MATCH('Print View'!$AO186,'WPTM - Section F'!A$93:A$574,0))&lt;&gt;0,INDEX('WPTM - Section F'!E$93:E$574,MATCH('Print View'!$AO186,'WPTM - Section F'!A$93:A$574,0)),""),"")</f>
        <v/>
      </c>
      <c r="V186" s="637"/>
      <c r="W186" s="637" t="str">
        <f>IFERROR(IF(INDEX('WPTM - Section F'!D$93:D$574,MATCH('Print View'!$AP186,'WPTM - Section F'!A$93:A$574,0))&lt;&gt;0,INDEX('WPTM - Section F'!D$93:D$574,MATCH('Print View'!$AP186,'WPTM - Section F'!A$93:A$574,0)),""),"")</f>
        <v/>
      </c>
      <c r="X186" s="637"/>
      <c r="Y186" s="637" t="str">
        <f>IFERROR(IF(INDEX('WPTM - Section F'!E$93:E$574,MATCH('Print View'!$AP186,'WPTM - Section F'!A$93:A$574,0))&lt;&gt;0,INDEX('WPTM - Section F'!E$93:E$574,MATCH('Print View'!$AP186,'WPTM - Section F'!A$93:A$574,0)),""),"")</f>
        <v/>
      </c>
      <c r="Z186" s="637"/>
      <c r="AA186" s="637" t="str">
        <f>IFERROR(IF(INDEX('WPTM - Section F'!D$93:D$574,MATCH('Print View'!$AQ186,'WPTM - Section F'!A$93:A$574,0))&lt;&gt;0,INDEX('WPTM - Section F'!D$93:D$574,MATCH('Print View'!$AQ186,'WPTM - Section F'!A$93:A$574,0)),""),"")</f>
        <v/>
      </c>
      <c r="AB186" s="637"/>
      <c r="AC186" s="637" t="str">
        <f>IFERROR(IF(INDEX('WPTM - Section F'!E$93:E$574,MATCH('Print View'!$AQ186,'WPTM - Section F'!A$93:A$574,0))&lt;&gt;0,INDEX('WPTM - Section F'!E$93:E$574,MATCH('Print View'!$AQ186,'WPTM - Section F'!A$93:A$574,0)),""),"")</f>
        <v/>
      </c>
      <c r="AD186" s="637"/>
      <c r="AE186" s="254"/>
      <c r="AF186" s="314"/>
      <c r="AG186" s="321" t="str">
        <f>IFERROR(IF(INDEX('WPTM - Section F'!O$8:O$89,MATCH('Print View'!$A186,'WPTM - Section F'!D$8:D$89,0))&lt;&gt;0,INDEX('WPTM - Section F'!O$8:O$89,MATCH('Print View'!$A186,'WPTM - Section F'!D$8:D$89,0)),""),"")</f>
        <v/>
      </c>
      <c r="AL186" s="249" t="str">
        <f t="shared" ref="AL186:AL249" si="314">CONCATENATE($A186,G184)</f>
        <v>2Milestone / Target Description</v>
      </c>
      <c r="AM186" s="249" t="str">
        <f t="shared" ref="AM186:AM249" si="315">CONCATENATE($A186,K184)</f>
        <v>2Milestone / Target Description</v>
      </c>
      <c r="AN186" s="249" t="str">
        <f t="shared" ref="AN186:AN249" si="316">CONCATENATE($A186,O184)</f>
        <v>2Milestone / Target Description</v>
      </c>
      <c r="AO186" s="249" t="str">
        <f t="shared" ref="AO186:AO249" si="317">CONCATENATE($A186,S184)</f>
        <v>2Milestone / Target Description</v>
      </c>
      <c r="AP186" s="249" t="str">
        <f t="shared" ref="AP186:AP249" si="318">CONCATENATE($A186,W184)</f>
        <v>2Milestone / Target Description</v>
      </c>
      <c r="AQ186" s="249" t="str">
        <f t="shared" ref="AQ186:AQ249" si="319">CONCATENATE($A186,AA184)</f>
        <v>2Milestone / Target Description</v>
      </c>
    </row>
    <row r="187" spans="1:43" s="230" customFormat="1" ht="28.5" hidden="1" x14ac:dyDescent="0.25">
      <c r="A187" s="318" t="s">
        <v>311</v>
      </c>
      <c r="B187" s="312" t="str">
        <f>IFERROR(IF(INDEX('WPTM - Section F'!B$8:B$89,MATCH('Print View'!$A187,'WPTM - Section F'!A$8:A$89,0))&lt;&gt;0,INDEX('WPTM - Section F'!B$8:B$89,MATCH('Print View'!$A187,'WPTM - Section F'!A$8:A$89,0)),""),"")</f>
        <v/>
      </c>
      <c r="C187" s="312" t="str">
        <f>IFERROR(IF(INDEX('WPTM - Section F'!C$8:C$89,MATCH('Print View'!$A187,'WPTM - Section F'!B$8:B$89,0))&lt;&gt;0,INDEX('WPTM - Section F'!C$8:C$89,MATCH('Print View'!$A187,'WPTM - Section F'!B$8:B$89,0)),""),"")</f>
        <v/>
      </c>
      <c r="D187" s="312" t="str">
        <f>IFERROR(IF(INDEX('WPTM - Section F'!D$8:D$89,MATCH('Print View'!$A187,'WPTM - Section F'!C$8:C$89,0))&lt;&gt;0,INDEX('WPTM - Section F'!D$8:D$89,MATCH('Print View'!$A187,'WPTM - Section F'!C$8:C$89,0)),""),"")</f>
        <v/>
      </c>
      <c r="E187" s="312" t="str">
        <f>IFERROR(IF(INDEX('WPTM - Section F'!E$8:E$89,MATCH('Print View'!$A187,'WPTM - Section F'!D$8:D$89,0))&lt;&gt;0,INDEX('WPTM - Section F'!E$8:E$89,MATCH('Print View'!$A187,'WPTM - Section F'!D$8:D$89,0)),""),"")</f>
        <v/>
      </c>
      <c r="F187" s="312" t="str">
        <f>IFERROR(IF(INDEX('WPTM - Section F'!N$8:N$89,MATCH('Print View'!$A187,'WPTM - Section F'!D$8:D$89,0))&lt;&gt;0,INDEX('WPTM - Section F'!N$8:N$89,MATCH('Print View'!$A187,'WPTM - Section F'!D$8:D$89,0)),""),"")</f>
        <v/>
      </c>
      <c r="G187" s="645" t="str">
        <f ca="1">IFERROR(IF(INDEX('WPTM - Section F'!D$93:D$574,MATCH('Print View'!$AL187,'WPTM - Section F'!A$93:A$574,0))&lt;&gt;0,INDEX('WPTM - Section F'!D$93:D$574,MATCH('Print View'!$AL187,'WPTM - Section F'!A$93:A$574,0)),""),"")</f>
        <v/>
      </c>
      <c r="H187" s="645"/>
      <c r="I187" s="645" t="str">
        <f ca="1">IFERROR(IF(INDEX('WPTM - Section F'!E$93:E$574,MATCH('Print View'!$AL187,'WPTM - Section F'!A$93:A$574,0))&lt;&gt;0,INDEX('WPTM - Section F'!E$93:E$574,MATCH('Print View'!$AL187,'WPTM - Section F'!A$93:A$574,0)),""),"")</f>
        <v/>
      </c>
      <c r="J187" s="645"/>
      <c r="K187" s="645" t="str">
        <f ca="1">IFERROR(IF(INDEX('WPTM - Section F'!D$93:D$574,MATCH('Print View'!$AM187,'WPTM - Section F'!A$93:A$574,0))&lt;&gt;0,INDEX('WPTM - Section F'!D$93:D$574,MATCH('Print View'!$AM187,'WPTM - Section F'!A$93:A$574,0)),""),"")</f>
        <v/>
      </c>
      <c r="L187" s="645"/>
      <c r="M187" s="645" t="str">
        <f ca="1">IFERROR(IF(INDEX('WPTM - Section F'!E$93:E$574,MATCH('Print View'!$AM187,'WPTM - Section F'!A$93:A$574,0))&lt;&gt;0,INDEX('WPTM - Section F'!E$93:E$574,MATCH('Print View'!$AM187,'WPTM - Section F'!A$93:A$574,0)),""),"")</f>
        <v/>
      </c>
      <c r="N187" s="645"/>
      <c r="O187" s="645" t="str">
        <f ca="1">IFERROR(IF(INDEX('WPTM - Section F'!D$93:D$574,MATCH('Print View'!$AN187,'WPTM - Section F'!A$93:A$574,0))&lt;&gt;0,INDEX('WPTM - Section F'!D$93:D$574,MATCH('Print View'!$AN187,'WPTM - Section F'!A$93:A$574,0)),""),"")</f>
        <v/>
      </c>
      <c r="P187" s="645"/>
      <c r="Q187" s="645" t="str">
        <f ca="1">IFERROR(IF(INDEX('WPTM - Section F'!E$93:E$574,MATCH('Print View'!$AN187,'WPTM - Section F'!A$93:A$574,0))&lt;&gt;0,INDEX('WPTM - Section F'!E$93:E$574,MATCH('Print View'!$AN187,'WPTM - Section F'!A$93:A$574,0)),""),"")</f>
        <v/>
      </c>
      <c r="R187" s="645"/>
      <c r="S187" s="645" t="str">
        <f ca="1">IFERROR(IF(INDEX('WPTM - Section F'!D$93:D$574,MATCH('Print View'!$AO187,'WPTM - Section F'!A$93:A$574,0))&lt;&gt;0,INDEX('WPTM - Section F'!D$93:D$574,MATCH('Print View'!$AO187,'WPTM - Section F'!A$93:A$574,0)),""),"")</f>
        <v/>
      </c>
      <c r="T187" s="645"/>
      <c r="U187" s="645" t="str">
        <f ca="1">IFERROR(IF(INDEX('WPTM - Section F'!E$93:E$574,MATCH('Print View'!$AO187,'WPTM - Section F'!A$93:A$574,0))&lt;&gt;0,INDEX('WPTM - Section F'!E$93:E$574,MATCH('Print View'!$AO187,'WPTM - Section F'!A$93:A$574,0)),""),"")</f>
        <v/>
      </c>
      <c r="V187" s="645"/>
      <c r="W187" s="645" t="str">
        <f ca="1">IFERROR(IF(INDEX('WPTM - Section F'!D$93:D$574,MATCH('Print View'!$AP187,'WPTM - Section F'!A$93:A$574,0))&lt;&gt;0,INDEX('WPTM - Section F'!D$93:D$574,MATCH('Print View'!$AP187,'WPTM - Section F'!A$93:A$574,0)),""),"")</f>
        <v/>
      </c>
      <c r="X187" s="645"/>
      <c r="Y187" s="645" t="str">
        <f ca="1">IFERROR(IF(INDEX('WPTM - Section F'!E$93:E$574,MATCH('Print View'!$AP187,'WPTM - Section F'!A$93:A$574,0))&lt;&gt;0,INDEX('WPTM - Section F'!E$93:E$574,MATCH('Print View'!$AP187,'WPTM - Section F'!A$93:A$574,0)),""),"")</f>
        <v/>
      </c>
      <c r="Z187" s="645"/>
      <c r="AA187" s="645" t="str">
        <f>IFERROR(IF(INDEX('WPTM - Section F'!D$93:D$574,MATCH('Print View'!$AQ187,'WPTM - Section F'!A$93:A$574,0))&lt;&gt;0,INDEX('WPTM - Section F'!D$93:D$574,MATCH('Print View'!$AQ187,'WPTM - Section F'!A$93:A$574,0)),""),"")</f>
        <v/>
      </c>
      <c r="AB187" s="645"/>
      <c r="AC187" s="645" t="str">
        <f>IFERROR(IF(INDEX('WPTM - Section F'!E$93:E$574,MATCH('Print View'!$AQ187,'WPTM - Section F'!A$93:A$574,0))&lt;&gt;0,INDEX('WPTM - Section F'!E$93:E$574,MATCH('Print View'!$AQ187,'WPTM - Section F'!A$93:A$574,0)),""),"")</f>
        <v/>
      </c>
      <c r="AD187" s="645"/>
      <c r="AE187" s="254"/>
      <c r="AF187" s="314"/>
      <c r="AG187" s="322" t="str">
        <f>IFERROR(IF(INDEX('WPTM - Section F'!O$8:O$89,MATCH('Print View'!$A187,'WPTM - Section F'!D$8:D$89,0))&lt;&gt;0,INDEX('WPTM - Section F'!O$8:O$89,MATCH('Print View'!$A187,'WPTM - Section F'!D$8:D$89,0)),""),"")</f>
        <v/>
      </c>
      <c r="AL187" s="249" t="str">
        <f t="shared" ca="1" si="314"/>
        <v>3</v>
      </c>
      <c r="AM187" s="249" t="str">
        <f t="shared" ca="1" si="315"/>
        <v>3</v>
      </c>
      <c r="AN187" s="249" t="str">
        <f t="shared" ca="1" si="316"/>
        <v>3</v>
      </c>
      <c r="AO187" s="249" t="str">
        <f t="shared" ca="1" si="317"/>
        <v>3</v>
      </c>
      <c r="AP187" s="249" t="str">
        <f t="shared" ca="1" si="318"/>
        <v>3</v>
      </c>
      <c r="AQ187" s="249" t="str">
        <f t="shared" si="319"/>
        <v>3</v>
      </c>
    </row>
    <row r="188" spans="1:43" s="230" customFormat="1" ht="28.5" hidden="1" x14ac:dyDescent="0.25">
      <c r="A188" s="318" t="s">
        <v>312</v>
      </c>
      <c r="B188" s="312" t="str">
        <f>IFERROR(IF(INDEX('WPTM - Section F'!B$8:B$89,MATCH('Print View'!$A188,'WPTM - Section F'!A$8:A$89,0))&lt;&gt;0,INDEX('WPTM - Section F'!B$8:B$89,MATCH('Print View'!$A188,'WPTM - Section F'!A$8:A$89,0)),""),"")</f>
        <v/>
      </c>
      <c r="C188" s="312" t="str">
        <f>IFERROR(IF(INDEX('WPTM - Section F'!C$8:C$89,MATCH('Print View'!$A188,'WPTM - Section F'!B$8:B$89,0))&lt;&gt;0,INDEX('WPTM - Section F'!C$8:C$89,MATCH('Print View'!$A188,'WPTM - Section F'!B$8:B$89,0)),""),"")</f>
        <v/>
      </c>
      <c r="D188" s="312" t="str">
        <f>IFERROR(IF(INDEX('WPTM - Section F'!D$8:D$89,MATCH('Print View'!$A188,'WPTM - Section F'!C$8:C$89,0))&lt;&gt;0,INDEX('WPTM - Section F'!D$8:D$89,MATCH('Print View'!$A188,'WPTM - Section F'!C$8:C$89,0)),""),"")</f>
        <v/>
      </c>
      <c r="E188" s="312" t="str">
        <f>IFERROR(IF(INDEX('WPTM - Section F'!E$8:E$89,MATCH('Print View'!$A188,'WPTM - Section F'!D$8:D$89,0))&lt;&gt;0,INDEX('WPTM - Section F'!E$8:E$89,MATCH('Print View'!$A188,'WPTM - Section F'!D$8:D$89,0)),""),"")</f>
        <v/>
      </c>
      <c r="F188" s="312" t="str">
        <f>IFERROR(IF(INDEX('WPTM - Section F'!N$8:N$89,MATCH('Print View'!$A188,'WPTM - Section F'!D$8:D$89,0))&lt;&gt;0,INDEX('WPTM - Section F'!N$8:N$89,MATCH('Print View'!$A188,'WPTM - Section F'!D$8:D$89,0)),""),"")</f>
        <v/>
      </c>
      <c r="G188" s="645" t="str">
        <f>IFERROR(IF(INDEX('WPTM - Section F'!D$93:D$574,MATCH('Print View'!$AL188,'WPTM - Section F'!A$93:A$574,0))&lt;&gt;0,INDEX('WPTM - Section F'!D$93:D$574,MATCH('Print View'!$AL188,'WPTM - Section F'!A$93:A$574,0)),""),"")</f>
        <v/>
      </c>
      <c r="H188" s="645"/>
      <c r="I188" s="645" t="str">
        <f>IFERROR(IF(INDEX('WPTM - Section F'!E$93:E$574,MATCH('Print View'!$AL188,'WPTM - Section F'!A$93:A$574,0))&lt;&gt;0,INDEX('WPTM - Section F'!E$93:E$574,MATCH('Print View'!$AL188,'WPTM - Section F'!A$93:A$574,0)),""),"")</f>
        <v/>
      </c>
      <c r="J188" s="645"/>
      <c r="K188" s="645" t="str">
        <f>IFERROR(IF(INDEX('WPTM - Section F'!D$93:D$574,MATCH('Print View'!$AM188,'WPTM - Section F'!A$93:A$574,0))&lt;&gt;0,INDEX('WPTM - Section F'!D$93:D$574,MATCH('Print View'!$AM188,'WPTM - Section F'!A$93:A$574,0)),""),"")</f>
        <v/>
      </c>
      <c r="L188" s="645"/>
      <c r="M188" s="645" t="str">
        <f>IFERROR(IF(INDEX('WPTM - Section F'!E$93:E$574,MATCH('Print View'!$AM188,'WPTM - Section F'!A$93:A$574,0))&lt;&gt;0,INDEX('WPTM - Section F'!E$93:E$574,MATCH('Print View'!$AM188,'WPTM - Section F'!A$93:A$574,0)),""),"")</f>
        <v/>
      </c>
      <c r="N188" s="645"/>
      <c r="O188" s="645" t="str">
        <f>IFERROR(IF(INDEX('WPTM - Section F'!D$93:D$574,MATCH('Print View'!$AN188,'WPTM - Section F'!A$93:A$574,0))&lt;&gt;0,INDEX('WPTM - Section F'!D$93:D$574,MATCH('Print View'!$AN188,'WPTM - Section F'!A$93:A$574,0)),""),"")</f>
        <v/>
      </c>
      <c r="P188" s="645"/>
      <c r="Q188" s="645" t="str">
        <f>IFERROR(IF(INDEX('WPTM - Section F'!E$93:E$574,MATCH('Print View'!$AN188,'WPTM - Section F'!A$93:A$574,0))&lt;&gt;0,INDEX('WPTM - Section F'!E$93:E$574,MATCH('Print View'!$AN188,'WPTM - Section F'!A$93:A$574,0)),""),"")</f>
        <v/>
      </c>
      <c r="R188" s="645"/>
      <c r="S188" s="645" t="str">
        <f>IFERROR(IF(INDEX('WPTM - Section F'!D$93:D$574,MATCH('Print View'!$AO188,'WPTM - Section F'!A$93:A$574,0))&lt;&gt;0,INDEX('WPTM - Section F'!D$93:D$574,MATCH('Print View'!$AO188,'WPTM - Section F'!A$93:A$574,0)),""),"")</f>
        <v/>
      </c>
      <c r="T188" s="645"/>
      <c r="U188" s="645" t="str">
        <f>IFERROR(IF(INDEX('WPTM - Section F'!E$93:E$574,MATCH('Print View'!$AO188,'WPTM - Section F'!A$93:A$574,0))&lt;&gt;0,INDEX('WPTM - Section F'!E$93:E$574,MATCH('Print View'!$AO188,'WPTM - Section F'!A$93:A$574,0)),""),"")</f>
        <v/>
      </c>
      <c r="V188" s="645"/>
      <c r="W188" s="645" t="str">
        <f>IFERROR(IF(INDEX('WPTM - Section F'!D$93:D$574,MATCH('Print View'!$AP188,'WPTM - Section F'!A$93:A$574,0))&lt;&gt;0,INDEX('WPTM - Section F'!D$93:D$574,MATCH('Print View'!$AP188,'WPTM - Section F'!A$93:A$574,0)),""),"")</f>
        <v/>
      </c>
      <c r="X188" s="645"/>
      <c r="Y188" s="645" t="str">
        <f>IFERROR(IF(INDEX('WPTM - Section F'!E$93:E$574,MATCH('Print View'!$AP188,'WPTM - Section F'!A$93:A$574,0))&lt;&gt;0,INDEX('WPTM - Section F'!E$93:E$574,MATCH('Print View'!$AP188,'WPTM - Section F'!A$93:A$574,0)),""),"")</f>
        <v/>
      </c>
      <c r="Z188" s="645"/>
      <c r="AA188" s="645" t="str">
        <f>IFERROR(IF(INDEX('WPTM - Section F'!D$93:D$574,MATCH('Print View'!$AQ188,'WPTM - Section F'!A$93:A$574,0))&lt;&gt;0,INDEX('WPTM - Section F'!D$93:D$574,MATCH('Print View'!$AQ188,'WPTM - Section F'!A$93:A$574,0)),""),"")</f>
        <v/>
      </c>
      <c r="AB188" s="645"/>
      <c r="AC188" s="645" t="str">
        <f>IFERROR(IF(INDEX('WPTM - Section F'!E$93:E$574,MATCH('Print View'!$AQ188,'WPTM - Section F'!A$93:A$574,0))&lt;&gt;0,INDEX('WPTM - Section F'!E$93:E$574,MATCH('Print View'!$AQ188,'WPTM - Section F'!A$93:A$574,0)),""),"")</f>
        <v/>
      </c>
      <c r="AD188" s="645"/>
      <c r="AE188" s="254"/>
      <c r="AF188" s="314"/>
      <c r="AG188" s="322" t="str">
        <f>IFERROR(IF(INDEX('WPTM - Section F'!O$8:O$89,MATCH('Print View'!$A188,'WPTM - Section F'!D$8:D$89,0))&lt;&gt;0,INDEX('WPTM - Section F'!O$8:O$89,MATCH('Print View'!$A188,'WPTM - Section F'!D$8:D$89,0)),""),"")</f>
        <v/>
      </c>
      <c r="AL188" s="249" t="str">
        <f t="shared" si="314"/>
        <v>4</v>
      </c>
      <c r="AM188" s="249" t="str">
        <f t="shared" si="315"/>
        <v>4</v>
      </c>
      <c r="AN188" s="249" t="str">
        <f t="shared" si="316"/>
        <v>4</v>
      </c>
      <c r="AO188" s="249" t="str">
        <f t="shared" si="317"/>
        <v>4</v>
      </c>
      <c r="AP188" s="249" t="str">
        <f t="shared" si="318"/>
        <v>4</v>
      </c>
      <c r="AQ188" s="249" t="str">
        <f t="shared" si="319"/>
        <v>4</v>
      </c>
    </row>
    <row r="189" spans="1:43" s="230" customFormat="1" ht="28.5" hidden="1" x14ac:dyDescent="0.25">
      <c r="A189" s="318" t="s">
        <v>313</v>
      </c>
      <c r="B189" s="312" t="str">
        <f>IFERROR(IF(INDEX('WPTM - Section F'!B$8:B$89,MATCH('Print View'!$A189,'WPTM - Section F'!A$8:A$89,0))&lt;&gt;0,INDEX('WPTM - Section F'!B$8:B$89,MATCH('Print View'!$A189,'WPTM - Section F'!A$8:A$89,0)),""),"")</f>
        <v/>
      </c>
      <c r="C189" s="312" t="str">
        <f>IFERROR(IF(INDEX('WPTM - Section F'!C$8:C$89,MATCH('Print View'!$A189,'WPTM - Section F'!B$8:B$89,0))&lt;&gt;0,INDEX('WPTM - Section F'!C$8:C$89,MATCH('Print View'!$A189,'WPTM - Section F'!B$8:B$89,0)),""),"")</f>
        <v/>
      </c>
      <c r="D189" s="312" t="str">
        <f>IFERROR(IF(INDEX('WPTM - Section F'!D$8:D$89,MATCH('Print View'!$A189,'WPTM - Section F'!C$8:C$89,0))&lt;&gt;0,INDEX('WPTM - Section F'!D$8:D$89,MATCH('Print View'!$A189,'WPTM - Section F'!C$8:C$89,0)),""),"")</f>
        <v/>
      </c>
      <c r="E189" s="312" t="str">
        <f>IFERROR(IF(INDEX('WPTM - Section F'!E$8:E$89,MATCH('Print View'!$A189,'WPTM - Section F'!D$8:D$89,0))&lt;&gt;0,INDEX('WPTM - Section F'!E$8:E$89,MATCH('Print View'!$A189,'WPTM - Section F'!D$8:D$89,0)),""),"")</f>
        <v/>
      </c>
      <c r="F189" s="312" t="str">
        <f>IFERROR(IF(INDEX('WPTM - Section F'!N$8:N$89,MATCH('Print View'!$A189,'WPTM - Section F'!D$8:D$89,0))&lt;&gt;0,INDEX('WPTM - Section F'!N$8:N$89,MATCH('Print View'!$A189,'WPTM - Section F'!D$8:D$89,0)),""),"")</f>
        <v/>
      </c>
      <c r="G189" s="645" t="str">
        <f ca="1">IFERROR(IF(INDEX('WPTM - Section F'!D$93:D$574,MATCH('Print View'!$AL189,'WPTM - Section F'!A$93:A$574,0))&lt;&gt;0,INDEX('WPTM - Section F'!D$93:D$574,MATCH('Print View'!$AL189,'WPTM - Section F'!A$93:A$574,0)),""),"")</f>
        <v/>
      </c>
      <c r="H189" s="645"/>
      <c r="I189" s="645" t="str">
        <f ca="1">IFERROR(IF(INDEX('WPTM - Section F'!E$93:E$574,MATCH('Print View'!$AL189,'WPTM - Section F'!A$93:A$574,0))&lt;&gt;0,INDEX('WPTM - Section F'!E$93:E$574,MATCH('Print View'!$AL189,'WPTM - Section F'!A$93:A$574,0)),""),"")</f>
        <v/>
      </c>
      <c r="J189" s="645"/>
      <c r="K189" s="645" t="str">
        <f ca="1">IFERROR(IF(INDEX('WPTM - Section F'!D$93:D$574,MATCH('Print View'!$AM189,'WPTM - Section F'!A$93:A$574,0))&lt;&gt;0,INDEX('WPTM - Section F'!D$93:D$574,MATCH('Print View'!$AM189,'WPTM - Section F'!A$93:A$574,0)),""),"")</f>
        <v/>
      </c>
      <c r="L189" s="645"/>
      <c r="M189" s="645" t="str">
        <f ca="1">IFERROR(IF(INDEX('WPTM - Section F'!E$93:E$574,MATCH('Print View'!$AM189,'WPTM - Section F'!A$93:A$574,0))&lt;&gt;0,INDEX('WPTM - Section F'!E$93:E$574,MATCH('Print View'!$AM189,'WPTM - Section F'!A$93:A$574,0)),""),"")</f>
        <v/>
      </c>
      <c r="N189" s="645"/>
      <c r="O189" s="645" t="str">
        <f ca="1">IFERROR(IF(INDEX('WPTM - Section F'!D$93:D$574,MATCH('Print View'!$AN189,'WPTM - Section F'!A$93:A$574,0))&lt;&gt;0,INDEX('WPTM - Section F'!D$93:D$574,MATCH('Print View'!$AN189,'WPTM - Section F'!A$93:A$574,0)),""),"")</f>
        <v/>
      </c>
      <c r="P189" s="645"/>
      <c r="Q189" s="645" t="str">
        <f ca="1">IFERROR(IF(INDEX('WPTM - Section F'!E$93:E$574,MATCH('Print View'!$AN189,'WPTM - Section F'!A$93:A$574,0))&lt;&gt;0,INDEX('WPTM - Section F'!E$93:E$574,MATCH('Print View'!$AN189,'WPTM - Section F'!A$93:A$574,0)),""),"")</f>
        <v/>
      </c>
      <c r="R189" s="645"/>
      <c r="S189" s="645" t="str">
        <f ca="1">IFERROR(IF(INDEX('WPTM - Section F'!D$93:D$574,MATCH('Print View'!$AO189,'WPTM - Section F'!A$93:A$574,0))&lt;&gt;0,INDEX('WPTM - Section F'!D$93:D$574,MATCH('Print View'!$AO189,'WPTM - Section F'!A$93:A$574,0)),""),"")</f>
        <v/>
      </c>
      <c r="T189" s="645"/>
      <c r="U189" s="645" t="str">
        <f ca="1">IFERROR(IF(INDEX('WPTM - Section F'!E$93:E$574,MATCH('Print View'!$AO189,'WPTM - Section F'!A$93:A$574,0))&lt;&gt;0,INDEX('WPTM - Section F'!E$93:E$574,MATCH('Print View'!$AO189,'WPTM - Section F'!A$93:A$574,0)),""),"")</f>
        <v/>
      </c>
      <c r="V189" s="645"/>
      <c r="W189" s="645" t="str">
        <f ca="1">IFERROR(IF(INDEX('WPTM - Section F'!D$93:D$574,MATCH('Print View'!$AP189,'WPTM - Section F'!A$93:A$574,0))&lt;&gt;0,INDEX('WPTM - Section F'!D$93:D$574,MATCH('Print View'!$AP189,'WPTM - Section F'!A$93:A$574,0)),""),"")</f>
        <v/>
      </c>
      <c r="X189" s="645"/>
      <c r="Y189" s="645" t="str">
        <f ca="1">IFERROR(IF(INDEX('WPTM - Section F'!E$93:E$574,MATCH('Print View'!$AP189,'WPTM - Section F'!A$93:A$574,0))&lt;&gt;0,INDEX('WPTM - Section F'!E$93:E$574,MATCH('Print View'!$AP189,'WPTM - Section F'!A$93:A$574,0)),""),"")</f>
        <v/>
      </c>
      <c r="Z189" s="645"/>
      <c r="AA189" s="645" t="str">
        <f>IFERROR(IF(INDEX('WPTM - Section F'!D$93:D$574,MATCH('Print View'!$AQ189,'WPTM - Section F'!A$93:A$574,0))&lt;&gt;0,INDEX('WPTM - Section F'!D$93:D$574,MATCH('Print View'!$AQ189,'WPTM - Section F'!A$93:A$574,0)),""),"")</f>
        <v/>
      </c>
      <c r="AB189" s="645"/>
      <c r="AC189" s="645" t="str">
        <f>IFERROR(IF(INDEX('WPTM - Section F'!E$93:E$574,MATCH('Print View'!$AQ189,'WPTM - Section F'!A$93:A$574,0))&lt;&gt;0,INDEX('WPTM - Section F'!E$93:E$574,MATCH('Print View'!$AQ189,'WPTM - Section F'!A$93:A$574,0)),""),"")</f>
        <v/>
      </c>
      <c r="AD189" s="645"/>
      <c r="AE189" s="254"/>
      <c r="AF189" s="314"/>
      <c r="AG189" s="322" t="str">
        <f>IFERROR(IF(INDEX('WPTM - Section F'!O$8:O$89,MATCH('Print View'!$A189,'WPTM - Section F'!D$8:D$89,0))&lt;&gt;0,INDEX('WPTM - Section F'!O$8:O$89,MATCH('Print View'!$A189,'WPTM - Section F'!D$8:D$89,0)),""),"")</f>
        <v/>
      </c>
      <c r="AL189" s="249" t="str">
        <f t="shared" ca="1" si="314"/>
        <v>5</v>
      </c>
      <c r="AM189" s="249" t="str">
        <f t="shared" ca="1" si="315"/>
        <v>5</v>
      </c>
      <c r="AN189" s="249" t="str">
        <f t="shared" ca="1" si="316"/>
        <v>5</v>
      </c>
      <c r="AO189" s="249" t="str">
        <f t="shared" ca="1" si="317"/>
        <v>5</v>
      </c>
      <c r="AP189" s="249" t="str">
        <f t="shared" ca="1" si="318"/>
        <v>5</v>
      </c>
      <c r="AQ189" s="249" t="str">
        <f t="shared" si="319"/>
        <v>5</v>
      </c>
    </row>
    <row r="190" spans="1:43" s="230" customFormat="1" ht="28.5" hidden="1" x14ac:dyDescent="0.25">
      <c r="A190" s="318" t="s">
        <v>314</v>
      </c>
      <c r="B190" s="312" t="str">
        <f>IFERROR(IF(INDEX('WPTM - Section F'!B$8:B$89,MATCH('Print View'!$A190,'WPTM - Section F'!A$8:A$89,0))&lt;&gt;0,INDEX('WPTM - Section F'!B$8:B$89,MATCH('Print View'!$A190,'WPTM - Section F'!A$8:A$89,0)),""),"")</f>
        <v/>
      </c>
      <c r="C190" s="312" t="str">
        <f>IFERROR(IF(INDEX('WPTM - Section F'!C$8:C$89,MATCH('Print View'!$A190,'WPTM - Section F'!B$8:B$89,0))&lt;&gt;0,INDEX('WPTM - Section F'!C$8:C$89,MATCH('Print View'!$A190,'WPTM - Section F'!B$8:B$89,0)),""),"")</f>
        <v/>
      </c>
      <c r="D190" s="312" t="str">
        <f>IFERROR(IF(INDEX('WPTM - Section F'!D$8:D$89,MATCH('Print View'!$A190,'WPTM - Section F'!C$8:C$89,0))&lt;&gt;0,INDEX('WPTM - Section F'!D$8:D$89,MATCH('Print View'!$A190,'WPTM - Section F'!C$8:C$89,0)),""),"")</f>
        <v/>
      </c>
      <c r="E190" s="312" t="str">
        <f>IFERROR(IF(INDEX('WPTM - Section F'!E$8:E$89,MATCH('Print View'!$A190,'WPTM - Section F'!D$8:D$89,0))&lt;&gt;0,INDEX('WPTM - Section F'!E$8:E$89,MATCH('Print View'!$A190,'WPTM - Section F'!D$8:D$89,0)),""),"")</f>
        <v/>
      </c>
      <c r="F190" s="312" t="str">
        <f>IFERROR(IF(INDEX('WPTM - Section F'!N$8:N$89,MATCH('Print View'!$A190,'WPTM - Section F'!D$8:D$89,0))&lt;&gt;0,INDEX('WPTM - Section F'!N$8:N$89,MATCH('Print View'!$A190,'WPTM - Section F'!D$8:D$89,0)),""),"")</f>
        <v/>
      </c>
      <c r="G190" s="645" t="str">
        <f>IFERROR(IF(INDEX('WPTM - Section F'!D$93:D$574,MATCH('Print View'!$AL190,'WPTM - Section F'!A$93:A$574,0))&lt;&gt;0,INDEX('WPTM - Section F'!D$93:D$574,MATCH('Print View'!$AL190,'WPTM - Section F'!A$93:A$574,0)),""),"")</f>
        <v/>
      </c>
      <c r="H190" s="645"/>
      <c r="I190" s="645" t="str">
        <f>IFERROR(IF(INDEX('WPTM - Section F'!E$93:E$574,MATCH('Print View'!$AL190,'WPTM - Section F'!A$93:A$574,0))&lt;&gt;0,INDEX('WPTM - Section F'!E$93:E$574,MATCH('Print View'!$AL190,'WPTM - Section F'!A$93:A$574,0)),""),"")</f>
        <v/>
      </c>
      <c r="J190" s="645"/>
      <c r="K190" s="645" t="str">
        <f>IFERROR(IF(INDEX('WPTM - Section F'!D$93:D$574,MATCH('Print View'!$AM190,'WPTM - Section F'!A$93:A$574,0))&lt;&gt;0,INDEX('WPTM - Section F'!D$93:D$574,MATCH('Print View'!$AM190,'WPTM - Section F'!A$93:A$574,0)),""),"")</f>
        <v/>
      </c>
      <c r="L190" s="645"/>
      <c r="M190" s="645" t="str">
        <f>IFERROR(IF(INDEX('WPTM - Section F'!E$93:E$574,MATCH('Print View'!$AM190,'WPTM - Section F'!A$93:A$574,0))&lt;&gt;0,INDEX('WPTM - Section F'!E$93:E$574,MATCH('Print View'!$AM190,'WPTM - Section F'!A$93:A$574,0)),""),"")</f>
        <v/>
      </c>
      <c r="N190" s="645"/>
      <c r="O190" s="645" t="str">
        <f>IFERROR(IF(INDEX('WPTM - Section F'!D$93:D$574,MATCH('Print View'!$AN190,'WPTM - Section F'!A$93:A$574,0))&lt;&gt;0,INDEX('WPTM - Section F'!D$93:D$574,MATCH('Print View'!$AN190,'WPTM - Section F'!A$93:A$574,0)),""),"")</f>
        <v/>
      </c>
      <c r="P190" s="645"/>
      <c r="Q190" s="645" t="str">
        <f>IFERROR(IF(INDEX('WPTM - Section F'!E$93:E$574,MATCH('Print View'!$AN190,'WPTM - Section F'!A$93:A$574,0))&lt;&gt;0,INDEX('WPTM - Section F'!E$93:E$574,MATCH('Print View'!$AN190,'WPTM - Section F'!A$93:A$574,0)),""),"")</f>
        <v/>
      </c>
      <c r="R190" s="645"/>
      <c r="S190" s="645" t="str">
        <f>IFERROR(IF(INDEX('WPTM - Section F'!D$93:D$574,MATCH('Print View'!$AO190,'WPTM - Section F'!A$93:A$574,0))&lt;&gt;0,INDEX('WPTM - Section F'!D$93:D$574,MATCH('Print View'!$AO190,'WPTM - Section F'!A$93:A$574,0)),""),"")</f>
        <v/>
      </c>
      <c r="T190" s="645"/>
      <c r="U190" s="645" t="str">
        <f>IFERROR(IF(INDEX('WPTM - Section F'!E$93:E$574,MATCH('Print View'!$AO190,'WPTM - Section F'!A$93:A$574,0))&lt;&gt;0,INDEX('WPTM - Section F'!E$93:E$574,MATCH('Print View'!$AO190,'WPTM - Section F'!A$93:A$574,0)),""),"")</f>
        <v/>
      </c>
      <c r="V190" s="645"/>
      <c r="W190" s="645" t="str">
        <f>IFERROR(IF(INDEX('WPTM - Section F'!D$93:D$574,MATCH('Print View'!$AP190,'WPTM - Section F'!A$93:A$574,0))&lt;&gt;0,INDEX('WPTM - Section F'!D$93:D$574,MATCH('Print View'!$AP190,'WPTM - Section F'!A$93:A$574,0)),""),"")</f>
        <v/>
      </c>
      <c r="X190" s="645"/>
      <c r="Y190" s="645" t="str">
        <f>IFERROR(IF(INDEX('WPTM - Section F'!E$93:E$574,MATCH('Print View'!$AP190,'WPTM - Section F'!A$93:A$574,0))&lt;&gt;0,INDEX('WPTM - Section F'!E$93:E$574,MATCH('Print View'!$AP190,'WPTM - Section F'!A$93:A$574,0)),""),"")</f>
        <v/>
      </c>
      <c r="Z190" s="645"/>
      <c r="AA190" s="645" t="str">
        <f>IFERROR(IF(INDEX('WPTM - Section F'!D$93:D$574,MATCH('Print View'!$AQ190,'WPTM - Section F'!A$93:A$574,0))&lt;&gt;0,INDEX('WPTM - Section F'!D$93:D$574,MATCH('Print View'!$AQ190,'WPTM - Section F'!A$93:A$574,0)),""),"")</f>
        <v/>
      </c>
      <c r="AB190" s="645"/>
      <c r="AC190" s="645" t="str">
        <f>IFERROR(IF(INDEX('WPTM - Section F'!E$93:E$574,MATCH('Print View'!$AQ190,'WPTM - Section F'!A$93:A$574,0))&lt;&gt;0,INDEX('WPTM - Section F'!E$93:E$574,MATCH('Print View'!$AQ190,'WPTM - Section F'!A$93:A$574,0)),""),"")</f>
        <v/>
      </c>
      <c r="AD190" s="645"/>
      <c r="AE190" s="254"/>
      <c r="AF190" s="314"/>
      <c r="AG190" s="322" t="str">
        <f>IFERROR(IF(INDEX('WPTM - Section F'!O$8:O$89,MATCH('Print View'!$A190,'WPTM - Section F'!D$8:D$89,0))&lt;&gt;0,INDEX('WPTM - Section F'!O$8:O$89,MATCH('Print View'!$A190,'WPTM - Section F'!D$8:D$89,0)),""),"")</f>
        <v/>
      </c>
      <c r="AL190" s="249" t="str">
        <f t="shared" si="314"/>
        <v>6</v>
      </c>
      <c r="AM190" s="249" t="str">
        <f t="shared" si="315"/>
        <v>6</v>
      </c>
      <c r="AN190" s="249" t="str">
        <f t="shared" si="316"/>
        <v>6</v>
      </c>
      <c r="AO190" s="249" t="str">
        <f t="shared" si="317"/>
        <v>6</v>
      </c>
      <c r="AP190" s="249" t="str">
        <f t="shared" si="318"/>
        <v>6</v>
      </c>
      <c r="AQ190" s="249" t="str">
        <f t="shared" si="319"/>
        <v>6</v>
      </c>
    </row>
    <row r="191" spans="1:43" s="230" customFormat="1" ht="28.5" hidden="1" x14ac:dyDescent="0.25">
      <c r="A191" s="318" t="s">
        <v>315</v>
      </c>
      <c r="B191" s="312" t="str">
        <f>IFERROR(IF(INDEX('WPTM - Section F'!B$8:B$89,MATCH('Print View'!$A191,'WPTM - Section F'!A$8:A$89,0))&lt;&gt;0,INDEX('WPTM - Section F'!B$8:B$89,MATCH('Print View'!$A191,'WPTM - Section F'!A$8:A$89,0)),""),"")</f>
        <v/>
      </c>
      <c r="C191" s="312" t="str">
        <f>IFERROR(IF(INDEX('WPTM - Section F'!C$8:C$89,MATCH('Print View'!$A191,'WPTM - Section F'!B$8:B$89,0))&lt;&gt;0,INDEX('WPTM - Section F'!C$8:C$89,MATCH('Print View'!$A191,'WPTM - Section F'!B$8:B$89,0)),""),"")</f>
        <v/>
      </c>
      <c r="D191" s="312" t="str">
        <f>IFERROR(IF(INDEX('WPTM - Section F'!D$8:D$89,MATCH('Print View'!$A191,'WPTM - Section F'!C$8:C$89,0))&lt;&gt;0,INDEX('WPTM - Section F'!D$8:D$89,MATCH('Print View'!$A191,'WPTM - Section F'!C$8:C$89,0)),""),"")</f>
        <v/>
      </c>
      <c r="E191" s="312" t="str">
        <f>IFERROR(IF(INDEX('WPTM - Section F'!E$8:E$89,MATCH('Print View'!$A191,'WPTM - Section F'!D$8:D$89,0))&lt;&gt;0,INDEX('WPTM - Section F'!E$8:E$89,MATCH('Print View'!$A191,'WPTM - Section F'!D$8:D$89,0)),""),"")</f>
        <v/>
      </c>
      <c r="F191" s="312" t="str">
        <f>IFERROR(IF(INDEX('WPTM - Section F'!N$8:N$89,MATCH('Print View'!$A191,'WPTM - Section F'!D$8:D$89,0))&lt;&gt;0,INDEX('WPTM - Section F'!N$8:N$89,MATCH('Print View'!$A191,'WPTM - Section F'!D$8:D$89,0)),""),"")</f>
        <v/>
      </c>
      <c r="G191" s="645" t="str">
        <f ca="1">IFERROR(IF(INDEX('WPTM - Section F'!D$93:D$574,MATCH('Print View'!$AL191,'WPTM - Section F'!A$93:A$574,0))&lt;&gt;0,INDEX('WPTM - Section F'!D$93:D$574,MATCH('Print View'!$AL191,'WPTM - Section F'!A$93:A$574,0)),""),"")</f>
        <v/>
      </c>
      <c r="H191" s="645"/>
      <c r="I191" s="645" t="str">
        <f ca="1">IFERROR(IF(INDEX('WPTM - Section F'!E$93:E$574,MATCH('Print View'!$AL191,'WPTM - Section F'!A$93:A$574,0))&lt;&gt;0,INDEX('WPTM - Section F'!E$93:E$574,MATCH('Print View'!$AL191,'WPTM - Section F'!A$93:A$574,0)),""),"")</f>
        <v/>
      </c>
      <c r="J191" s="645"/>
      <c r="K191" s="645" t="str">
        <f ca="1">IFERROR(IF(INDEX('WPTM - Section F'!D$93:D$574,MATCH('Print View'!$AM191,'WPTM - Section F'!A$93:A$574,0))&lt;&gt;0,INDEX('WPTM - Section F'!D$93:D$574,MATCH('Print View'!$AM191,'WPTM - Section F'!A$93:A$574,0)),""),"")</f>
        <v/>
      </c>
      <c r="L191" s="645"/>
      <c r="M191" s="645" t="str">
        <f ca="1">IFERROR(IF(INDEX('WPTM - Section F'!E$93:E$574,MATCH('Print View'!$AM191,'WPTM - Section F'!A$93:A$574,0))&lt;&gt;0,INDEX('WPTM - Section F'!E$93:E$574,MATCH('Print View'!$AM191,'WPTM - Section F'!A$93:A$574,0)),""),"")</f>
        <v/>
      </c>
      <c r="N191" s="645"/>
      <c r="O191" s="645" t="str">
        <f ca="1">IFERROR(IF(INDEX('WPTM - Section F'!D$93:D$574,MATCH('Print View'!$AN191,'WPTM - Section F'!A$93:A$574,0))&lt;&gt;0,INDEX('WPTM - Section F'!D$93:D$574,MATCH('Print View'!$AN191,'WPTM - Section F'!A$93:A$574,0)),""),"")</f>
        <v/>
      </c>
      <c r="P191" s="645"/>
      <c r="Q191" s="645" t="str">
        <f ca="1">IFERROR(IF(INDEX('WPTM - Section F'!E$93:E$574,MATCH('Print View'!$AN191,'WPTM - Section F'!A$93:A$574,0))&lt;&gt;0,INDEX('WPTM - Section F'!E$93:E$574,MATCH('Print View'!$AN191,'WPTM - Section F'!A$93:A$574,0)),""),"")</f>
        <v/>
      </c>
      <c r="R191" s="645"/>
      <c r="S191" s="645" t="str">
        <f ca="1">IFERROR(IF(INDEX('WPTM - Section F'!D$93:D$574,MATCH('Print View'!$AO191,'WPTM - Section F'!A$93:A$574,0))&lt;&gt;0,INDEX('WPTM - Section F'!D$93:D$574,MATCH('Print View'!$AO191,'WPTM - Section F'!A$93:A$574,0)),""),"")</f>
        <v/>
      </c>
      <c r="T191" s="645"/>
      <c r="U191" s="645" t="str">
        <f ca="1">IFERROR(IF(INDEX('WPTM - Section F'!E$93:E$574,MATCH('Print View'!$AO191,'WPTM - Section F'!A$93:A$574,0))&lt;&gt;0,INDEX('WPTM - Section F'!E$93:E$574,MATCH('Print View'!$AO191,'WPTM - Section F'!A$93:A$574,0)),""),"")</f>
        <v/>
      </c>
      <c r="V191" s="645"/>
      <c r="W191" s="645" t="str">
        <f ca="1">IFERROR(IF(INDEX('WPTM - Section F'!D$93:D$574,MATCH('Print View'!$AP191,'WPTM - Section F'!A$93:A$574,0))&lt;&gt;0,INDEX('WPTM - Section F'!D$93:D$574,MATCH('Print View'!$AP191,'WPTM - Section F'!A$93:A$574,0)),""),"")</f>
        <v/>
      </c>
      <c r="X191" s="645"/>
      <c r="Y191" s="645" t="str">
        <f ca="1">IFERROR(IF(INDEX('WPTM - Section F'!E$93:E$574,MATCH('Print View'!$AP191,'WPTM - Section F'!A$93:A$574,0))&lt;&gt;0,INDEX('WPTM - Section F'!E$93:E$574,MATCH('Print View'!$AP191,'WPTM - Section F'!A$93:A$574,0)),""),"")</f>
        <v/>
      </c>
      <c r="Z191" s="645"/>
      <c r="AA191" s="645" t="str">
        <f>IFERROR(IF(INDEX('WPTM - Section F'!D$93:D$574,MATCH('Print View'!$AQ191,'WPTM - Section F'!A$93:A$574,0))&lt;&gt;0,INDEX('WPTM - Section F'!D$93:D$574,MATCH('Print View'!$AQ191,'WPTM - Section F'!A$93:A$574,0)),""),"")</f>
        <v/>
      </c>
      <c r="AB191" s="645"/>
      <c r="AC191" s="645" t="str">
        <f>IFERROR(IF(INDEX('WPTM - Section F'!E$93:E$574,MATCH('Print View'!$AQ191,'WPTM - Section F'!A$93:A$574,0))&lt;&gt;0,INDEX('WPTM - Section F'!E$93:E$574,MATCH('Print View'!$AQ191,'WPTM - Section F'!A$93:A$574,0)),""),"")</f>
        <v/>
      </c>
      <c r="AD191" s="645"/>
      <c r="AE191" s="254"/>
      <c r="AF191" s="314"/>
      <c r="AG191" s="322" t="str">
        <f>IFERROR(IF(INDEX('WPTM - Section F'!O$8:O$89,MATCH('Print View'!$A191,'WPTM - Section F'!D$8:D$89,0))&lt;&gt;0,INDEX('WPTM - Section F'!O$8:O$89,MATCH('Print View'!$A191,'WPTM - Section F'!D$8:D$89,0)),""),"")</f>
        <v/>
      </c>
      <c r="AL191" s="249" t="str">
        <f t="shared" ca="1" si="314"/>
        <v>7</v>
      </c>
      <c r="AM191" s="249" t="str">
        <f t="shared" ca="1" si="315"/>
        <v>7</v>
      </c>
      <c r="AN191" s="249" t="str">
        <f t="shared" ca="1" si="316"/>
        <v>7</v>
      </c>
      <c r="AO191" s="249" t="str">
        <f t="shared" ca="1" si="317"/>
        <v>7</v>
      </c>
      <c r="AP191" s="249" t="str">
        <f t="shared" ca="1" si="318"/>
        <v>7</v>
      </c>
      <c r="AQ191" s="249" t="str">
        <f t="shared" si="319"/>
        <v>7</v>
      </c>
    </row>
    <row r="192" spans="1:43" s="230" customFormat="1" ht="28.5" hidden="1" x14ac:dyDescent="0.25">
      <c r="A192" s="318" t="s">
        <v>316</v>
      </c>
      <c r="B192" s="312" t="str">
        <f>IFERROR(IF(INDEX('WPTM - Section F'!B$8:B$89,MATCH('Print View'!$A192,'WPTM - Section F'!A$8:A$89,0))&lt;&gt;0,INDEX('WPTM - Section F'!B$8:B$89,MATCH('Print View'!$A192,'WPTM - Section F'!A$8:A$89,0)),""),"")</f>
        <v/>
      </c>
      <c r="C192" s="312" t="str">
        <f>IFERROR(IF(INDEX('WPTM - Section F'!C$8:C$89,MATCH('Print View'!$A192,'WPTM - Section F'!B$8:B$89,0))&lt;&gt;0,INDEX('WPTM - Section F'!C$8:C$89,MATCH('Print View'!$A192,'WPTM - Section F'!B$8:B$89,0)),""),"")</f>
        <v/>
      </c>
      <c r="D192" s="312" t="str">
        <f>IFERROR(IF(INDEX('WPTM - Section F'!D$8:D$89,MATCH('Print View'!$A192,'WPTM - Section F'!C$8:C$89,0))&lt;&gt;0,INDEX('WPTM - Section F'!D$8:D$89,MATCH('Print View'!$A192,'WPTM - Section F'!C$8:C$89,0)),""),"")</f>
        <v/>
      </c>
      <c r="E192" s="312" t="str">
        <f>IFERROR(IF(INDEX('WPTM - Section F'!E$8:E$89,MATCH('Print View'!$A192,'WPTM - Section F'!D$8:D$89,0))&lt;&gt;0,INDEX('WPTM - Section F'!E$8:E$89,MATCH('Print View'!$A192,'WPTM - Section F'!D$8:D$89,0)),""),"")</f>
        <v/>
      </c>
      <c r="F192" s="312" t="str">
        <f>IFERROR(IF(INDEX('WPTM - Section F'!N$8:N$89,MATCH('Print View'!$A192,'WPTM - Section F'!D$8:D$89,0))&lt;&gt;0,INDEX('WPTM - Section F'!N$8:N$89,MATCH('Print View'!$A192,'WPTM - Section F'!D$8:D$89,0)),""),"")</f>
        <v/>
      </c>
      <c r="G192" s="645" t="str">
        <f>IFERROR(IF(INDEX('WPTM - Section F'!D$93:D$574,MATCH('Print View'!$AL192,'WPTM - Section F'!A$93:A$574,0))&lt;&gt;0,INDEX('WPTM - Section F'!D$93:D$574,MATCH('Print View'!$AL192,'WPTM - Section F'!A$93:A$574,0)),""),"")</f>
        <v/>
      </c>
      <c r="H192" s="645"/>
      <c r="I192" s="645" t="str">
        <f>IFERROR(IF(INDEX('WPTM - Section F'!E$93:E$574,MATCH('Print View'!$AL192,'WPTM - Section F'!A$93:A$574,0))&lt;&gt;0,INDEX('WPTM - Section F'!E$93:E$574,MATCH('Print View'!$AL192,'WPTM - Section F'!A$93:A$574,0)),""),"")</f>
        <v/>
      </c>
      <c r="J192" s="645"/>
      <c r="K192" s="645" t="str">
        <f>IFERROR(IF(INDEX('WPTM - Section F'!D$93:D$574,MATCH('Print View'!$AM192,'WPTM - Section F'!A$93:A$574,0))&lt;&gt;0,INDEX('WPTM - Section F'!D$93:D$574,MATCH('Print View'!$AM192,'WPTM - Section F'!A$93:A$574,0)),""),"")</f>
        <v/>
      </c>
      <c r="L192" s="645"/>
      <c r="M192" s="645" t="str">
        <f>IFERROR(IF(INDEX('WPTM - Section F'!E$93:E$574,MATCH('Print View'!$AM192,'WPTM - Section F'!A$93:A$574,0))&lt;&gt;0,INDEX('WPTM - Section F'!E$93:E$574,MATCH('Print View'!$AM192,'WPTM - Section F'!A$93:A$574,0)),""),"")</f>
        <v/>
      </c>
      <c r="N192" s="645"/>
      <c r="O192" s="645" t="str">
        <f>IFERROR(IF(INDEX('WPTM - Section F'!D$93:D$574,MATCH('Print View'!$AN192,'WPTM - Section F'!A$93:A$574,0))&lt;&gt;0,INDEX('WPTM - Section F'!D$93:D$574,MATCH('Print View'!$AN192,'WPTM - Section F'!A$93:A$574,0)),""),"")</f>
        <v/>
      </c>
      <c r="P192" s="645"/>
      <c r="Q192" s="645" t="str">
        <f>IFERROR(IF(INDEX('WPTM - Section F'!E$93:E$574,MATCH('Print View'!$AN192,'WPTM - Section F'!A$93:A$574,0))&lt;&gt;0,INDEX('WPTM - Section F'!E$93:E$574,MATCH('Print View'!$AN192,'WPTM - Section F'!A$93:A$574,0)),""),"")</f>
        <v/>
      </c>
      <c r="R192" s="645"/>
      <c r="S192" s="645" t="str">
        <f>IFERROR(IF(INDEX('WPTM - Section F'!D$93:D$574,MATCH('Print View'!$AO192,'WPTM - Section F'!A$93:A$574,0))&lt;&gt;0,INDEX('WPTM - Section F'!D$93:D$574,MATCH('Print View'!$AO192,'WPTM - Section F'!A$93:A$574,0)),""),"")</f>
        <v/>
      </c>
      <c r="T192" s="645"/>
      <c r="U192" s="645" t="str">
        <f>IFERROR(IF(INDEX('WPTM - Section F'!E$93:E$574,MATCH('Print View'!$AO192,'WPTM - Section F'!A$93:A$574,0))&lt;&gt;0,INDEX('WPTM - Section F'!E$93:E$574,MATCH('Print View'!$AO192,'WPTM - Section F'!A$93:A$574,0)),""),"")</f>
        <v/>
      </c>
      <c r="V192" s="645"/>
      <c r="W192" s="645" t="str">
        <f>IFERROR(IF(INDEX('WPTM - Section F'!D$93:D$574,MATCH('Print View'!$AP192,'WPTM - Section F'!A$93:A$574,0))&lt;&gt;0,INDEX('WPTM - Section F'!D$93:D$574,MATCH('Print View'!$AP192,'WPTM - Section F'!A$93:A$574,0)),""),"")</f>
        <v/>
      </c>
      <c r="X192" s="645"/>
      <c r="Y192" s="645" t="str">
        <f>IFERROR(IF(INDEX('WPTM - Section F'!E$93:E$574,MATCH('Print View'!$AP192,'WPTM - Section F'!A$93:A$574,0))&lt;&gt;0,INDEX('WPTM - Section F'!E$93:E$574,MATCH('Print View'!$AP192,'WPTM - Section F'!A$93:A$574,0)),""),"")</f>
        <v/>
      </c>
      <c r="Z192" s="645"/>
      <c r="AA192" s="645" t="str">
        <f>IFERROR(IF(INDEX('WPTM - Section F'!D$93:D$574,MATCH('Print View'!$AQ192,'WPTM - Section F'!A$93:A$574,0))&lt;&gt;0,INDEX('WPTM - Section F'!D$93:D$574,MATCH('Print View'!$AQ192,'WPTM - Section F'!A$93:A$574,0)),""),"")</f>
        <v/>
      </c>
      <c r="AB192" s="645"/>
      <c r="AC192" s="645" t="str">
        <f>IFERROR(IF(INDEX('WPTM - Section F'!E$93:E$574,MATCH('Print View'!$AQ192,'WPTM - Section F'!A$93:A$574,0))&lt;&gt;0,INDEX('WPTM - Section F'!E$93:E$574,MATCH('Print View'!$AQ192,'WPTM - Section F'!A$93:A$574,0)),""),"")</f>
        <v/>
      </c>
      <c r="AD192" s="645"/>
      <c r="AE192" s="254"/>
      <c r="AF192" s="314"/>
      <c r="AG192" s="322" t="str">
        <f>IFERROR(IF(INDEX('WPTM - Section F'!O$8:O$89,MATCH('Print View'!$A192,'WPTM - Section F'!D$8:D$89,0))&lt;&gt;0,INDEX('WPTM - Section F'!O$8:O$89,MATCH('Print View'!$A192,'WPTM - Section F'!D$8:D$89,0)),""),"")</f>
        <v/>
      </c>
      <c r="AL192" s="249" t="str">
        <f t="shared" si="314"/>
        <v>8</v>
      </c>
      <c r="AM192" s="249" t="str">
        <f t="shared" si="315"/>
        <v>8</v>
      </c>
      <c r="AN192" s="249" t="str">
        <f t="shared" si="316"/>
        <v>8</v>
      </c>
      <c r="AO192" s="249" t="str">
        <f t="shared" si="317"/>
        <v>8</v>
      </c>
      <c r="AP192" s="249" t="str">
        <f t="shared" si="318"/>
        <v>8</v>
      </c>
      <c r="AQ192" s="249" t="str">
        <f t="shared" si="319"/>
        <v>8</v>
      </c>
    </row>
    <row r="193" spans="1:43" s="230" customFormat="1" ht="28.5" hidden="1" x14ac:dyDescent="0.25">
      <c r="A193" s="318" t="s">
        <v>317</v>
      </c>
      <c r="B193" s="312" t="str">
        <f>IFERROR(IF(INDEX('WPTM - Section F'!B$8:B$89,MATCH('Print View'!$A193,'WPTM - Section F'!A$8:A$89,0))&lt;&gt;0,INDEX('WPTM - Section F'!B$8:B$89,MATCH('Print View'!$A193,'WPTM - Section F'!A$8:A$89,0)),""),"")</f>
        <v/>
      </c>
      <c r="C193" s="312" t="str">
        <f>IFERROR(IF(INDEX('WPTM - Section F'!C$8:C$89,MATCH('Print View'!$A193,'WPTM - Section F'!B$8:B$89,0))&lt;&gt;0,INDEX('WPTM - Section F'!C$8:C$89,MATCH('Print View'!$A193,'WPTM - Section F'!B$8:B$89,0)),""),"")</f>
        <v/>
      </c>
      <c r="D193" s="312" t="str">
        <f>IFERROR(IF(INDEX('WPTM - Section F'!D$8:D$89,MATCH('Print View'!$A193,'WPTM - Section F'!C$8:C$89,0))&lt;&gt;0,INDEX('WPTM - Section F'!D$8:D$89,MATCH('Print View'!$A193,'WPTM - Section F'!C$8:C$89,0)),""),"")</f>
        <v/>
      </c>
      <c r="E193" s="312" t="str">
        <f>IFERROR(IF(INDEX('WPTM - Section F'!E$8:E$89,MATCH('Print View'!$A193,'WPTM - Section F'!D$8:D$89,0))&lt;&gt;0,INDEX('WPTM - Section F'!E$8:E$89,MATCH('Print View'!$A193,'WPTM - Section F'!D$8:D$89,0)),""),"")</f>
        <v/>
      </c>
      <c r="F193" s="312" t="str">
        <f>IFERROR(IF(INDEX('WPTM - Section F'!N$8:N$89,MATCH('Print View'!$A193,'WPTM - Section F'!D$8:D$89,0))&lt;&gt;0,INDEX('WPTM - Section F'!N$8:N$89,MATCH('Print View'!$A193,'WPTM - Section F'!D$8:D$89,0)),""),"")</f>
        <v/>
      </c>
      <c r="G193" s="645" t="str">
        <f ca="1">IFERROR(IF(INDEX('WPTM - Section F'!D$93:D$574,MATCH('Print View'!$AL193,'WPTM - Section F'!A$93:A$574,0))&lt;&gt;0,INDEX('WPTM - Section F'!D$93:D$574,MATCH('Print View'!$AL193,'WPTM - Section F'!A$93:A$574,0)),""),"")</f>
        <v/>
      </c>
      <c r="H193" s="645"/>
      <c r="I193" s="645" t="str">
        <f ca="1">IFERROR(IF(INDEX('WPTM - Section F'!E$93:E$574,MATCH('Print View'!$AL193,'WPTM - Section F'!A$93:A$574,0))&lt;&gt;0,INDEX('WPTM - Section F'!E$93:E$574,MATCH('Print View'!$AL193,'WPTM - Section F'!A$93:A$574,0)),""),"")</f>
        <v/>
      </c>
      <c r="J193" s="645"/>
      <c r="K193" s="645" t="str">
        <f ca="1">IFERROR(IF(INDEX('WPTM - Section F'!D$93:D$574,MATCH('Print View'!$AM193,'WPTM - Section F'!A$93:A$574,0))&lt;&gt;0,INDEX('WPTM - Section F'!D$93:D$574,MATCH('Print View'!$AM193,'WPTM - Section F'!A$93:A$574,0)),""),"")</f>
        <v/>
      </c>
      <c r="L193" s="645"/>
      <c r="M193" s="645" t="str">
        <f ca="1">IFERROR(IF(INDEX('WPTM - Section F'!E$93:E$574,MATCH('Print View'!$AM193,'WPTM - Section F'!A$93:A$574,0))&lt;&gt;0,INDEX('WPTM - Section F'!E$93:E$574,MATCH('Print View'!$AM193,'WPTM - Section F'!A$93:A$574,0)),""),"")</f>
        <v/>
      </c>
      <c r="N193" s="645"/>
      <c r="O193" s="645" t="str">
        <f ca="1">IFERROR(IF(INDEX('WPTM - Section F'!D$93:D$574,MATCH('Print View'!$AN193,'WPTM - Section F'!A$93:A$574,0))&lt;&gt;0,INDEX('WPTM - Section F'!D$93:D$574,MATCH('Print View'!$AN193,'WPTM - Section F'!A$93:A$574,0)),""),"")</f>
        <v/>
      </c>
      <c r="P193" s="645"/>
      <c r="Q193" s="645" t="str">
        <f ca="1">IFERROR(IF(INDEX('WPTM - Section F'!E$93:E$574,MATCH('Print View'!$AN193,'WPTM - Section F'!A$93:A$574,0))&lt;&gt;0,INDEX('WPTM - Section F'!E$93:E$574,MATCH('Print View'!$AN193,'WPTM - Section F'!A$93:A$574,0)),""),"")</f>
        <v/>
      </c>
      <c r="R193" s="645"/>
      <c r="S193" s="645" t="str">
        <f ca="1">IFERROR(IF(INDEX('WPTM - Section F'!D$93:D$574,MATCH('Print View'!$AO193,'WPTM - Section F'!A$93:A$574,0))&lt;&gt;0,INDEX('WPTM - Section F'!D$93:D$574,MATCH('Print View'!$AO193,'WPTM - Section F'!A$93:A$574,0)),""),"")</f>
        <v/>
      </c>
      <c r="T193" s="645"/>
      <c r="U193" s="645" t="str">
        <f ca="1">IFERROR(IF(INDEX('WPTM - Section F'!E$93:E$574,MATCH('Print View'!$AO193,'WPTM - Section F'!A$93:A$574,0))&lt;&gt;0,INDEX('WPTM - Section F'!E$93:E$574,MATCH('Print View'!$AO193,'WPTM - Section F'!A$93:A$574,0)),""),"")</f>
        <v/>
      </c>
      <c r="V193" s="645"/>
      <c r="W193" s="645" t="str">
        <f ca="1">IFERROR(IF(INDEX('WPTM - Section F'!D$93:D$574,MATCH('Print View'!$AP193,'WPTM - Section F'!A$93:A$574,0))&lt;&gt;0,INDEX('WPTM - Section F'!D$93:D$574,MATCH('Print View'!$AP193,'WPTM - Section F'!A$93:A$574,0)),""),"")</f>
        <v/>
      </c>
      <c r="X193" s="645"/>
      <c r="Y193" s="645" t="str">
        <f ca="1">IFERROR(IF(INDEX('WPTM - Section F'!E$93:E$574,MATCH('Print View'!$AP193,'WPTM - Section F'!A$93:A$574,0))&lt;&gt;0,INDEX('WPTM - Section F'!E$93:E$574,MATCH('Print View'!$AP193,'WPTM - Section F'!A$93:A$574,0)),""),"")</f>
        <v/>
      </c>
      <c r="Z193" s="645"/>
      <c r="AA193" s="645" t="str">
        <f>IFERROR(IF(INDEX('WPTM - Section F'!D$93:D$574,MATCH('Print View'!$AQ193,'WPTM - Section F'!A$93:A$574,0))&lt;&gt;0,INDEX('WPTM - Section F'!D$93:D$574,MATCH('Print View'!$AQ193,'WPTM - Section F'!A$93:A$574,0)),""),"")</f>
        <v/>
      </c>
      <c r="AB193" s="645"/>
      <c r="AC193" s="645" t="str">
        <f>IFERROR(IF(INDEX('WPTM - Section F'!E$93:E$574,MATCH('Print View'!$AQ193,'WPTM - Section F'!A$93:A$574,0))&lt;&gt;0,INDEX('WPTM - Section F'!E$93:E$574,MATCH('Print View'!$AQ193,'WPTM - Section F'!A$93:A$574,0)),""),"")</f>
        <v/>
      </c>
      <c r="AD193" s="645"/>
      <c r="AE193" s="254"/>
      <c r="AF193" s="314"/>
      <c r="AG193" s="322" t="str">
        <f>IFERROR(IF(INDEX('WPTM - Section F'!O$8:O$89,MATCH('Print View'!$A193,'WPTM - Section F'!D$8:D$89,0))&lt;&gt;0,INDEX('WPTM - Section F'!O$8:O$89,MATCH('Print View'!$A193,'WPTM - Section F'!D$8:D$89,0)),""),"")</f>
        <v/>
      </c>
      <c r="AL193" s="249" t="str">
        <f t="shared" ca="1" si="314"/>
        <v>9</v>
      </c>
      <c r="AM193" s="249" t="str">
        <f t="shared" ca="1" si="315"/>
        <v>9</v>
      </c>
      <c r="AN193" s="249" t="str">
        <f t="shared" ca="1" si="316"/>
        <v>9</v>
      </c>
      <c r="AO193" s="249" t="str">
        <f t="shared" ca="1" si="317"/>
        <v>9</v>
      </c>
      <c r="AP193" s="249" t="str">
        <f t="shared" ca="1" si="318"/>
        <v>9</v>
      </c>
      <c r="AQ193" s="249" t="str">
        <f t="shared" si="319"/>
        <v>9</v>
      </c>
    </row>
    <row r="194" spans="1:43" s="230" customFormat="1" ht="28.5" hidden="1" x14ac:dyDescent="0.25">
      <c r="A194" s="318" t="s">
        <v>318</v>
      </c>
      <c r="B194" s="312" t="str">
        <f>IFERROR(IF(INDEX('WPTM - Section F'!B$8:B$89,MATCH('Print View'!$A194,'WPTM - Section F'!A$8:A$89,0))&lt;&gt;0,INDEX('WPTM - Section F'!B$8:B$89,MATCH('Print View'!$A194,'WPTM - Section F'!A$8:A$89,0)),""),"")</f>
        <v/>
      </c>
      <c r="C194" s="312" t="str">
        <f>IFERROR(IF(INDEX('WPTM - Section F'!C$8:C$89,MATCH('Print View'!$A194,'WPTM - Section F'!B$8:B$89,0))&lt;&gt;0,INDEX('WPTM - Section F'!C$8:C$89,MATCH('Print View'!$A194,'WPTM - Section F'!B$8:B$89,0)),""),"")</f>
        <v/>
      </c>
      <c r="D194" s="312" t="str">
        <f>IFERROR(IF(INDEX('WPTM - Section F'!D$8:D$89,MATCH('Print View'!$A194,'WPTM - Section F'!C$8:C$89,0))&lt;&gt;0,INDEX('WPTM - Section F'!D$8:D$89,MATCH('Print View'!$A194,'WPTM - Section F'!C$8:C$89,0)),""),"")</f>
        <v/>
      </c>
      <c r="E194" s="312" t="str">
        <f>IFERROR(IF(INDEX('WPTM - Section F'!E$8:E$89,MATCH('Print View'!$A194,'WPTM - Section F'!D$8:D$89,0))&lt;&gt;0,INDEX('WPTM - Section F'!E$8:E$89,MATCH('Print View'!$A194,'WPTM - Section F'!D$8:D$89,0)),""),"")</f>
        <v/>
      </c>
      <c r="F194" s="312" t="str">
        <f>IFERROR(IF(INDEX('WPTM - Section F'!N$8:N$89,MATCH('Print View'!$A194,'WPTM - Section F'!D$8:D$89,0))&lt;&gt;0,INDEX('WPTM - Section F'!N$8:N$89,MATCH('Print View'!$A194,'WPTM - Section F'!D$8:D$89,0)),""),"")</f>
        <v/>
      </c>
      <c r="G194" s="645" t="str">
        <f>IFERROR(IF(INDEX('WPTM - Section F'!D$93:D$574,MATCH('Print View'!$AL194,'WPTM - Section F'!A$93:A$574,0))&lt;&gt;0,INDEX('WPTM - Section F'!D$93:D$574,MATCH('Print View'!$AL194,'WPTM - Section F'!A$93:A$574,0)),""),"")</f>
        <v/>
      </c>
      <c r="H194" s="645"/>
      <c r="I194" s="645" t="str">
        <f>IFERROR(IF(INDEX('WPTM - Section F'!E$93:E$574,MATCH('Print View'!$AL194,'WPTM - Section F'!A$93:A$574,0))&lt;&gt;0,INDEX('WPTM - Section F'!E$93:E$574,MATCH('Print View'!$AL194,'WPTM - Section F'!A$93:A$574,0)),""),"")</f>
        <v/>
      </c>
      <c r="J194" s="645"/>
      <c r="K194" s="645" t="str">
        <f>IFERROR(IF(INDEX('WPTM - Section F'!D$93:D$574,MATCH('Print View'!$AM194,'WPTM - Section F'!A$93:A$574,0))&lt;&gt;0,INDEX('WPTM - Section F'!D$93:D$574,MATCH('Print View'!$AM194,'WPTM - Section F'!A$93:A$574,0)),""),"")</f>
        <v/>
      </c>
      <c r="L194" s="645"/>
      <c r="M194" s="645" t="str">
        <f>IFERROR(IF(INDEX('WPTM - Section F'!E$93:E$574,MATCH('Print View'!$AM194,'WPTM - Section F'!A$93:A$574,0))&lt;&gt;0,INDEX('WPTM - Section F'!E$93:E$574,MATCH('Print View'!$AM194,'WPTM - Section F'!A$93:A$574,0)),""),"")</f>
        <v/>
      </c>
      <c r="N194" s="645"/>
      <c r="O194" s="645" t="str">
        <f>IFERROR(IF(INDEX('WPTM - Section F'!D$93:D$574,MATCH('Print View'!$AN194,'WPTM - Section F'!A$93:A$574,0))&lt;&gt;0,INDEX('WPTM - Section F'!D$93:D$574,MATCH('Print View'!$AN194,'WPTM - Section F'!A$93:A$574,0)),""),"")</f>
        <v/>
      </c>
      <c r="P194" s="645"/>
      <c r="Q194" s="645" t="str">
        <f>IFERROR(IF(INDEX('WPTM - Section F'!E$93:E$574,MATCH('Print View'!$AN194,'WPTM - Section F'!A$93:A$574,0))&lt;&gt;0,INDEX('WPTM - Section F'!E$93:E$574,MATCH('Print View'!$AN194,'WPTM - Section F'!A$93:A$574,0)),""),"")</f>
        <v/>
      </c>
      <c r="R194" s="645"/>
      <c r="S194" s="645" t="str">
        <f>IFERROR(IF(INDEX('WPTM - Section F'!D$93:D$574,MATCH('Print View'!$AO194,'WPTM - Section F'!A$93:A$574,0))&lt;&gt;0,INDEX('WPTM - Section F'!D$93:D$574,MATCH('Print View'!$AO194,'WPTM - Section F'!A$93:A$574,0)),""),"")</f>
        <v/>
      </c>
      <c r="T194" s="645"/>
      <c r="U194" s="645" t="str">
        <f>IFERROR(IF(INDEX('WPTM - Section F'!E$93:E$574,MATCH('Print View'!$AO194,'WPTM - Section F'!A$93:A$574,0))&lt;&gt;0,INDEX('WPTM - Section F'!E$93:E$574,MATCH('Print View'!$AO194,'WPTM - Section F'!A$93:A$574,0)),""),"")</f>
        <v/>
      </c>
      <c r="V194" s="645"/>
      <c r="W194" s="645" t="str">
        <f>IFERROR(IF(INDEX('WPTM - Section F'!D$93:D$574,MATCH('Print View'!$AP194,'WPTM - Section F'!A$93:A$574,0))&lt;&gt;0,INDEX('WPTM - Section F'!D$93:D$574,MATCH('Print View'!$AP194,'WPTM - Section F'!A$93:A$574,0)),""),"")</f>
        <v/>
      </c>
      <c r="X194" s="645"/>
      <c r="Y194" s="645" t="str">
        <f>IFERROR(IF(INDEX('WPTM - Section F'!E$93:E$574,MATCH('Print View'!$AP194,'WPTM - Section F'!A$93:A$574,0))&lt;&gt;0,INDEX('WPTM - Section F'!E$93:E$574,MATCH('Print View'!$AP194,'WPTM - Section F'!A$93:A$574,0)),""),"")</f>
        <v/>
      </c>
      <c r="Z194" s="645"/>
      <c r="AA194" s="645" t="str">
        <f>IFERROR(IF(INDEX('WPTM - Section F'!D$93:D$574,MATCH('Print View'!$AQ194,'WPTM - Section F'!A$93:A$574,0))&lt;&gt;0,INDEX('WPTM - Section F'!D$93:D$574,MATCH('Print View'!$AQ194,'WPTM - Section F'!A$93:A$574,0)),""),"")</f>
        <v/>
      </c>
      <c r="AB194" s="645"/>
      <c r="AC194" s="645" t="str">
        <f>IFERROR(IF(INDEX('WPTM - Section F'!E$93:E$574,MATCH('Print View'!$AQ194,'WPTM - Section F'!A$93:A$574,0))&lt;&gt;0,INDEX('WPTM - Section F'!E$93:E$574,MATCH('Print View'!$AQ194,'WPTM - Section F'!A$93:A$574,0)),""),"")</f>
        <v/>
      </c>
      <c r="AD194" s="645"/>
      <c r="AE194" s="254"/>
      <c r="AF194" s="314"/>
      <c r="AG194" s="322" t="str">
        <f>IFERROR(IF(INDEX('WPTM - Section F'!O$8:O$89,MATCH('Print View'!$A194,'WPTM - Section F'!D$8:D$89,0))&lt;&gt;0,INDEX('WPTM - Section F'!O$8:O$89,MATCH('Print View'!$A194,'WPTM - Section F'!D$8:D$89,0)),""),"")</f>
        <v/>
      </c>
      <c r="AL194" s="249" t="str">
        <f t="shared" si="314"/>
        <v>10</v>
      </c>
      <c r="AM194" s="249" t="str">
        <f t="shared" si="315"/>
        <v>10</v>
      </c>
      <c r="AN194" s="249" t="str">
        <f t="shared" si="316"/>
        <v>10</v>
      </c>
      <c r="AO194" s="249" t="str">
        <f t="shared" si="317"/>
        <v>10</v>
      </c>
      <c r="AP194" s="249" t="str">
        <f t="shared" si="318"/>
        <v>10</v>
      </c>
      <c r="AQ194" s="249" t="str">
        <f t="shared" si="319"/>
        <v>10</v>
      </c>
    </row>
    <row r="195" spans="1:43" s="230" customFormat="1" ht="28.5" hidden="1" x14ac:dyDescent="0.25">
      <c r="A195" s="318" t="s">
        <v>319</v>
      </c>
      <c r="B195" s="312" t="str">
        <f>IFERROR(IF(INDEX('WPTM - Section F'!B$8:B$89,MATCH('Print View'!$A195,'WPTM - Section F'!A$8:A$89,0))&lt;&gt;0,INDEX('WPTM - Section F'!B$8:B$89,MATCH('Print View'!$A195,'WPTM - Section F'!A$8:A$89,0)),""),"")</f>
        <v/>
      </c>
      <c r="C195" s="312" t="str">
        <f>IFERROR(IF(INDEX('WPTM - Section F'!C$8:C$89,MATCH('Print View'!$A195,'WPTM - Section F'!B$8:B$89,0))&lt;&gt;0,INDEX('WPTM - Section F'!C$8:C$89,MATCH('Print View'!$A195,'WPTM - Section F'!B$8:B$89,0)),""),"")</f>
        <v/>
      </c>
      <c r="D195" s="312" t="str">
        <f>IFERROR(IF(INDEX('WPTM - Section F'!D$8:D$89,MATCH('Print View'!$A195,'WPTM - Section F'!C$8:C$89,0))&lt;&gt;0,INDEX('WPTM - Section F'!D$8:D$89,MATCH('Print View'!$A195,'WPTM - Section F'!C$8:C$89,0)),""),"")</f>
        <v/>
      </c>
      <c r="E195" s="312" t="str">
        <f>IFERROR(IF(INDEX('WPTM - Section F'!E$8:E$89,MATCH('Print View'!$A195,'WPTM - Section F'!D$8:D$89,0))&lt;&gt;0,INDEX('WPTM - Section F'!E$8:E$89,MATCH('Print View'!$A195,'WPTM - Section F'!D$8:D$89,0)),""),"")</f>
        <v/>
      </c>
      <c r="F195" s="312" t="str">
        <f>IFERROR(IF(INDEX('WPTM - Section F'!N$8:N$89,MATCH('Print View'!$A195,'WPTM - Section F'!D$8:D$89,0))&lt;&gt;0,INDEX('WPTM - Section F'!N$8:N$89,MATCH('Print View'!$A195,'WPTM - Section F'!D$8:D$89,0)),""),"")</f>
        <v/>
      </c>
      <c r="G195" s="645" t="str">
        <f ca="1">IFERROR(IF(INDEX('WPTM - Section F'!D$93:D$574,MATCH('Print View'!$AL195,'WPTM - Section F'!A$93:A$574,0))&lt;&gt;0,INDEX('WPTM - Section F'!D$93:D$574,MATCH('Print View'!$AL195,'WPTM - Section F'!A$93:A$574,0)),""),"")</f>
        <v/>
      </c>
      <c r="H195" s="645"/>
      <c r="I195" s="645" t="str">
        <f ca="1">IFERROR(IF(INDEX('WPTM - Section F'!E$93:E$574,MATCH('Print View'!$AL195,'WPTM - Section F'!A$93:A$574,0))&lt;&gt;0,INDEX('WPTM - Section F'!E$93:E$574,MATCH('Print View'!$AL195,'WPTM - Section F'!A$93:A$574,0)),""),"")</f>
        <v/>
      </c>
      <c r="J195" s="645"/>
      <c r="K195" s="645" t="str">
        <f ca="1">IFERROR(IF(INDEX('WPTM - Section F'!D$93:D$574,MATCH('Print View'!$AM195,'WPTM - Section F'!A$93:A$574,0))&lt;&gt;0,INDEX('WPTM - Section F'!D$93:D$574,MATCH('Print View'!$AM195,'WPTM - Section F'!A$93:A$574,0)),""),"")</f>
        <v/>
      </c>
      <c r="L195" s="645"/>
      <c r="M195" s="645" t="str">
        <f ca="1">IFERROR(IF(INDEX('WPTM - Section F'!E$93:E$574,MATCH('Print View'!$AM195,'WPTM - Section F'!A$93:A$574,0))&lt;&gt;0,INDEX('WPTM - Section F'!E$93:E$574,MATCH('Print View'!$AM195,'WPTM - Section F'!A$93:A$574,0)),""),"")</f>
        <v/>
      </c>
      <c r="N195" s="645"/>
      <c r="O195" s="645" t="str">
        <f ca="1">IFERROR(IF(INDEX('WPTM - Section F'!D$93:D$574,MATCH('Print View'!$AN195,'WPTM - Section F'!A$93:A$574,0))&lt;&gt;0,INDEX('WPTM - Section F'!D$93:D$574,MATCH('Print View'!$AN195,'WPTM - Section F'!A$93:A$574,0)),""),"")</f>
        <v/>
      </c>
      <c r="P195" s="645"/>
      <c r="Q195" s="645" t="str">
        <f ca="1">IFERROR(IF(INDEX('WPTM - Section F'!E$93:E$574,MATCH('Print View'!$AN195,'WPTM - Section F'!A$93:A$574,0))&lt;&gt;0,INDEX('WPTM - Section F'!E$93:E$574,MATCH('Print View'!$AN195,'WPTM - Section F'!A$93:A$574,0)),""),"")</f>
        <v/>
      </c>
      <c r="R195" s="645"/>
      <c r="S195" s="645" t="str">
        <f ca="1">IFERROR(IF(INDEX('WPTM - Section F'!D$93:D$574,MATCH('Print View'!$AO195,'WPTM - Section F'!A$93:A$574,0))&lt;&gt;0,INDEX('WPTM - Section F'!D$93:D$574,MATCH('Print View'!$AO195,'WPTM - Section F'!A$93:A$574,0)),""),"")</f>
        <v/>
      </c>
      <c r="T195" s="645"/>
      <c r="U195" s="645" t="str">
        <f ca="1">IFERROR(IF(INDEX('WPTM - Section F'!E$93:E$574,MATCH('Print View'!$AO195,'WPTM - Section F'!A$93:A$574,0))&lt;&gt;0,INDEX('WPTM - Section F'!E$93:E$574,MATCH('Print View'!$AO195,'WPTM - Section F'!A$93:A$574,0)),""),"")</f>
        <v/>
      </c>
      <c r="V195" s="645"/>
      <c r="W195" s="645" t="str">
        <f ca="1">IFERROR(IF(INDEX('WPTM - Section F'!D$93:D$574,MATCH('Print View'!$AP195,'WPTM - Section F'!A$93:A$574,0))&lt;&gt;0,INDEX('WPTM - Section F'!D$93:D$574,MATCH('Print View'!$AP195,'WPTM - Section F'!A$93:A$574,0)),""),"")</f>
        <v/>
      </c>
      <c r="X195" s="645"/>
      <c r="Y195" s="645" t="str">
        <f ca="1">IFERROR(IF(INDEX('WPTM - Section F'!E$93:E$574,MATCH('Print View'!$AP195,'WPTM - Section F'!A$93:A$574,0))&lt;&gt;0,INDEX('WPTM - Section F'!E$93:E$574,MATCH('Print View'!$AP195,'WPTM - Section F'!A$93:A$574,0)),""),"")</f>
        <v/>
      </c>
      <c r="Z195" s="645"/>
      <c r="AA195" s="645" t="str">
        <f>IFERROR(IF(INDEX('WPTM - Section F'!D$93:D$574,MATCH('Print View'!$AQ195,'WPTM - Section F'!A$93:A$574,0))&lt;&gt;0,INDEX('WPTM - Section F'!D$93:D$574,MATCH('Print View'!$AQ195,'WPTM - Section F'!A$93:A$574,0)),""),"")</f>
        <v/>
      </c>
      <c r="AB195" s="645"/>
      <c r="AC195" s="645" t="str">
        <f>IFERROR(IF(INDEX('WPTM - Section F'!E$93:E$574,MATCH('Print View'!$AQ195,'WPTM - Section F'!A$93:A$574,0))&lt;&gt;0,INDEX('WPTM - Section F'!E$93:E$574,MATCH('Print View'!$AQ195,'WPTM - Section F'!A$93:A$574,0)),""),"")</f>
        <v/>
      </c>
      <c r="AD195" s="645"/>
      <c r="AE195" s="254"/>
      <c r="AF195" s="314"/>
      <c r="AG195" s="322" t="str">
        <f>IFERROR(IF(INDEX('WPTM - Section F'!O$8:O$89,MATCH('Print View'!$A195,'WPTM - Section F'!D$8:D$89,0))&lt;&gt;0,INDEX('WPTM - Section F'!O$8:O$89,MATCH('Print View'!$A195,'WPTM - Section F'!D$8:D$89,0)),""),"")</f>
        <v/>
      </c>
      <c r="AL195" s="249" t="str">
        <f t="shared" ca="1" si="314"/>
        <v>11</v>
      </c>
      <c r="AM195" s="249" t="str">
        <f t="shared" ca="1" si="315"/>
        <v>11</v>
      </c>
      <c r="AN195" s="249" t="str">
        <f t="shared" ca="1" si="316"/>
        <v>11</v>
      </c>
      <c r="AO195" s="249" t="str">
        <f t="shared" ca="1" si="317"/>
        <v>11</v>
      </c>
      <c r="AP195" s="249" t="str">
        <f t="shared" ca="1" si="318"/>
        <v>11</v>
      </c>
      <c r="AQ195" s="249" t="str">
        <f t="shared" si="319"/>
        <v>11</v>
      </c>
    </row>
    <row r="196" spans="1:43" s="230" customFormat="1" ht="28.5" hidden="1" x14ac:dyDescent="0.25">
      <c r="A196" s="318" t="s">
        <v>320</v>
      </c>
      <c r="B196" s="312" t="str">
        <f>IFERROR(IF(INDEX('WPTM - Section F'!B$8:B$89,MATCH('Print View'!$A196,'WPTM - Section F'!A$8:A$89,0))&lt;&gt;0,INDEX('WPTM - Section F'!B$8:B$89,MATCH('Print View'!$A196,'WPTM - Section F'!A$8:A$89,0)),""),"")</f>
        <v/>
      </c>
      <c r="C196" s="312" t="str">
        <f>IFERROR(IF(INDEX('WPTM - Section F'!C$8:C$89,MATCH('Print View'!$A196,'WPTM - Section F'!B$8:B$89,0))&lt;&gt;0,INDEX('WPTM - Section F'!C$8:C$89,MATCH('Print View'!$A196,'WPTM - Section F'!B$8:B$89,0)),""),"")</f>
        <v/>
      </c>
      <c r="D196" s="312" t="str">
        <f>IFERROR(IF(INDEX('WPTM - Section F'!D$8:D$89,MATCH('Print View'!$A196,'WPTM - Section F'!C$8:C$89,0))&lt;&gt;0,INDEX('WPTM - Section F'!D$8:D$89,MATCH('Print View'!$A196,'WPTM - Section F'!C$8:C$89,0)),""),"")</f>
        <v/>
      </c>
      <c r="E196" s="312" t="str">
        <f>IFERROR(IF(INDEX('WPTM - Section F'!E$8:E$89,MATCH('Print View'!$A196,'WPTM - Section F'!D$8:D$89,0))&lt;&gt;0,INDEX('WPTM - Section F'!E$8:E$89,MATCH('Print View'!$A196,'WPTM - Section F'!D$8:D$89,0)),""),"")</f>
        <v/>
      </c>
      <c r="F196" s="312" t="str">
        <f>IFERROR(IF(INDEX('WPTM - Section F'!N$8:N$89,MATCH('Print View'!$A196,'WPTM - Section F'!D$8:D$89,0))&lt;&gt;0,INDEX('WPTM - Section F'!N$8:N$89,MATCH('Print View'!$A196,'WPTM - Section F'!D$8:D$89,0)),""),"")</f>
        <v/>
      </c>
      <c r="G196" s="645" t="str">
        <f>IFERROR(IF(INDEX('WPTM - Section F'!D$93:D$574,MATCH('Print View'!$AL196,'WPTM - Section F'!A$93:A$574,0))&lt;&gt;0,INDEX('WPTM - Section F'!D$93:D$574,MATCH('Print View'!$AL196,'WPTM - Section F'!A$93:A$574,0)),""),"")</f>
        <v/>
      </c>
      <c r="H196" s="645"/>
      <c r="I196" s="645" t="str">
        <f>IFERROR(IF(INDEX('WPTM - Section F'!E$93:E$574,MATCH('Print View'!$AL196,'WPTM - Section F'!A$93:A$574,0))&lt;&gt;0,INDEX('WPTM - Section F'!E$93:E$574,MATCH('Print View'!$AL196,'WPTM - Section F'!A$93:A$574,0)),""),"")</f>
        <v/>
      </c>
      <c r="J196" s="645"/>
      <c r="K196" s="645" t="str">
        <f>IFERROR(IF(INDEX('WPTM - Section F'!D$93:D$574,MATCH('Print View'!$AM196,'WPTM - Section F'!A$93:A$574,0))&lt;&gt;0,INDEX('WPTM - Section F'!D$93:D$574,MATCH('Print View'!$AM196,'WPTM - Section F'!A$93:A$574,0)),""),"")</f>
        <v/>
      </c>
      <c r="L196" s="645"/>
      <c r="M196" s="645" t="str">
        <f>IFERROR(IF(INDEX('WPTM - Section F'!E$93:E$574,MATCH('Print View'!$AM196,'WPTM - Section F'!A$93:A$574,0))&lt;&gt;0,INDEX('WPTM - Section F'!E$93:E$574,MATCH('Print View'!$AM196,'WPTM - Section F'!A$93:A$574,0)),""),"")</f>
        <v/>
      </c>
      <c r="N196" s="645"/>
      <c r="O196" s="645" t="str">
        <f>IFERROR(IF(INDEX('WPTM - Section F'!D$93:D$574,MATCH('Print View'!$AN196,'WPTM - Section F'!A$93:A$574,0))&lt;&gt;0,INDEX('WPTM - Section F'!D$93:D$574,MATCH('Print View'!$AN196,'WPTM - Section F'!A$93:A$574,0)),""),"")</f>
        <v/>
      </c>
      <c r="P196" s="645"/>
      <c r="Q196" s="645" t="str">
        <f>IFERROR(IF(INDEX('WPTM - Section F'!E$93:E$574,MATCH('Print View'!$AN196,'WPTM - Section F'!A$93:A$574,0))&lt;&gt;0,INDEX('WPTM - Section F'!E$93:E$574,MATCH('Print View'!$AN196,'WPTM - Section F'!A$93:A$574,0)),""),"")</f>
        <v/>
      </c>
      <c r="R196" s="645"/>
      <c r="S196" s="645" t="str">
        <f>IFERROR(IF(INDEX('WPTM - Section F'!D$93:D$574,MATCH('Print View'!$AO196,'WPTM - Section F'!A$93:A$574,0))&lt;&gt;0,INDEX('WPTM - Section F'!D$93:D$574,MATCH('Print View'!$AO196,'WPTM - Section F'!A$93:A$574,0)),""),"")</f>
        <v/>
      </c>
      <c r="T196" s="645"/>
      <c r="U196" s="645" t="str">
        <f>IFERROR(IF(INDEX('WPTM - Section F'!E$93:E$574,MATCH('Print View'!$AO196,'WPTM - Section F'!A$93:A$574,0))&lt;&gt;0,INDEX('WPTM - Section F'!E$93:E$574,MATCH('Print View'!$AO196,'WPTM - Section F'!A$93:A$574,0)),""),"")</f>
        <v/>
      </c>
      <c r="V196" s="645"/>
      <c r="W196" s="645" t="str">
        <f>IFERROR(IF(INDEX('WPTM - Section F'!D$93:D$574,MATCH('Print View'!$AP196,'WPTM - Section F'!A$93:A$574,0))&lt;&gt;0,INDEX('WPTM - Section F'!D$93:D$574,MATCH('Print View'!$AP196,'WPTM - Section F'!A$93:A$574,0)),""),"")</f>
        <v/>
      </c>
      <c r="X196" s="645"/>
      <c r="Y196" s="645" t="str">
        <f>IFERROR(IF(INDEX('WPTM - Section F'!E$93:E$574,MATCH('Print View'!$AP196,'WPTM - Section F'!A$93:A$574,0))&lt;&gt;0,INDEX('WPTM - Section F'!E$93:E$574,MATCH('Print View'!$AP196,'WPTM - Section F'!A$93:A$574,0)),""),"")</f>
        <v/>
      </c>
      <c r="Z196" s="645"/>
      <c r="AA196" s="645" t="str">
        <f>IFERROR(IF(INDEX('WPTM - Section F'!D$93:D$574,MATCH('Print View'!$AQ196,'WPTM - Section F'!A$93:A$574,0))&lt;&gt;0,INDEX('WPTM - Section F'!D$93:D$574,MATCH('Print View'!$AQ196,'WPTM - Section F'!A$93:A$574,0)),""),"")</f>
        <v/>
      </c>
      <c r="AB196" s="645"/>
      <c r="AC196" s="645" t="str">
        <f>IFERROR(IF(INDEX('WPTM - Section F'!E$93:E$574,MATCH('Print View'!$AQ196,'WPTM - Section F'!A$93:A$574,0))&lt;&gt;0,INDEX('WPTM - Section F'!E$93:E$574,MATCH('Print View'!$AQ196,'WPTM - Section F'!A$93:A$574,0)),""),"")</f>
        <v/>
      </c>
      <c r="AD196" s="645"/>
      <c r="AE196" s="254"/>
      <c r="AF196" s="314"/>
      <c r="AG196" s="322" t="str">
        <f>IFERROR(IF(INDEX('WPTM - Section F'!O$8:O$89,MATCH('Print View'!$A196,'WPTM - Section F'!D$8:D$89,0))&lt;&gt;0,INDEX('WPTM - Section F'!O$8:O$89,MATCH('Print View'!$A196,'WPTM - Section F'!D$8:D$89,0)),""),"")</f>
        <v/>
      </c>
      <c r="AL196" s="249" t="str">
        <f t="shared" si="314"/>
        <v>12</v>
      </c>
      <c r="AM196" s="249" t="str">
        <f t="shared" si="315"/>
        <v>12</v>
      </c>
      <c r="AN196" s="249" t="str">
        <f t="shared" si="316"/>
        <v>12</v>
      </c>
      <c r="AO196" s="249" t="str">
        <f t="shared" si="317"/>
        <v>12</v>
      </c>
      <c r="AP196" s="249" t="str">
        <f t="shared" si="318"/>
        <v>12</v>
      </c>
      <c r="AQ196" s="249" t="str">
        <f t="shared" si="319"/>
        <v>12</v>
      </c>
    </row>
    <row r="197" spans="1:43" s="230" customFormat="1" ht="28.5" hidden="1" x14ac:dyDescent="0.25">
      <c r="A197" s="318" t="s">
        <v>321</v>
      </c>
      <c r="B197" s="312" t="str">
        <f>IFERROR(IF(INDEX('WPTM - Section F'!B$8:B$89,MATCH('Print View'!$A197,'WPTM - Section F'!A$8:A$89,0))&lt;&gt;0,INDEX('WPTM - Section F'!B$8:B$89,MATCH('Print View'!$A197,'WPTM - Section F'!A$8:A$89,0)),""),"")</f>
        <v/>
      </c>
      <c r="C197" s="312" t="str">
        <f>IFERROR(IF(INDEX('WPTM - Section F'!C$8:C$89,MATCH('Print View'!$A197,'WPTM - Section F'!B$8:B$89,0))&lt;&gt;0,INDEX('WPTM - Section F'!C$8:C$89,MATCH('Print View'!$A197,'WPTM - Section F'!B$8:B$89,0)),""),"")</f>
        <v/>
      </c>
      <c r="D197" s="312" t="str">
        <f>IFERROR(IF(INDEX('WPTM - Section F'!D$8:D$89,MATCH('Print View'!$A197,'WPTM - Section F'!C$8:C$89,0))&lt;&gt;0,INDEX('WPTM - Section F'!D$8:D$89,MATCH('Print View'!$A197,'WPTM - Section F'!C$8:C$89,0)),""),"")</f>
        <v/>
      </c>
      <c r="E197" s="312" t="str">
        <f>IFERROR(IF(INDEX('WPTM - Section F'!E$8:E$89,MATCH('Print View'!$A197,'WPTM - Section F'!D$8:D$89,0))&lt;&gt;0,INDEX('WPTM - Section F'!E$8:E$89,MATCH('Print View'!$A197,'WPTM - Section F'!D$8:D$89,0)),""),"")</f>
        <v/>
      </c>
      <c r="F197" s="312" t="str">
        <f>IFERROR(IF(INDEX('WPTM - Section F'!N$8:N$89,MATCH('Print View'!$A197,'WPTM - Section F'!D$8:D$89,0))&lt;&gt;0,INDEX('WPTM - Section F'!N$8:N$89,MATCH('Print View'!$A197,'WPTM - Section F'!D$8:D$89,0)),""),"")</f>
        <v/>
      </c>
      <c r="G197" s="645" t="str">
        <f ca="1">IFERROR(IF(INDEX('WPTM - Section F'!D$93:D$574,MATCH('Print View'!$AL197,'WPTM - Section F'!A$93:A$574,0))&lt;&gt;0,INDEX('WPTM - Section F'!D$93:D$574,MATCH('Print View'!$AL197,'WPTM - Section F'!A$93:A$574,0)),""),"")</f>
        <v/>
      </c>
      <c r="H197" s="645"/>
      <c r="I197" s="645" t="str">
        <f ca="1">IFERROR(IF(INDEX('WPTM - Section F'!E$93:E$574,MATCH('Print View'!$AL197,'WPTM - Section F'!A$93:A$574,0))&lt;&gt;0,INDEX('WPTM - Section F'!E$93:E$574,MATCH('Print View'!$AL197,'WPTM - Section F'!A$93:A$574,0)),""),"")</f>
        <v/>
      </c>
      <c r="J197" s="645"/>
      <c r="K197" s="645" t="str">
        <f ca="1">IFERROR(IF(INDEX('WPTM - Section F'!D$93:D$574,MATCH('Print View'!$AM197,'WPTM - Section F'!A$93:A$574,0))&lt;&gt;0,INDEX('WPTM - Section F'!D$93:D$574,MATCH('Print View'!$AM197,'WPTM - Section F'!A$93:A$574,0)),""),"")</f>
        <v/>
      </c>
      <c r="L197" s="645"/>
      <c r="M197" s="645" t="str">
        <f ca="1">IFERROR(IF(INDEX('WPTM - Section F'!E$93:E$574,MATCH('Print View'!$AM197,'WPTM - Section F'!A$93:A$574,0))&lt;&gt;0,INDEX('WPTM - Section F'!E$93:E$574,MATCH('Print View'!$AM197,'WPTM - Section F'!A$93:A$574,0)),""),"")</f>
        <v/>
      </c>
      <c r="N197" s="645"/>
      <c r="O197" s="645" t="str">
        <f ca="1">IFERROR(IF(INDEX('WPTM - Section F'!D$93:D$574,MATCH('Print View'!$AN197,'WPTM - Section F'!A$93:A$574,0))&lt;&gt;0,INDEX('WPTM - Section F'!D$93:D$574,MATCH('Print View'!$AN197,'WPTM - Section F'!A$93:A$574,0)),""),"")</f>
        <v/>
      </c>
      <c r="P197" s="645"/>
      <c r="Q197" s="645" t="str">
        <f ca="1">IFERROR(IF(INDEX('WPTM - Section F'!E$93:E$574,MATCH('Print View'!$AN197,'WPTM - Section F'!A$93:A$574,0))&lt;&gt;0,INDEX('WPTM - Section F'!E$93:E$574,MATCH('Print View'!$AN197,'WPTM - Section F'!A$93:A$574,0)),""),"")</f>
        <v/>
      </c>
      <c r="R197" s="645"/>
      <c r="S197" s="645" t="str">
        <f ca="1">IFERROR(IF(INDEX('WPTM - Section F'!D$93:D$574,MATCH('Print View'!$AO197,'WPTM - Section F'!A$93:A$574,0))&lt;&gt;0,INDEX('WPTM - Section F'!D$93:D$574,MATCH('Print View'!$AO197,'WPTM - Section F'!A$93:A$574,0)),""),"")</f>
        <v/>
      </c>
      <c r="T197" s="645"/>
      <c r="U197" s="645" t="str">
        <f ca="1">IFERROR(IF(INDEX('WPTM - Section F'!E$93:E$574,MATCH('Print View'!$AO197,'WPTM - Section F'!A$93:A$574,0))&lt;&gt;0,INDEX('WPTM - Section F'!E$93:E$574,MATCH('Print View'!$AO197,'WPTM - Section F'!A$93:A$574,0)),""),"")</f>
        <v/>
      </c>
      <c r="V197" s="645"/>
      <c r="W197" s="645" t="str">
        <f ca="1">IFERROR(IF(INDEX('WPTM - Section F'!D$93:D$574,MATCH('Print View'!$AP197,'WPTM - Section F'!A$93:A$574,0))&lt;&gt;0,INDEX('WPTM - Section F'!D$93:D$574,MATCH('Print View'!$AP197,'WPTM - Section F'!A$93:A$574,0)),""),"")</f>
        <v/>
      </c>
      <c r="X197" s="645"/>
      <c r="Y197" s="645" t="str">
        <f ca="1">IFERROR(IF(INDEX('WPTM - Section F'!E$93:E$574,MATCH('Print View'!$AP197,'WPTM - Section F'!A$93:A$574,0))&lt;&gt;0,INDEX('WPTM - Section F'!E$93:E$574,MATCH('Print View'!$AP197,'WPTM - Section F'!A$93:A$574,0)),""),"")</f>
        <v/>
      </c>
      <c r="Z197" s="645"/>
      <c r="AA197" s="645" t="str">
        <f>IFERROR(IF(INDEX('WPTM - Section F'!D$93:D$574,MATCH('Print View'!$AQ197,'WPTM - Section F'!A$93:A$574,0))&lt;&gt;0,INDEX('WPTM - Section F'!D$93:D$574,MATCH('Print View'!$AQ197,'WPTM - Section F'!A$93:A$574,0)),""),"")</f>
        <v/>
      </c>
      <c r="AB197" s="645"/>
      <c r="AC197" s="645" t="str">
        <f>IFERROR(IF(INDEX('WPTM - Section F'!E$93:E$574,MATCH('Print View'!$AQ197,'WPTM - Section F'!A$93:A$574,0))&lt;&gt;0,INDEX('WPTM - Section F'!E$93:E$574,MATCH('Print View'!$AQ197,'WPTM - Section F'!A$93:A$574,0)),""),"")</f>
        <v/>
      </c>
      <c r="AD197" s="645"/>
      <c r="AE197" s="254"/>
      <c r="AF197" s="314"/>
      <c r="AG197" s="322" t="str">
        <f>IFERROR(IF(INDEX('WPTM - Section F'!O$8:O$89,MATCH('Print View'!$A197,'WPTM - Section F'!D$8:D$89,0))&lt;&gt;0,INDEX('WPTM - Section F'!O$8:O$89,MATCH('Print View'!$A197,'WPTM - Section F'!D$8:D$89,0)),""),"")</f>
        <v/>
      </c>
      <c r="AL197" s="249" t="str">
        <f t="shared" ca="1" si="314"/>
        <v>13</v>
      </c>
      <c r="AM197" s="249" t="str">
        <f t="shared" ca="1" si="315"/>
        <v>13</v>
      </c>
      <c r="AN197" s="249" t="str">
        <f t="shared" ca="1" si="316"/>
        <v>13</v>
      </c>
      <c r="AO197" s="249" t="str">
        <f t="shared" ca="1" si="317"/>
        <v>13</v>
      </c>
      <c r="AP197" s="249" t="str">
        <f t="shared" ca="1" si="318"/>
        <v>13</v>
      </c>
      <c r="AQ197" s="249" t="str">
        <f t="shared" si="319"/>
        <v>13</v>
      </c>
    </row>
    <row r="198" spans="1:43" s="230" customFormat="1" ht="28.5" hidden="1" x14ac:dyDescent="0.25">
      <c r="A198" s="318" t="s">
        <v>322</v>
      </c>
      <c r="B198" s="312" t="str">
        <f>IFERROR(IF(INDEX('WPTM - Section F'!B$8:B$89,MATCH('Print View'!$A198,'WPTM - Section F'!A$8:A$89,0))&lt;&gt;0,INDEX('WPTM - Section F'!B$8:B$89,MATCH('Print View'!$A198,'WPTM - Section F'!A$8:A$89,0)),""),"")</f>
        <v/>
      </c>
      <c r="C198" s="312" t="str">
        <f>IFERROR(IF(INDEX('WPTM - Section F'!C$8:C$89,MATCH('Print View'!$A198,'WPTM - Section F'!B$8:B$89,0))&lt;&gt;0,INDEX('WPTM - Section F'!C$8:C$89,MATCH('Print View'!$A198,'WPTM - Section F'!B$8:B$89,0)),""),"")</f>
        <v/>
      </c>
      <c r="D198" s="312" t="str">
        <f>IFERROR(IF(INDEX('WPTM - Section F'!D$8:D$89,MATCH('Print View'!$A198,'WPTM - Section F'!C$8:C$89,0))&lt;&gt;0,INDEX('WPTM - Section F'!D$8:D$89,MATCH('Print View'!$A198,'WPTM - Section F'!C$8:C$89,0)),""),"")</f>
        <v/>
      </c>
      <c r="E198" s="312" t="str">
        <f>IFERROR(IF(INDEX('WPTM - Section F'!E$8:E$89,MATCH('Print View'!$A198,'WPTM - Section F'!D$8:D$89,0))&lt;&gt;0,INDEX('WPTM - Section F'!E$8:E$89,MATCH('Print View'!$A198,'WPTM - Section F'!D$8:D$89,0)),""),"")</f>
        <v/>
      </c>
      <c r="F198" s="312" t="str">
        <f>IFERROR(IF(INDEX('WPTM - Section F'!N$8:N$89,MATCH('Print View'!$A198,'WPTM - Section F'!D$8:D$89,0))&lt;&gt;0,INDEX('WPTM - Section F'!N$8:N$89,MATCH('Print View'!$A198,'WPTM - Section F'!D$8:D$89,0)),""),"")</f>
        <v/>
      </c>
      <c r="G198" s="645" t="str">
        <f>IFERROR(IF(INDEX('WPTM - Section F'!D$93:D$574,MATCH('Print View'!$AL198,'WPTM - Section F'!A$93:A$574,0))&lt;&gt;0,INDEX('WPTM - Section F'!D$93:D$574,MATCH('Print View'!$AL198,'WPTM - Section F'!A$93:A$574,0)),""),"")</f>
        <v/>
      </c>
      <c r="H198" s="645"/>
      <c r="I198" s="645" t="str">
        <f>IFERROR(IF(INDEX('WPTM - Section F'!E$93:E$574,MATCH('Print View'!$AL198,'WPTM - Section F'!A$93:A$574,0))&lt;&gt;0,INDEX('WPTM - Section F'!E$93:E$574,MATCH('Print View'!$AL198,'WPTM - Section F'!A$93:A$574,0)),""),"")</f>
        <v/>
      </c>
      <c r="J198" s="645"/>
      <c r="K198" s="645" t="str">
        <f>IFERROR(IF(INDEX('WPTM - Section F'!D$93:D$574,MATCH('Print View'!$AM198,'WPTM - Section F'!A$93:A$574,0))&lt;&gt;0,INDEX('WPTM - Section F'!D$93:D$574,MATCH('Print View'!$AM198,'WPTM - Section F'!A$93:A$574,0)),""),"")</f>
        <v/>
      </c>
      <c r="L198" s="645"/>
      <c r="M198" s="645" t="str">
        <f>IFERROR(IF(INDEX('WPTM - Section F'!E$93:E$574,MATCH('Print View'!$AM198,'WPTM - Section F'!A$93:A$574,0))&lt;&gt;0,INDEX('WPTM - Section F'!E$93:E$574,MATCH('Print View'!$AM198,'WPTM - Section F'!A$93:A$574,0)),""),"")</f>
        <v/>
      </c>
      <c r="N198" s="645"/>
      <c r="O198" s="645" t="str">
        <f>IFERROR(IF(INDEX('WPTM - Section F'!D$93:D$574,MATCH('Print View'!$AN198,'WPTM - Section F'!A$93:A$574,0))&lt;&gt;0,INDEX('WPTM - Section F'!D$93:D$574,MATCH('Print View'!$AN198,'WPTM - Section F'!A$93:A$574,0)),""),"")</f>
        <v/>
      </c>
      <c r="P198" s="645"/>
      <c r="Q198" s="645" t="str">
        <f>IFERROR(IF(INDEX('WPTM - Section F'!E$93:E$574,MATCH('Print View'!$AN198,'WPTM - Section F'!A$93:A$574,0))&lt;&gt;0,INDEX('WPTM - Section F'!E$93:E$574,MATCH('Print View'!$AN198,'WPTM - Section F'!A$93:A$574,0)),""),"")</f>
        <v/>
      </c>
      <c r="R198" s="645"/>
      <c r="S198" s="645" t="str">
        <f>IFERROR(IF(INDEX('WPTM - Section F'!D$93:D$574,MATCH('Print View'!$AO198,'WPTM - Section F'!A$93:A$574,0))&lt;&gt;0,INDEX('WPTM - Section F'!D$93:D$574,MATCH('Print View'!$AO198,'WPTM - Section F'!A$93:A$574,0)),""),"")</f>
        <v/>
      </c>
      <c r="T198" s="645"/>
      <c r="U198" s="645" t="str">
        <f>IFERROR(IF(INDEX('WPTM - Section F'!E$93:E$574,MATCH('Print View'!$AO198,'WPTM - Section F'!A$93:A$574,0))&lt;&gt;0,INDEX('WPTM - Section F'!E$93:E$574,MATCH('Print View'!$AO198,'WPTM - Section F'!A$93:A$574,0)),""),"")</f>
        <v/>
      </c>
      <c r="V198" s="645"/>
      <c r="W198" s="645" t="str">
        <f>IFERROR(IF(INDEX('WPTM - Section F'!D$93:D$574,MATCH('Print View'!$AP198,'WPTM - Section F'!A$93:A$574,0))&lt;&gt;0,INDEX('WPTM - Section F'!D$93:D$574,MATCH('Print View'!$AP198,'WPTM - Section F'!A$93:A$574,0)),""),"")</f>
        <v/>
      </c>
      <c r="X198" s="645"/>
      <c r="Y198" s="645" t="str">
        <f>IFERROR(IF(INDEX('WPTM - Section F'!E$93:E$574,MATCH('Print View'!$AP198,'WPTM - Section F'!A$93:A$574,0))&lt;&gt;0,INDEX('WPTM - Section F'!E$93:E$574,MATCH('Print View'!$AP198,'WPTM - Section F'!A$93:A$574,0)),""),"")</f>
        <v/>
      </c>
      <c r="Z198" s="645"/>
      <c r="AA198" s="645" t="str">
        <f>IFERROR(IF(INDEX('WPTM - Section F'!D$93:D$574,MATCH('Print View'!$AQ198,'WPTM - Section F'!A$93:A$574,0))&lt;&gt;0,INDEX('WPTM - Section F'!D$93:D$574,MATCH('Print View'!$AQ198,'WPTM - Section F'!A$93:A$574,0)),""),"")</f>
        <v/>
      </c>
      <c r="AB198" s="645"/>
      <c r="AC198" s="645" t="str">
        <f>IFERROR(IF(INDEX('WPTM - Section F'!E$93:E$574,MATCH('Print View'!$AQ198,'WPTM - Section F'!A$93:A$574,0))&lt;&gt;0,INDEX('WPTM - Section F'!E$93:E$574,MATCH('Print View'!$AQ198,'WPTM - Section F'!A$93:A$574,0)),""),"")</f>
        <v/>
      </c>
      <c r="AD198" s="645"/>
      <c r="AE198" s="254"/>
      <c r="AF198" s="314"/>
      <c r="AG198" s="322" t="str">
        <f>IFERROR(IF(INDEX('WPTM - Section F'!O$8:O$89,MATCH('Print View'!$A198,'WPTM - Section F'!D$8:D$89,0))&lt;&gt;0,INDEX('WPTM - Section F'!O$8:O$89,MATCH('Print View'!$A198,'WPTM - Section F'!D$8:D$89,0)),""),"")</f>
        <v/>
      </c>
      <c r="AL198" s="249" t="str">
        <f t="shared" si="314"/>
        <v>14</v>
      </c>
      <c r="AM198" s="249" t="str">
        <f t="shared" si="315"/>
        <v>14</v>
      </c>
      <c r="AN198" s="249" t="str">
        <f t="shared" si="316"/>
        <v>14</v>
      </c>
      <c r="AO198" s="249" t="str">
        <f t="shared" si="317"/>
        <v>14</v>
      </c>
      <c r="AP198" s="249" t="str">
        <f t="shared" si="318"/>
        <v>14</v>
      </c>
      <c r="AQ198" s="249" t="str">
        <f t="shared" si="319"/>
        <v>14</v>
      </c>
    </row>
    <row r="199" spans="1:43" s="230" customFormat="1" ht="28.5" hidden="1" x14ac:dyDescent="0.25">
      <c r="A199" s="318" t="s">
        <v>323</v>
      </c>
      <c r="B199" s="312" t="str">
        <f>IFERROR(IF(INDEX('WPTM - Section F'!B$8:B$89,MATCH('Print View'!$A199,'WPTM - Section F'!A$8:A$89,0))&lt;&gt;0,INDEX('WPTM - Section F'!B$8:B$89,MATCH('Print View'!$A199,'WPTM - Section F'!A$8:A$89,0)),""),"")</f>
        <v/>
      </c>
      <c r="C199" s="312" t="str">
        <f>IFERROR(IF(INDEX('WPTM - Section F'!C$8:C$89,MATCH('Print View'!$A199,'WPTM - Section F'!B$8:B$89,0))&lt;&gt;0,INDEX('WPTM - Section F'!C$8:C$89,MATCH('Print View'!$A199,'WPTM - Section F'!B$8:B$89,0)),""),"")</f>
        <v/>
      </c>
      <c r="D199" s="312" t="str">
        <f>IFERROR(IF(INDEX('WPTM - Section F'!D$8:D$89,MATCH('Print View'!$A199,'WPTM - Section F'!C$8:C$89,0))&lt;&gt;0,INDEX('WPTM - Section F'!D$8:D$89,MATCH('Print View'!$A199,'WPTM - Section F'!C$8:C$89,0)),""),"")</f>
        <v/>
      </c>
      <c r="E199" s="312" t="str">
        <f>IFERROR(IF(INDEX('WPTM - Section F'!E$8:E$89,MATCH('Print View'!$A199,'WPTM - Section F'!D$8:D$89,0))&lt;&gt;0,INDEX('WPTM - Section F'!E$8:E$89,MATCH('Print View'!$A199,'WPTM - Section F'!D$8:D$89,0)),""),"")</f>
        <v/>
      </c>
      <c r="F199" s="312" t="str">
        <f>IFERROR(IF(INDEX('WPTM - Section F'!N$8:N$89,MATCH('Print View'!$A199,'WPTM - Section F'!D$8:D$89,0))&lt;&gt;0,INDEX('WPTM - Section F'!N$8:N$89,MATCH('Print View'!$A199,'WPTM - Section F'!D$8:D$89,0)),""),"")</f>
        <v/>
      </c>
      <c r="G199" s="645" t="str">
        <f ca="1">IFERROR(IF(INDEX('WPTM - Section F'!D$93:D$574,MATCH('Print View'!$AL199,'WPTM - Section F'!A$93:A$574,0))&lt;&gt;0,INDEX('WPTM - Section F'!D$93:D$574,MATCH('Print View'!$AL199,'WPTM - Section F'!A$93:A$574,0)),""),"")</f>
        <v/>
      </c>
      <c r="H199" s="645"/>
      <c r="I199" s="645" t="str">
        <f ca="1">IFERROR(IF(INDEX('WPTM - Section F'!E$93:E$574,MATCH('Print View'!$AL199,'WPTM - Section F'!A$93:A$574,0))&lt;&gt;0,INDEX('WPTM - Section F'!E$93:E$574,MATCH('Print View'!$AL199,'WPTM - Section F'!A$93:A$574,0)),""),"")</f>
        <v/>
      </c>
      <c r="J199" s="645"/>
      <c r="K199" s="645" t="str">
        <f ca="1">IFERROR(IF(INDEX('WPTM - Section F'!D$93:D$574,MATCH('Print View'!$AM199,'WPTM - Section F'!A$93:A$574,0))&lt;&gt;0,INDEX('WPTM - Section F'!D$93:D$574,MATCH('Print View'!$AM199,'WPTM - Section F'!A$93:A$574,0)),""),"")</f>
        <v/>
      </c>
      <c r="L199" s="645"/>
      <c r="M199" s="645" t="str">
        <f ca="1">IFERROR(IF(INDEX('WPTM - Section F'!E$93:E$574,MATCH('Print View'!$AM199,'WPTM - Section F'!A$93:A$574,0))&lt;&gt;0,INDEX('WPTM - Section F'!E$93:E$574,MATCH('Print View'!$AM199,'WPTM - Section F'!A$93:A$574,0)),""),"")</f>
        <v/>
      </c>
      <c r="N199" s="645"/>
      <c r="O199" s="645" t="str">
        <f ca="1">IFERROR(IF(INDEX('WPTM - Section F'!D$93:D$574,MATCH('Print View'!$AN199,'WPTM - Section F'!A$93:A$574,0))&lt;&gt;0,INDEX('WPTM - Section F'!D$93:D$574,MATCH('Print View'!$AN199,'WPTM - Section F'!A$93:A$574,0)),""),"")</f>
        <v/>
      </c>
      <c r="P199" s="645"/>
      <c r="Q199" s="645" t="str">
        <f ca="1">IFERROR(IF(INDEX('WPTM - Section F'!E$93:E$574,MATCH('Print View'!$AN199,'WPTM - Section F'!A$93:A$574,0))&lt;&gt;0,INDEX('WPTM - Section F'!E$93:E$574,MATCH('Print View'!$AN199,'WPTM - Section F'!A$93:A$574,0)),""),"")</f>
        <v/>
      </c>
      <c r="R199" s="645"/>
      <c r="S199" s="645" t="str">
        <f ca="1">IFERROR(IF(INDEX('WPTM - Section F'!D$93:D$574,MATCH('Print View'!$AO199,'WPTM - Section F'!A$93:A$574,0))&lt;&gt;0,INDEX('WPTM - Section F'!D$93:D$574,MATCH('Print View'!$AO199,'WPTM - Section F'!A$93:A$574,0)),""),"")</f>
        <v/>
      </c>
      <c r="T199" s="645"/>
      <c r="U199" s="645" t="str">
        <f ca="1">IFERROR(IF(INDEX('WPTM - Section F'!E$93:E$574,MATCH('Print View'!$AO199,'WPTM - Section F'!A$93:A$574,0))&lt;&gt;0,INDEX('WPTM - Section F'!E$93:E$574,MATCH('Print View'!$AO199,'WPTM - Section F'!A$93:A$574,0)),""),"")</f>
        <v/>
      </c>
      <c r="V199" s="645"/>
      <c r="W199" s="645" t="str">
        <f ca="1">IFERROR(IF(INDEX('WPTM - Section F'!D$93:D$574,MATCH('Print View'!$AP199,'WPTM - Section F'!A$93:A$574,0))&lt;&gt;0,INDEX('WPTM - Section F'!D$93:D$574,MATCH('Print View'!$AP199,'WPTM - Section F'!A$93:A$574,0)),""),"")</f>
        <v/>
      </c>
      <c r="X199" s="645"/>
      <c r="Y199" s="645" t="str">
        <f ca="1">IFERROR(IF(INDEX('WPTM - Section F'!E$93:E$574,MATCH('Print View'!$AP199,'WPTM - Section F'!A$93:A$574,0))&lt;&gt;0,INDEX('WPTM - Section F'!E$93:E$574,MATCH('Print View'!$AP199,'WPTM - Section F'!A$93:A$574,0)),""),"")</f>
        <v/>
      </c>
      <c r="Z199" s="645"/>
      <c r="AA199" s="645" t="str">
        <f>IFERROR(IF(INDEX('WPTM - Section F'!D$93:D$574,MATCH('Print View'!$AQ199,'WPTM - Section F'!A$93:A$574,0))&lt;&gt;0,INDEX('WPTM - Section F'!D$93:D$574,MATCH('Print View'!$AQ199,'WPTM - Section F'!A$93:A$574,0)),""),"")</f>
        <v/>
      </c>
      <c r="AB199" s="645"/>
      <c r="AC199" s="645" t="str">
        <f>IFERROR(IF(INDEX('WPTM - Section F'!E$93:E$574,MATCH('Print View'!$AQ199,'WPTM - Section F'!A$93:A$574,0))&lt;&gt;0,INDEX('WPTM - Section F'!E$93:E$574,MATCH('Print View'!$AQ199,'WPTM - Section F'!A$93:A$574,0)),""),"")</f>
        <v/>
      </c>
      <c r="AD199" s="645"/>
      <c r="AE199" s="254"/>
      <c r="AF199" s="314"/>
      <c r="AG199" s="322" t="str">
        <f>IFERROR(IF(INDEX('WPTM - Section F'!O$8:O$89,MATCH('Print View'!$A199,'WPTM - Section F'!D$8:D$89,0))&lt;&gt;0,INDEX('WPTM - Section F'!O$8:O$89,MATCH('Print View'!$A199,'WPTM - Section F'!D$8:D$89,0)),""),"")</f>
        <v/>
      </c>
      <c r="AL199" s="249" t="str">
        <f t="shared" ca="1" si="314"/>
        <v>15</v>
      </c>
      <c r="AM199" s="249" t="str">
        <f t="shared" ca="1" si="315"/>
        <v>15</v>
      </c>
      <c r="AN199" s="249" t="str">
        <f t="shared" ca="1" si="316"/>
        <v>15</v>
      </c>
      <c r="AO199" s="249" t="str">
        <f t="shared" ca="1" si="317"/>
        <v>15</v>
      </c>
      <c r="AP199" s="249" t="str">
        <f t="shared" ca="1" si="318"/>
        <v>15</v>
      </c>
      <c r="AQ199" s="249" t="str">
        <f t="shared" si="319"/>
        <v>15</v>
      </c>
    </row>
    <row r="200" spans="1:43" s="230" customFormat="1" ht="28.5" hidden="1" x14ac:dyDescent="0.25">
      <c r="A200" s="318" t="s">
        <v>324</v>
      </c>
      <c r="B200" s="312" t="str">
        <f>IFERROR(IF(INDEX('WPTM - Section F'!B$8:B$89,MATCH('Print View'!$A200,'WPTM - Section F'!A$8:A$89,0))&lt;&gt;0,INDEX('WPTM - Section F'!B$8:B$89,MATCH('Print View'!$A200,'WPTM - Section F'!A$8:A$89,0)),""),"")</f>
        <v/>
      </c>
      <c r="C200" s="312" t="str">
        <f>IFERROR(IF(INDEX('WPTM - Section F'!C$8:C$89,MATCH('Print View'!$A200,'WPTM - Section F'!B$8:B$89,0))&lt;&gt;0,INDEX('WPTM - Section F'!C$8:C$89,MATCH('Print View'!$A200,'WPTM - Section F'!B$8:B$89,0)),""),"")</f>
        <v/>
      </c>
      <c r="D200" s="312" t="str">
        <f>IFERROR(IF(INDEX('WPTM - Section F'!D$8:D$89,MATCH('Print View'!$A200,'WPTM - Section F'!C$8:C$89,0))&lt;&gt;0,INDEX('WPTM - Section F'!D$8:D$89,MATCH('Print View'!$A200,'WPTM - Section F'!C$8:C$89,0)),""),"")</f>
        <v/>
      </c>
      <c r="E200" s="312" t="str">
        <f>IFERROR(IF(INDEX('WPTM - Section F'!E$8:E$89,MATCH('Print View'!$A200,'WPTM - Section F'!D$8:D$89,0))&lt;&gt;0,INDEX('WPTM - Section F'!E$8:E$89,MATCH('Print View'!$A200,'WPTM - Section F'!D$8:D$89,0)),""),"")</f>
        <v/>
      </c>
      <c r="F200" s="312" t="str">
        <f>IFERROR(IF(INDEX('WPTM - Section F'!N$8:N$89,MATCH('Print View'!$A200,'WPTM - Section F'!D$8:D$89,0))&lt;&gt;0,INDEX('WPTM - Section F'!N$8:N$89,MATCH('Print View'!$A200,'WPTM - Section F'!D$8:D$89,0)),""),"")</f>
        <v/>
      </c>
      <c r="G200" s="645" t="str">
        <f>IFERROR(IF(INDEX('WPTM - Section F'!D$93:D$574,MATCH('Print View'!$AL200,'WPTM - Section F'!A$93:A$574,0))&lt;&gt;0,INDEX('WPTM - Section F'!D$93:D$574,MATCH('Print View'!$AL200,'WPTM - Section F'!A$93:A$574,0)),""),"")</f>
        <v/>
      </c>
      <c r="H200" s="645"/>
      <c r="I200" s="645" t="str">
        <f>IFERROR(IF(INDEX('WPTM - Section F'!E$93:E$574,MATCH('Print View'!$AL200,'WPTM - Section F'!A$93:A$574,0))&lt;&gt;0,INDEX('WPTM - Section F'!E$93:E$574,MATCH('Print View'!$AL200,'WPTM - Section F'!A$93:A$574,0)),""),"")</f>
        <v/>
      </c>
      <c r="J200" s="645"/>
      <c r="K200" s="645" t="str">
        <f>IFERROR(IF(INDEX('WPTM - Section F'!D$93:D$574,MATCH('Print View'!$AM200,'WPTM - Section F'!A$93:A$574,0))&lt;&gt;0,INDEX('WPTM - Section F'!D$93:D$574,MATCH('Print View'!$AM200,'WPTM - Section F'!A$93:A$574,0)),""),"")</f>
        <v/>
      </c>
      <c r="L200" s="645"/>
      <c r="M200" s="645" t="str">
        <f>IFERROR(IF(INDEX('WPTM - Section F'!E$93:E$574,MATCH('Print View'!$AM200,'WPTM - Section F'!A$93:A$574,0))&lt;&gt;0,INDEX('WPTM - Section F'!E$93:E$574,MATCH('Print View'!$AM200,'WPTM - Section F'!A$93:A$574,0)),""),"")</f>
        <v/>
      </c>
      <c r="N200" s="645"/>
      <c r="O200" s="645" t="str">
        <f>IFERROR(IF(INDEX('WPTM - Section F'!D$93:D$574,MATCH('Print View'!$AN200,'WPTM - Section F'!A$93:A$574,0))&lt;&gt;0,INDEX('WPTM - Section F'!D$93:D$574,MATCH('Print View'!$AN200,'WPTM - Section F'!A$93:A$574,0)),""),"")</f>
        <v/>
      </c>
      <c r="P200" s="645"/>
      <c r="Q200" s="645" t="str">
        <f>IFERROR(IF(INDEX('WPTM - Section F'!E$93:E$574,MATCH('Print View'!$AN200,'WPTM - Section F'!A$93:A$574,0))&lt;&gt;0,INDEX('WPTM - Section F'!E$93:E$574,MATCH('Print View'!$AN200,'WPTM - Section F'!A$93:A$574,0)),""),"")</f>
        <v/>
      </c>
      <c r="R200" s="645"/>
      <c r="S200" s="645" t="str">
        <f>IFERROR(IF(INDEX('WPTM - Section F'!D$93:D$574,MATCH('Print View'!$AO200,'WPTM - Section F'!A$93:A$574,0))&lt;&gt;0,INDEX('WPTM - Section F'!D$93:D$574,MATCH('Print View'!$AO200,'WPTM - Section F'!A$93:A$574,0)),""),"")</f>
        <v/>
      </c>
      <c r="T200" s="645"/>
      <c r="U200" s="645" t="str">
        <f>IFERROR(IF(INDEX('WPTM - Section F'!E$93:E$574,MATCH('Print View'!$AO200,'WPTM - Section F'!A$93:A$574,0))&lt;&gt;0,INDEX('WPTM - Section F'!E$93:E$574,MATCH('Print View'!$AO200,'WPTM - Section F'!A$93:A$574,0)),""),"")</f>
        <v/>
      </c>
      <c r="V200" s="645"/>
      <c r="W200" s="645" t="str">
        <f>IFERROR(IF(INDEX('WPTM - Section F'!D$93:D$574,MATCH('Print View'!$AP200,'WPTM - Section F'!A$93:A$574,0))&lt;&gt;0,INDEX('WPTM - Section F'!D$93:D$574,MATCH('Print View'!$AP200,'WPTM - Section F'!A$93:A$574,0)),""),"")</f>
        <v/>
      </c>
      <c r="X200" s="645"/>
      <c r="Y200" s="645" t="str">
        <f>IFERROR(IF(INDEX('WPTM - Section F'!E$93:E$574,MATCH('Print View'!$AP200,'WPTM - Section F'!A$93:A$574,0))&lt;&gt;0,INDEX('WPTM - Section F'!E$93:E$574,MATCH('Print View'!$AP200,'WPTM - Section F'!A$93:A$574,0)),""),"")</f>
        <v/>
      </c>
      <c r="Z200" s="645"/>
      <c r="AA200" s="645" t="str">
        <f>IFERROR(IF(INDEX('WPTM - Section F'!D$93:D$574,MATCH('Print View'!$AQ200,'WPTM - Section F'!A$93:A$574,0))&lt;&gt;0,INDEX('WPTM - Section F'!D$93:D$574,MATCH('Print View'!$AQ200,'WPTM - Section F'!A$93:A$574,0)),""),"")</f>
        <v/>
      </c>
      <c r="AB200" s="645"/>
      <c r="AC200" s="645" t="str">
        <f>IFERROR(IF(INDEX('WPTM - Section F'!E$93:E$574,MATCH('Print View'!$AQ200,'WPTM - Section F'!A$93:A$574,0))&lt;&gt;0,INDEX('WPTM - Section F'!E$93:E$574,MATCH('Print View'!$AQ200,'WPTM - Section F'!A$93:A$574,0)),""),"")</f>
        <v/>
      </c>
      <c r="AD200" s="645"/>
      <c r="AE200" s="254"/>
      <c r="AF200" s="314"/>
      <c r="AG200" s="322" t="str">
        <f>IFERROR(IF(INDEX('WPTM - Section F'!O$8:O$89,MATCH('Print View'!$A200,'WPTM - Section F'!D$8:D$89,0))&lt;&gt;0,INDEX('WPTM - Section F'!O$8:O$89,MATCH('Print View'!$A200,'WPTM - Section F'!D$8:D$89,0)),""),"")</f>
        <v/>
      </c>
      <c r="AL200" s="249" t="str">
        <f t="shared" si="314"/>
        <v>16</v>
      </c>
      <c r="AM200" s="249" t="str">
        <f t="shared" si="315"/>
        <v>16</v>
      </c>
      <c r="AN200" s="249" t="str">
        <f t="shared" si="316"/>
        <v>16</v>
      </c>
      <c r="AO200" s="249" t="str">
        <f t="shared" si="317"/>
        <v>16</v>
      </c>
      <c r="AP200" s="249" t="str">
        <f t="shared" si="318"/>
        <v>16</v>
      </c>
      <c r="AQ200" s="249" t="str">
        <f t="shared" si="319"/>
        <v>16</v>
      </c>
    </row>
    <row r="201" spans="1:43" s="230" customFormat="1" ht="28.5" hidden="1" x14ac:dyDescent="0.25">
      <c r="A201" s="318" t="s">
        <v>325</v>
      </c>
      <c r="B201" s="312" t="str">
        <f>IFERROR(IF(INDEX('WPTM - Section F'!B$8:B$89,MATCH('Print View'!$A201,'WPTM - Section F'!A$8:A$89,0))&lt;&gt;0,INDEX('WPTM - Section F'!B$8:B$89,MATCH('Print View'!$A201,'WPTM - Section F'!A$8:A$89,0)),""),"")</f>
        <v/>
      </c>
      <c r="C201" s="312" t="str">
        <f>IFERROR(IF(INDEX('WPTM - Section F'!C$8:C$89,MATCH('Print View'!$A201,'WPTM - Section F'!B$8:B$89,0))&lt;&gt;0,INDEX('WPTM - Section F'!C$8:C$89,MATCH('Print View'!$A201,'WPTM - Section F'!B$8:B$89,0)),""),"")</f>
        <v/>
      </c>
      <c r="D201" s="312" t="str">
        <f>IFERROR(IF(INDEX('WPTM - Section F'!D$8:D$89,MATCH('Print View'!$A201,'WPTM - Section F'!C$8:C$89,0))&lt;&gt;0,INDEX('WPTM - Section F'!D$8:D$89,MATCH('Print View'!$A201,'WPTM - Section F'!C$8:C$89,0)),""),"")</f>
        <v/>
      </c>
      <c r="E201" s="312" t="str">
        <f>IFERROR(IF(INDEX('WPTM - Section F'!E$8:E$89,MATCH('Print View'!$A201,'WPTM - Section F'!D$8:D$89,0))&lt;&gt;0,INDEX('WPTM - Section F'!E$8:E$89,MATCH('Print View'!$A201,'WPTM - Section F'!D$8:D$89,0)),""),"")</f>
        <v/>
      </c>
      <c r="F201" s="312" t="str">
        <f>IFERROR(IF(INDEX('WPTM - Section F'!N$8:N$89,MATCH('Print View'!$A201,'WPTM - Section F'!D$8:D$89,0))&lt;&gt;0,INDEX('WPTM - Section F'!N$8:N$89,MATCH('Print View'!$A201,'WPTM - Section F'!D$8:D$89,0)),""),"")</f>
        <v/>
      </c>
      <c r="G201" s="645" t="str">
        <f ca="1">IFERROR(IF(INDEX('WPTM - Section F'!D$93:D$574,MATCH('Print View'!$AL201,'WPTM - Section F'!A$93:A$574,0))&lt;&gt;0,INDEX('WPTM - Section F'!D$93:D$574,MATCH('Print View'!$AL201,'WPTM - Section F'!A$93:A$574,0)),""),"")</f>
        <v/>
      </c>
      <c r="H201" s="645"/>
      <c r="I201" s="645" t="str">
        <f ca="1">IFERROR(IF(INDEX('WPTM - Section F'!E$93:E$574,MATCH('Print View'!$AL201,'WPTM - Section F'!A$93:A$574,0))&lt;&gt;0,INDEX('WPTM - Section F'!E$93:E$574,MATCH('Print View'!$AL201,'WPTM - Section F'!A$93:A$574,0)),""),"")</f>
        <v/>
      </c>
      <c r="J201" s="645"/>
      <c r="K201" s="645" t="str">
        <f ca="1">IFERROR(IF(INDEX('WPTM - Section F'!D$93:D$574,MATCH('Print View'!$AM201,'WPTM - Section F'!A$93:A$574,0))&lt;&gt;0,INDEX('WPTM - Section F'!D$93:D$574,MATCH('Print View'!$AM201,'WPTM - Section F'!A$93:A$574,0)),""),"")</f>
        <v/>
      </c>
      <c r="L201" s="645"/>
      <c r="M201" s="645" t="str">
        <f ca="1">IFERROR(IF(INDEX('WPTM - Section F'!E$93:E$574,MATCH('Print View'!$AM201,'WPTM - Section F'!A$93:A$574,0))&lt;&gt;0,INDEX('WPTM - Section F'!E$93:E$574,MATCH('Print View'!$AM201,'WPTM - Section F'!A$93:A$574,0)),""),"")</f>
        <v/>
      </c>
      <c r="N201" s="645"/>
      <c r="O201" s="645" t="str">
        <f ca="1">IFERROR(IF(INDEX('WPTM - Section F'!D$93:D$574,MATCH('Print View'!$AN201,'WPTM - Section F'!A$93:A$574,0))&lt;&gt;0,INDEX('WPTM - Section F'!D$93:D$574,MATCH('Print View'!$AN201,'WPTM - Section F'!A$93:A$574,0)),""),"")</f>
        <v/>
      </c>
      <c r="P201" s="645"/>
      <c r="Q201" s="645" t="str">
        <f ca="1">IFERROR(IF(INDEX('WPTM - Section F'!E$93:E$574,MATCH('Print View'!$AN201,'WPTM - Section F'!A$93:A$574,0))&lt;&gt;0,INDEX('WPTM - Section F'!E$93:E$574,MATCH('Print View'!$AN201,'WPTM - Section F'!A$93:A$574,0)),""),"")</f>
        <v/>
      </c>
      <c r="R201" s="645"/>
      <c r="S201" s="645" t="str">
        <f ca="1">IFERROR(IF(INDEX('WPTM - Section F'!D$93:D$574,MATCH('Print View'!$AO201,'WPTM - Section F'!A$93:A$574,0))&lt;&gt;0,INDEX('WPTM - Section F'!D$93:D$574,MATCH('Print View'!$AO201,'WPTM - Section F'!A$93:A$574,0)),""),"")</f>
        <v/>
      </c>
      <c r="T201" s="645"/>
      <c r="U201" s="645" t="str">
        <f ca="1">IFERROR(IF(INDEX('WPTM - Section F'!E$93:E$574,MATCH('Print View'!$AO201,'WPTM - Section F'!A$93:A$574,0))&lt;&gt;0,INDEX('WPTM - Section F'!E$93:E$574,MATCH('Print View'!$AO201,'WPTM - Section F'!A$93:A$574,0)),""),"")</f>
        <v/>
      </c>
      <c r="V201" s="645"/>
      <c r="W201" s="645" t="str">
        <f ca="1">IFERROR(IF(INDEX('WPTM - Section F'!D$93:D$574,MATCH('Print View'!$AP201,'WPTM - Section F'!A$93:A$574,0))&lt;&gt;0,INDEX('WPTM - Section F'!D$93:D$574,MATCH('Print View'!$AP201,'WPTM - Section F'!A$93:A$574,0)),""),"")</f>
        <v/>
      </c>
      <c r="X201" s="645"/>
      <c r="Y201" s="645" t="str">
        <f ca="1">IFERROR(IF(INDEX('WPTM - Section F'!E$93:E$574,MATCH('Print View'!$AP201,'WPTM - Section F'!A$93:A$574,0))&lt;&gt;0,INDEX('WPTM - Section F'!E$93:E$574,MATCH('Print View'!$AP201,'WPTM - Section F'!A$93:A$574,0)),""),"")</f>
        <v/>
      </c>
      <c r="Z201" s="645"/>
      <c r="AA201" s="645" t="str">
        <f>IFERROR(IF(INDEX('WPTM - Section F'!D$93:D$574,MATCH('Print View'!$AQ201,'WPTM - Section F'!A$93:A$574,0))&lt;&gt;0,INDEX('WPTM - Section F'!D$93:D$574,MATCH('Print View'!$AQ201,'WPTM - Section F'!A$93:A$574,0)),""),"")</f>
        <v/>
      </c>
      <c r="AB201" s="645"/>
      <c r="AC201" s="645" t="str">
        <f>IFERROR(IF(INDEX('WPTM - Section F'!E$93:E$574,MATCH('Print View'!$AQ201,'WPTM - Section F'!A$93:A$574,0))&lt;&gt;0,INDEX('WPTM - Section F'!E$93:E$574,MATCH('Print View'!$AQ201,'WPTM - Section F'!A$93:A$574,0)),""),"")</f>
        <v/>
      </c>
      <c r="AD201" s="645"/>
      <c r="AE201" s="254"/>
      <c r="AF201" s="314"/>
      <c r="AG201" s="322" t="str">
        <f>IFERROR(IF(INDEX('WPTM - Section F'!O$8:O$89,MATCH('Print View'!$A201,'WPTM - Section F'!D$8:D$89,0))&lt;&gt;0,INDEX('WPTM - Section F'!O$8:O$89,MATCH('Print View'!$A201,'WPTM - Section F'!D$8:D$89,0)),""),"")</f>
        <v/>
      </c>
      <c r="AL201" s="249" t="str">
        <f t="shared" ca="1" si="314"/>
        <v>17</v>
      </c>
      <c r="AM201" s="249" t="str">
        <f t="shared" ca="1" si="315"/>
        <v>17</v>
      </c>
      <c r="AN201" s="249" t="str">
        <f t="shared" ca="1" si="316"/>
        <v>17</v>
      </c>
      <c r="AO201" s="249" t="str">
        <f t="shared" ca="1" si="317"/>
        <v>17</v>
      </c>
      <c r="AP201" s="249" t="str">
        <f t="shared" ca="1" si="318"/>
        <v>17</v>
      </c>
      <c r="AQ201" s="249" t="str">
        <f t="shared" si="319"/>
        <v>17</v>
      </c>
    </row>
    <row r="202" spans="1:43" s="230" customFormat="1" ht="28.5" hidden="1" x14ac:dyDescent="0.25">
      <c r="A202" s="318" t="s">
        <v>326</v>
      </c>
      <c r="B202" s="312" t="str">
        <f>IFERROR(IF(INDEX('WPTM - Section F'!B$8:B$89,MATCH('Print View'!$A202,'WPTM - Section F'!A$8:A$89,0))&lt;&gt;0,INDEX('WPTM - Section F'!B$8:B$89,MATCH('Print View'!$A202,'WPTM - Section F'!A$8:A$89,0)),""),"")</f>
        <v/>
      </c>
      <c r="C202" s="312" t="str">
        <f>IFERROR(IF(INDEX('WPTM - Section F'!C$8:C$89,MATCH('Print View'!$A202,'WPTM - Section F'!B$8:B$89,0))&lt;&gt;0,INDEX('WPTM - Section F'!C$8:C$89,MATCH('Print View'!$A202,'WPTM - Section F'!B$8:B$89,0)),""),"")</f>
        <v/>
      </c>
      <c r="D202" s="312" t="str">
        <f>IFERROR(IF(INDEX('WPTM - Section F'!D$8:D$89,MATCH('Print View'!$A202,'WPTM - Section F'!C$8:C$89,0))&lt;&gt;0,INDEX('WPTM - Section F'!D$8:D$89,MATCH('Print View'!$A202,'WPTM - Section F'!C$8:C$89,0)),""),"")</f>
        <v/>
      </c>
      <c r="E202" s="312" t="str">
        <f>IFERROR(IF(INDEX('WPTM - Section F'!E$8:E$89,MATCH('Print View'!$A202,'WPTM - Section F'!D$8:D$89,0))&lt;&gt;0,INDEX('WPTM - Section F'!E$8:E$89,MATCH('Print View'!$A202,'WPTM - Section F'!D$8:D$89,0)),""),"")</f>
        <v/>
      </c>
      <c r="F202" s="312" t="str">
        <f>IFERROR(IF(INDEX('WPTM - Section F'!N$8:N$89,MATCH('Print View'!$A202,'WPTM - Section F'!D$8:D$89,0))&lt;&gt;0,INDEX('WPTM - Section F'!N$8:N$89,MATCH('Print View'!$A202,'WPTM - Section F'!D$8:D$89,0)),""),"")</f>
        <v/>
      </c>
      <c r="G202" s="645" t="str">
        <f>IFERROR(IF(INDEX('WPTM - Section F'!D$93:D$574,MATCH('Print View'!$AL202,'WPTM - Section F'!A$93:A$574,0))&lt;&gt;0,INDEX('WPTM - Section F'!D$93:D$574,MATCH('Print View'!$AL202,'WPTM - Section F'!A$93:A$574,0)),""),"")</f>
        <v/>
      </c>
      <c r="H202" s="645"/>
      <c r="I202" s="645" t="str">
        <f>IFERROR(IF(INDEX('WPTM - Section F'!E$93:E$574,MATCH('Print View'!$AL202,'WPTM - Section F'!A$93:A$574,0))&lt;&gt;0,INDEX('WPTM - Section F'!E$93:E$574,MATCH('Print View'!$AL202,'WPTM - Section F'!A$93:A$574,0)),""),"")</f>
        <v/>
      </c>
      <c r="J202" s="645"/>
      <c r="K202" s="645" t="str">
        <f>IFERROR(IF(INDEX('WPTM - Section F'!D$93:D$574,MATCH('Print View'!$AM202,'WPTM - Section F'!A$93:A$574,0))&lt;&gt;0,INDEX('WPTM - Section F'!D$93:D$574,MATCH('Print View'!$AM202,'WPTM - Section F'!A$93:A$574,0)),""),"")</f>
        <v/>
      </c>
      <c r="L202" s="645"/>
      <c r="M202" s="645" t="str">
        <f>IFERROR(IF(INDEX('WPTM - Section F'!E$93:E$574,MATCH('Print View'!$AM202,'WPTM - Section F'!A$93:A$574,0))&lt;&gt;0,INDEX('WPTM - Section F'!E$93:E$574,MATCH('Print View'!$AM202,'WPTM - Section F'!A$93:A$574,0)),""),"")</f>
        <v/>
      </c>
      <c r="N202" s="645"/>
      <c r="O202" s="645" t="str">
        <f>IFERROR(IF(INDEX('WPTM - Section F'!D$93:D$574,MATCH('Print View'!$AN202,'WPTM - Section F'!A$93:A$574,0))&lt;&gt;0,INDEX('WPTM - Section F'!D$93:D$574,MATCH('Print View'!$AN202,'WPTM - Section F'!A$93:A$574,0)),""),"")</f>
        <v/>
      </c>
      <c r="P202" s="645"/>
      <c r="Q202" s="645" t="str">
        <f>IFERROR(IF(INDEX('WPTM - Section F'!E$93:E$574,MATCH('Print View'!$AN202,'WPTM - Section F'!A$93:A$574,0))&lt;&gt;0,INDEX('WPTM - Section F'!E$93:E$574,MATCH('Print View'!$AN202,'WPTM - Section F'!A$93:A$574,0)),""),"")</f>
        <v/>
      </c>
      <c r="R202" s="645"/>
      <c r="S202" s="645" t="str">
        <f>IFERROR(IF(INDEX('WPTM - Section F'!D$93:D$574,MATCH('Print View'!$AO202,'WPTM - Section F'!A$93:A$574,0))&lt;&gt;0,INDEX('WPTM - Section F'!D$93:D$574,MATCH('Print View'!$AO202,'WPTM - Section F'!A$93:A$574,0)),""),"")</f>
        <v/>
      </c>
      <c r="T202" s="645"/>
      <c r="U202" s="645" t="str">
        <f>IFERROR(IF(INDEX('WPTM - Section F'!E$93:E$574,MATCH('Print View'!$AO202,'WPTM - Section F'!A$93:A$574,0))&lt;&gt;0,INDEX('WPTM - Section F'!E$93:E$574,MATCH('Print View'!$AO202,'WPTM - Section F'!A$93:A$574,0)),""),"")</f>
        <v/>
      </c>
      <c r="V202" s="645"/>
      <c r="W202" s="645" t="str">
        <f>IFERROR(IF(INDEX('WPTM - Section F'!D$93:D$574,MATCH('Print View'!$AP202,'WPTM - Section F'!A$93:A$574,0))&lt;&gt;0,INDEX('WPTM - Section F'!D$93:D$574,MATCH('Print View'!$AP202,'WPTM - Section F'!A$93:A$574,0)),""),"")</f>
        <v/>
      </c>
      <c r="X202" s="645"/>
      <c r="Y202" s="645" t="str">
        <f>IFERROR(IF(INDEX('WPTM - Section F'!E$93:E$574,MATCH('Print View'!$AP202,'WPTM - Section F'!A$93:A$574,0))&lt;&gt;0,INDEX('WPTM - Section F'!E$93:E$574,MATCH('Print View'!$AP202,'WPTM - Section F'!A$93:A$574,0)),""),"")</f>
        <v/>
      </c>
      <c r="Z202" s="645"/>
      <c r="AA202" s="645" t="str">
        <f>IFERROR(IF(INDEX('WPTM - Section F'!D$93:D$574,MATCH('Print View'!$AQ202,'WPTM - Section F'!A$93:A$574,0))&lt;&gt;0,INDEX('WPTM - Section F'!D$93:D$574,MATCH('Print View'!$AQ202,'WPTM - Section F'!A$93:A$574,0)),""),"")</f>
        <v/>
      </c>
      <c r="AB202" s="645"/>
      <c r="AC202" s="645" t="str">
        <f>IFERROR(IF(INDEX('WPTM - Section F'!E$93:E$574,MATCH('Print View'!$AQ202,'WPTM - Section F'!A$93:A$574,0))&lt;&gt;0,INDEX('WPTM - Section F'!E$93:E$574,MATCH('Print View'!$AQ202,'WPTM - Section F'!A$93:A$574,0)),""),"")</f>
        <v/>
      </c>
      <c r="AD202" s="645"/>
      <c r="AE202" s="254"/>
      <c r="AF202" s="314"/>
      <c r="AG202" s="322" t="str">
        <f>IFERROR(IF(INDEX('WPTM - Section F'!O$8:O$89,MATCH('Print View'!$A202,'WPTM - Section F'!D$8:D$89,0))&lt;&gt;0,INDEX('WPTM - Section F'!O$8:O$89,MATCH('Print View'!$A202,'WPTM - Section F'!D$8:D$89,0)),""),"")</f>
        <v/>
      </c>
      <c r="AL202" s="249" t="str">
        <f t="shared" si="314"/>
        <v>18</v>
      </c>
      <c r="AM202" s="249" t="str">
        <f t="shared" si="315"/>
        <v>18</v>
      </c>
      <c r="AN202" s="249" t="str">
        <f t="shared" si="316"/>
        <v>18</v>
      </c>
      <c r="AO202" s="249" t="str">
        <f t="shared" si="317"/>
        <v>18</v>
      </c>
      <c r="AP202" s="249" t="str">
        <f t="shared" si="318"/>
        <v>18</v>
      </c>
      <c r="AQ202" s="249" t="str">
        <f t="shared" si="319"/>
        <v>18</v>
      </c>
    </row>
    <row r="203" spans="1:43" s="230" customFormat="1" ht="28.5" hidden="1" x14ac:dyDescent="0.25">
      <c r="A203" s="318" t="s">
        <v>327</v>
      </c>
      <c r="B203" s="312" t="str">
        <f>IFERROR(IF(INDEX('WPTM - Section F'!B$8:B$89,MATCH('Print View'!$A203,'WPTM - Section F'!A$8:A$89,0))&lt;&gt;0,INDEX('WPTM - Section F'!B$8:B$89,MATCH('Print View'!$A203,'WPTM - Section F'!A$8:A$89,0)),""),"")</f>
        <v/>
      </c>
      <c r="C203" s="312" t="str">
        <f>IFERROR(IF(INDEX('WPTM - Section F'!C$8:C$89,MATCH('Print View'!$A203,'WPTM - Section F'!B$8:B$89,0))&lt;&gt;0,INDEX('WPTM - Section F'!C$8:C$89,MATCH('Print View'!$A203,'WPTM - Section F'!B$8:B$89,0)),""),"")</f>
        <v/>
      </c>
      <c r="D203" s="312" t="str">
        <f>IFERROR(IF(INDEX('WPTM - Section F'!D$8:D$89,MATCH('Print View'!$A203,'WPTM - Section F'!C$8:C$89,0))&lt;&gt;0,INDEX('WPTM - Section F'!D$8:D$89,MATCH('Print View'!$A203,'WPTM - Section F'!C$8:C$89,0)),""),"")</f>
        <v/>
      </c>
      <c r="E203" s="312" t="str">
        <f>IFERROR(IF(INDEX('WPTM - Section F'!E$8:E$89,MATCH('Print View'!$A203,'WPTM - Section F'!D$8:D$89,0))&lt;&gt;0,INDEX('WPTM - Section F'!E$8:E$89,MATCH('Print View'!$A203,'WPTM - Section F'!D$8:D$89,0)),""),"")</f>
        <v/>
      </c>
      <c r="F203" s="312" t="str">
        <f>IFERROR(IF(INDEX('WPTM - Section F'!N$8:N$89,MATCH('Print View'!$A203,'WPTM - Section F'!D$8:D$89,0))&lt;&gt;0,INDEX('WPTM - Section F'!N$8:N$89,MATCH('Print View'!$A203,'WPTM - Section F'!D$8:D$89,0)),""),"")</f>
        <v/>
      </c>
      <c r="G203" s="645" t="str">
        <f ca="1">IFERROR(IF(INDEX('WPTM - Section F'!D$93:D$574,MATCH('Print View'!$AL203,'WPTM - Section F'!A$93:A$574,0))&lt;&gt;0,INDEX('WPTM - Section F'!D$93:D$574,MATCH('Print View'!$AL203,'WPTM - Section F'!A$93:A$574,0)),""),"")</f>
        <v/>
      </c>
      <c r="H203" s="645"/>
      <c r="I203" s="645" t="str">
        <f ca="1">IFERROR(IF(INDEX('WPTM - Section F'!E$93:E$574,MATCH('Print View'!$AL203,'WPTM - Section F'!A$93:A$574,0))&lt;&gt;0,INDEX('WPTM - Section F'!E$93:E$574,MATCH('Print View'!$AL203,'WPTM - Section F'!A$93:A$574,0)),""),"")</f>
        <v/>
      </c>
      <c r="J203" s="645"/>
      <c r="K203" s="645" t="str">
        <f ca="1">IFERROR(IF(INDEX('WPTM - Section F'!D$93:D$574,MATCH('Print View'!$AM203,'WPTM - Section F'!A$93:A$574,0))&lt;&gt;0,INDEX('WPTM - Section F'!D$93:D$574,MATCH('Print View'!$AM203,'WPTM - Section F'!A$93:A$574,0)),""),"")</f>
        <v/>
      </c>
      <c r="L203" s="645"/>
      <c r="M203" s="645" t="str">
        <f ca="1">IFERROR(IF(INDEX('WPTM - Section F'!E$93:E$574,MATCH('Print View'!$AM203,'WPTM - Section F'!A$93:A$574,0))&lt;&gt;0,INDEX('WPTM - Section F'!E$93:E$574,MATCH('Print View'!$AM203,'WPTM - Section F'!A$93:A$574,0)),""),"")</f>
        <v/>
      </c>
      <c r="N203" s="645"/>
      <c r="O203" s="645" t="str">
        <f ca="1">IFERROR(IF(INDEX('WPTM - Section F'!D$93:D$574,MATCH('Print View'!$AN203,'WPTM - Section F'!A$93:A$574,0))&lt;&gt;0,INDEX('WPTM - Section F'!D$93:D$574,MATCH('Print View'!$AN203,'WPTM - Section F'!A$93:A$574,0)),""),"")</f>
        <v/>
      </c>
      <c r="P203" s="645"/>
      <c r="Q203" s="645" t="str">
        <f ca="1">IFERROR(IF(INDEX('WPTM - Section F'!E$93:E$574,MATCH('Print View'!$AN203,'WPTM - Section F'!A$93:A$574,0))&lt;&gt;0,INDEX('WPTM - Section F'!E$93:E$574,MATCH('Print View'!$AN203,'WPTM - Section F'!A$93:A$574,0)),""),"")</f>
        <v/>
      </c>
      <c r="R203" s="645"/>
      <c r="S203" s="645" t="str">
        <f ca="1">IFERROR(IF(INDEX('WPTM - Section F'!D$93:D$574,MATCH('Print View'!$AO203,'WPTM - Section F'!A$93:A$574,0))&lt;&gt;0,INDEX('WPTM - Section F'!D$93:D$574,MATCH('Print View'!$AO203,'WPTM - Section F'!A$93:A$574,0)),""),"")</f>
        <v/>
      </c>
      <c r="T203" s="645"/>
      <c r="U203" s="645" t="str">
        <f ca="1">IFERROR(IF(INDEX('WPTM - Section F'!E$93:E$574,MATCH('Print View'!$AO203,'WPTM - Section F'!A$93:A$574,0))&lt;&gt;0,INDEX('WPTM - Section F'!E$93:E$574,MATCH('Print View'!$AO203,'WPTM - Section F'!A$93:A$574,0)),""),"")</f>
        <v/>
      </c>
      <c r="V203" s="645"/>
      <c r="W203" s="645" t="str">
        <f ca="1">IFERROR(IF(INDEX('WPTM - Section F'!D$93:D$574,MATCH('Print View'!$AP203,'WPTM - Section F'!A$93:A$574,0))&lt;&gt;0,INDEX('WPTM - Section F'!D$93:D$574,MATCH('Print View'!$AP203,'WPTM - Section F'!A$93:A$574,0)),""),"")</f>
        <v/>
      </c>
      <c r="X203" s="645"/>
      <c r="Y203" s="645" t="str">
        <f ca="1">IFERROR(IF(INDEX('WPTM - Section F'!E$93:E$574,MATCH('Print View'!$AP203,'WPTM - Section F'!A$93:A$574,0))&lt;&gt;0,INDEX('WPTM - Section F'!E$93:E$574,MATCH('Print View'!$AP203,'WPTM - Section F'!A$93:A$574,0)),""),"")</f>
        <v/>
      </c>
      <c r="Z203" s="645"/>
      <c r="AA203" s="645" t="str">
        <f>IFERROR(IF(INDEX('WPTM - Section F'!D$93:D$574,MATCH('Print View'!$AQ203,'WPTM - Section F'!A$93:A$574,0))&lt;&gt;0,INDEX('WPTM - Section F'!D$93:D$574,MATCH('Print View'!$AQ203,'WPTM - Section F'!A$93:A$574,0)),""),"")</f>
        <v/>
      </c>
      <c r="AB203" s="645"/>
      <c r="AC203" s="645" t="str">
        <f>IFERROR(IF(INDEX('WPTM - Section F'!E$93:E$574,MATCH('Print View'!$AQ203,'WPTM - Section F'!A$93:A$574,0))&lt;&gt;0,INDEX('WPTM - Section F'!E$93:E$574,MATCH('Print View'!$AQ203,'WPTM - Section F'!A$93:A$574,0)),""),"")</f>
        <v/>
      </c>
      <c r="AD203" s="645"/>
      <c r="AE203" s="254"/>
      <c r="AF203" s="314"/>
      <c r="AG203" s="322" t="str">
        <f>IFERROR(IF(INDEX('WPTM - Section F'!O$8:O$89,MATCH('Print View'!$A203,'WPTM - Section F'!D$8:D$89,0))&lt;&gt;0,INDEX('WPTM - Section F'!O$8:O$89,MATCH('Print View'!$A203,'WPTM - Section F'!D$8:D$89,0)),""),"")</f>
        <v/>
      </c>
      <c r="AL203" s="249" t="str">
        <f t="shared" ca="1" si="314"/>
        <v>19</v>
      </c>
      <c r="AM203" s="249" t="str">
        <f t="shared" ca="1" si="315"/>
        <v>19</v>
      </c>
      <c r="AN203" s="249" t="str">
        <f t="shared" ca="1" si="316"/>
        <v>19</v>
      </c>
      <c r="AO203" s="249" t="str">
        <f t="shared" ca="1" si="317"/>
        <v>19</v>
      </c>
      <c r="AP203" s="249" t="str">
        <f t="shared" ca="1" si="318"/>
        <v>19</v>
      </c>
      <c r="AQ203" s="249" t="str">
        <f t="shared" si="319"/>
        <v>19</v>
      </c>
    </row>
    <row r="204" spans="1:43" s="230" customFormat="1" ht="28.5" hidden="1" x14ac:dyDescent="0.25">
      <c r="A204" s="318" t="s">
        <v>328</v>
      </c>
      <c r="B204" s="312" t="str">
        <f>IFERROR(IF(INDEX('WPTM - Section F'!B$8:B$89,MATCH('Print View'!$A204,'WPTM - Section F'!A$8:A$89,0))&lt;&gt;0,INDEX('WPTM - Section F'!B$8:B$89,MATCH('Print View'!$A204,'WPTM - Section F'!A$8:A$89,0)),""),"")</f>
        <v/>
      </c>
      <c r="C204" s="312" t="str">
        <f>IFERROR(IF(INDEX('WPTM - Section F'!C$8:C$89,MATCH('Print View'!$A204,'WPTM - Section F'!B$8:B$89,0))&lt;&gt;0,INDEX('WPTM - Section F'!C$8:C$89,MATCH('Print View'!$A204,'WPTM - Section F'!B$8:B$89,0)),""),"")</f>
        <v/>
      </c>
      <c r="D204" s="312" t="str">
        <f>IFERROR(IF(INDEX('WPTM - Section F'!D$8:D$89,MATCH('Print View'!$A204,'WPTM - Section F'!C$8:C$89,0))&lt;&gt;0,INDEX('WPTM - Section F'!D$8:D$89,MATCH('Print View'!$A204,'WPTM - Section F'!C$8:C$89,0)),""),"")</f>
        <v/>
      </c>
      <c r="E204" s="312" t="str">
        <f>IFERROR(IF(INDEX('WPTM - Section F'!E$8:E$89,MATCH('Print View'!$A204,'WPTM - Section F'!D$8:D$89,0))&lt;&gt;0,INDEX('WPTM - Section F'!E$8:E$89,MATCH('Print View'!$A204,'WPTM - Section F'!D$8:D$89,0)),""),"")</f>
        <v/>
      </c>
      <c r="F204" s="312" t="str">
        <f>IFERROR(IF(INDEX('WPTM - Section F'!N$8:N$89,MATCH('Print View'!$A204,'WPTM - Section F'!D$8:D$89,0))&lt;&gt;0,INDEX('WPTM - Section F'!N$8:N$89,MATCH('Print View'!$A204,'WPTM - Section F'!D$8:D$89,0)),""),"")</f>
        <v/>
      </c>
      <c r="G204" s="645" t="str">
        <f>IFERROR(IF(INDEX('WPTM - Section F'!D$93:D$574,MATCH('Print View'!$AL204,'WPTM - Section F'!A$93:A$574,0))&lt;&gt;0,INDEX('WPTM - Section F'!D$93:D$574,MATCH('Print View'!$AL204,'WPTM - Section F'!A$93:A$574,0)),""),"")</f>
        <v/>
      </c>
      <c r="H204" s="645"/>
      <c r="I204" s="645" t="str">
        <f>IFERROR(IF(INDEX('WPTM - Section F'!E$93:E$574,MATCH('Print View'!$AL204,'WPTM - Section F'!A$93:A$574,0))&lt;&gt;0,INDEX('WPTM - Section F'!E$93:E$574,MATCH('Print View'!$AL204,'WPTM - Section F'!A$93:A$574,0)),""),"")</f>
        <v/>
      </c>
      <c r="J204" s="645"/>
      <c r="K204" s="645" t="str">
        <f>IFERROR(IF(INDEX('WPTM - Section F'!D$93:D$574,MATCH('Print View'!$AM204,'WPTM - Section F'!A$93:A$574,0))&lt;&gt;0,INDEX('WPTM - Section F'!D$93:D$574,MATCH('Print View'!$AM204,'WPTM - Section F'!A$93:A$574,0)),""),"")</f>
        <v/>
      </c>
      <c r="L204" s="645"/>
      <c r="M204" s="645" t="str">
        <f>IFERROR(IF(INDEX('WPTM - Section F'!E$93:E$574,MATCH('Print View'!$AM204,'WPTM - Section F'!A$93:A$574,0))&lt;&gt;0,INDEX('WPTM - Section F'!E$93:E$574,MATCH('Print View'!$AM204,'WPTM - Section F'!A$93:A$574,0)),""),"")</f>
        <v/>
      </c>
      <c r="N204" s="645"/>
      <c r="O204" s="645" t="str">
        <f>IFERROR(IF(INDEX('WPTM - Section F'!D$93:D$574,MATCH('Print View'!$AN204,'WPTM - Section F'!A$93:A$574,0))&lt;&gt;0,INDEX('WPTM - Section F'!D$93:D$574,MATCH('Print View'!$AN204,'WPTM - Section F'!A$93:A$574,0)),""),"")</f>
        <v/>
      </c>
      <c r="P204" s="645"/>
      <c r="Q204" s="645" t="str">
        <f>IFERROR(IF(INDEX('WPTM - Section F'!E$93:E$574,MATCH('Print View'!$AN204,'WPTM - Section F'!A$93:A$574,0))&lt;&gt;0,INDEX('WPTM - Section F'!E$93:E$574,MATCH('Print View'!$AN204,'WPTM - Section F'!A$93:A$574,0)),""),"")</f>
        <v/>
      </c>
      <c r="R204" s="645"/>
      <c r="S204" s="645" t="str">
        <f>IFERROR(IF(INDEX('WPTM - Section F'!D$93:D$574,MATCH('Print View'!$AO204,'WPTM - Section F'!A$93:A$574,0))&lt;&gt;0,INDEX('WPTM - Section F'!D$93:D$574,MATCH('Print View'!$AO204,'WPTM - Section F'!A$93:A$574,0)),""),"")</f>
        <v/>
      </c>
      <c r="T204" s="645"/>
      <c r="U204" s="645" t="str">
        <f>IFERROR(IF(INDEX('WPTM - Section F'!E$93:E$574,MATCH('Print View'!$AO204,'WPTM - Section F'!A$93:A$574,0))&lt;&gt;0,INDEX('WPTM - Section F'!E$93:E$574,MATCH('Print View'!$AO204,'WPTM - Section F'!A$93:A$574,0)),""),"")</f>
        <v/>
      </c>
      <c r="V204" s="645"/>
      <c r="W204" s="645" t="str">
        <f>IFERROR(IF(INDEX('WPTM - Section F'!D$93:D$574,MATCH('Print View'!$AP204,'WPTM - Section F'!A$93:A$574,0))&lt;&gt;0,INDEX('WPTM - Section F'!D$93:D$574,MATCH('Print View'!$AP204,'WPTM - Section F'!A$93:A$574,0)),""),"")</f>
        <v/>
      </c>
      <c r="X204" s="645"/>
      <c r="Y204" s="645" t="str">
        <f>IFERROR(IF(INDEX('WPTM - Section F'!E$93:E$574,MATCH('Print View'!$AP204,'WPTM - Section F'!A$93:A$574,0))&lt;&gt;0,INDEX('WPTM - Section F'!E$93:E$574,MATCH('Print View'!$AP204,'WPTM - Section F'!A$93:A$574,0)),""),"")</f>
        <v/>
      </c>
      <c r="Z204" s="645"/>
      <c r="AA204" s="645" t="str">
        <f>IFERROR(IF(INDEX('WPTM - Section F'!D$93:D$574,MATCH('Print View'!$AQ204,'WPTM - Section F'!A$93:A$574,0))&lt;&gt;0,INDEX('WPTM - Section F'!D$93:D$574,MATCH('Print View'!$AQ204,'WPTM - Section F'!A$93:A$574,0)),""),"")</f>
        <v/>
      </c>
      <c r="AB204" s="645"/>
      <c r="AC204" s="645" t="str">
        <f>IFERROR(IF(INDEX('WPTM - Section F'!E$93:E$574,MATCH('Print View'!$AQ204,'WPTM - Section F'!A$93:A$574,0))&lt;&gt;0,INDEX('WPTM - Section F'!E$93:E$574,MATCH('Print View'!$AQ204,'WPTM - Section F'!A$93:A$574,0)),""),"")</f>
        <v/>
      </c>
      <c r="AD204" s="645"/>
      <c r="AE204" s="254"/>
      <c r="AF204" s="314"/>
      <c r="AG204" s="322" t="str">
        <f>IFERROR(IF(INDEX('WPTM - Section F'!O$8:O$89,MATCH('Print View'!$A204,'WPTM - Section F'!D$8:D$89,0))&lt;&gt;0,INDEX('WPTM - Section F'!O$8:O$89,MATCH('Print View'!$A204,'WPTM - Section F'!D$8:D$89,0)),""),"")</f>
        <v/>
      </c>
      <c r="AL204" s="249" t="str">
        <f t="shared" si="314"/>
        <v>20</v>
      </c>
      <c r="AM204" s="249" t="str">
        <f t="shared" si="315"/>
        <v>20</v>
      </c>
      <c r="AN204" s="249" t="str">
        <f t="shared" si="316"/>
        <v>20</v>
      </c>
      <c r="AO204" s="249" t="str">
        <f t="shared" si="317"/>
        <v>20</v>
      </c>
      <c r="AP204" s="249" t="str">
        <f t="shared" si="318"/>
        <v>20</v>
      </c>
      <c r="AQ204" s="249" t="str">
        <f t="shared" si="319"/>
        <v>20</v>
      </c>
    </row>
    <row r="205" spans="1:43" s="230" customFormat="1" ht="28.5" hidden="1" x14ac:dyDescent="0.25">
      <c r="A205" s="318" t="s">
        <v>329</v>
      </c>
      <c r="B205" s="312" t="str">
        <f>IFERROR(IF(INDEX('WPTM - Section F'!B$8:B$89,MATCH('Print View'!$A205,'WPTM - Section F'!A$8:A$89,0))&lt;&gt;0,INDEX('WPTM - Section F'!B$8:B$89,MATCH('Print View'!$A205,'WPTM - Section F'!A$8:A$89,0)),""),"")</f>
        <v/>
      </c>
      <c r="C205" s="312" t="str">
        <f>IFERROR(IF(INDEX('WPTM - Section F'!C$8:C$89,MATCH('Print View'!$A205,'WPTM - Section F'!B$8:B$89,0))&lt;&gt;0,INDEX('WPTM - Section F'!C$8:C$89,MATCH('Print View'!$A205,'WPTM - Section F'!B$8:B$89,0)),""),"")</f>
        <v/>
      </c>
      <c r="D205" s="312" t="str">
        <f>IFERROR(IF(INDEX('WPTM - Section F'!D$8:D$89,MATCH('Print View'!$A205,'WPTM - Section F'!C$8:C$89,0))&lt;&gt;0,INDEX('WPTM - Section F'!D$8:D$89,MATCH('Print View'!$A205,'WPTM - Section F'!C$8:C$89,0)),""),"")</f>
        <v/>
      </c>
      <c r="E205" s="312" t="str">
        <f>IFERROR(IF(INDEX('WPTM - Section F'!E$8:E$89,MATCH('Print View'!$A205,'WPTM - Section F'!D$8:D$89,0))&lt;&gt;0,INDEX('WPTM - Section F'!E$8:E$89,MATCH('Print View'!$A205,'WPTM - Section F'!D$8:D$89,0)),""),"")</f>
        <v/>
      </c>
      <c r="F205" s="312" t="str">
        <f>IFERROR(IF(INDEX('WPTM - Section F'!N$8:N$89,MATCH('Print View'!$A205,'WPTM - Section F'!D$8:D$89,0))&lt;&gt;0,INDEX('WPTM - Section F'!N$8:N$89,MATCH('Print View'!$A205,'WPTM - Section F'!D$8:D$89,0)),""),"")</f>
        <v/>
      </c>
      <c r="G205" s="645" t="str">
        <f ca="1">IFERROR(IF(INDEX('WPTM - Section F'!D$93:D$574,MATCH('Print View'!$AL205,'WPTM - Section F'!A$93:A$574,0))&lt;&gt;0,INDEX('WPTM - Section F'!D$93:D$574,MATCH('Print View'!$AL205,'WPTM - Section F'!A$93:A$574,0)),""),"")</f>
        <v/>
      </c>
      <c r="H205" s="645"/>
      <c r="I205" s="645" t="str">
        <f ca="1">IFERROR(IF(INDEX('WPTM - Section F'!E$93:E$574,MATCH('Print View'!$AL205,'WPTM - Section F'!A$93:A$574,0))&lt;&gt;0,INDEX('WPTM - Section F'!E$93:E$574,MATCH('Print View'!$AL205,'WPTM - Section F'!A$93:A$574,0)),""),"")</f>
        <v/>
      </c>
      <c r="J205" s="645"/>
      <c r="K205" s="645" t="str">
        <f ca="1">IFERROR(IF(INDEX('WPTM - Section F'!D$93:D$574,MATCH('Print View'!$AM205,'WPTM - Section F'!A$93:A$574,0))&lt;&gt;0,INDEX('WPTM - Section F'!D$93:D$574,MATCH('Print View'!$AM205,'WPTM - Section F'!A$93:A$574,0)),""),"")</f>
        <v/>
      </c>
      <c r="L205" s="645"/>
      <c r="M205" s="645" t="str">
        <f ca="1">IFERROR(IF(INDEX('WPTM - Section F'!E$93:E$574,MATCH('Print View'!$AM205,'WPTM - Section F'!A$93:A$574,0))&lt;&gt;0,INDEX('WPTM - Section F'!E$93:E$574,MATCH('Print View'!$AM205,'WPTM - Section F'!A$93:A$574,0)),""),"")</f>
        <v/>
      </c>
      <c r="N205" s="645"/>
      <c r="O205" s="645" t="str">
        <f ca="1">IFERROR(IF(INDEX('WPTM - Section F'!D$93:D$574,MATCH('Print View'!$AN205,'WPTM - Section F'!A$93:A$574,0))&lt;&gt;0,INDEX('WPTM - Section F'!D$93:D$574,MATCH('Print View'!$AN205,'WPTM - Section F'!A$93:A$574,0)),""),"")</f>
        <v/>
      </c>
      <c r="P205" s="645"/>
      <c r="Q205" s="645" t="str">
        <f ca="1">IFERROR(IF(INDEX('WPTM - Section F'!E$93:E$574,MATCH('Print View'!$AN205,'WPTM - Section F'!A$93:A$574,0))&lt;&gt;0,INDEX('WPTM - Section F'!E$93:E$574,MATCH('Print View'!$AN205,'WPTM - Section F'!A$93:A$574,0)),""),"")</f>
        <v/>
      </c>
      <c r="R205" s="645"/>
      <c r="S205" s="645" t="str">
        <f ca="1">IFERROR(IF(INDEX('WPTM - Section F'!D$93:D$574,MATCH('Print View'!$AO205,'WPTM - Section F'!A$93:A$574,0))&lt;&gt;0,INDEX('WPTM - Section F'!D$93:D$574,MATCH('Print View'!$AO205,'WPTM - Section F'!A$93:A$574,0)),""),"")</f>
        <v/>
      </c>
      <c r="T205" s="645"/>
      <c r="U205" s="645" t="str">
        <f ca="1">IFERROR(IF(INDEX('WPTM - Section F'!E$93:E$574,MATCH('Print View'!$AO205,'WPTM - Section F'!A$93:A$574,0))&lt;&gt;0,INDEX('WPTM - Section F'!E$93:E$574,MATCH('Print View'!$AO205,'WPTM - Section F'!A$93:A$574,0)),""),"")</f>
        <v/>
      </c>
      <c r="V205" s="645"/>
      <c r="W205" s="645" t="str">
        <f ca="1">IFERROR(IF(INDEX('WPTM - Section F'!D$93:D$574,MATCH('Print View'!$AP205,'WPTM - Section F'!A$93:A$574,0))&lt;&gt;0,INDEX('WPTM - Section F'!D$93:D$574,MATCH('Print View'!$AP205,'WPTM - Section F'!A$93:A$574,0)),""),"")</f>
        <v/>
      </c>
      <c r="X205" s="645"/>
      <c r="Y205" s="645" t="str">
        <f ca="1">IFERROR(IF(INDEX('WPTM - Section F'!E$93:E$574,MATCH('Print View'!$AP205,'WPTM - Section F'!A$93:A$574,0))&lt;&gt;0,INDEX('WPTM - Section F'!E$93:E$574,MATCH('Print View'!$AP205,'WPTM - Section F'!A$93:A$574,0)),""),"")</f>
        <v/>
      </c>
      <c r="Z205" s="645"/>
      <c r="AA205" s="645" t="str">
        <f>IFERROR(IF(INDEX('WPTM - Section F'!D$93:D$574,MATCH('Print View'!$AQ205,'WPTM - Section F'!A$93:A$574,0))&lt;&gt;0,INDEX('WPTM - Section F'!D$93:D$574,MATCH('Print View'!$AQ205,'WPTM - Section F'!A$93:A$574,0)),""),"")</f>
        <v/>
      </c>
      <c r="AB205" s="645"/>
      <c r="AC205" s="645" t="str">
        <f>IFERROR(IF(INDEX('WPTM - Section F'!E$93:E$574,MATCH('Print View'!$AQ205,'WPTM - Section F'!A$93:A$574,0))&lt;&gt;0,INDEX('WPTM - Section F'!E$93:E$574,MATCH('Print View'!$AQ205,'WPTM - Section F'!A$93:A$574,0)),""),"")</f>
        <v/>
      </c>
      <c r="AD205" s="645"/>
      <c r="AE205" s="254"/>
      <c r="AF205" s="314"/>
      <c r="AG205" s="322" t="str">
        <f>IFERROR(IF(INDEX('WPTM - Section F'!O$8:O$89,MATCH('Print View'!$A205,'WPTM - Section F'!D$8:D$89,0))&lt;&gt;0,INDEX('WPTM - Section F'!O$8:O$89,MATCH('Print View'!$A205,'WPTM - Section F'!D$8:D$89,0)),""),"")</f>
        <v/>
      </c>
      <c r="AL205" s="249" t="str">
        <f t="shared" ca="1" si="314"/>
        <v>21</v>
      </c>
      <c r="AM205" s="249" t="str">
        <f t="shared" ca="1" si="315"/>
        <v>21</v>
      </c>
      <c r="AN205" s="249" t="str">
        <f t="shared" ca="1" si="316"/>
        <v>21</v>
      </c>
      <c r="AO205" s="249" t="str">
        <f t="shared" ca="1" si="317"/>
        <v>21</v>
      </c>
      <c r="AP205" s="249" t="str">
        <f t="shared" ca="1" si="318"/>
        <v>21</v>
      </c>
      <c r="AQ205" s="249" t="str">
        <f t="shared" si="319"/>
        <v>21</v>
      </c>
    </row>
    <row r="206" spans="1:43" s="230" customFormat="1" ht="28.5" hidden="1" x14ac:dyDescent="0.25">
      <c r="A206" s="318" t="s">
        <v>330</v>
      </c>
      <c r="B206" s="312" t="str">
        <f>IFERROR(IF(INDEX('WPTM - Section F'!B$8:B$89,MATCH('Print View'!$A206,'WPTM - Section F'!A$8:A$89,0))&lt;&gt;0,INDEX('WPTM - Section F'!B$8:B$89,MATCH('Print View'!$A206,'WPTM - Section F'!A$8:A$89,0)),""),"")</f>
        <v/>
      </c>
      <c r="C206" s="312" t="str">
        <f>IFERROR(IF(INDEX('WPTM - Section F'!C$8:C$89,MATCH('Print View'!$A206,'WPTM - Section F'!B$8:B$89,0))&lt;&gt;0,INDEX('WPTM - Section F'!C$8:C$89,MATCH('Print View'!$A206,'WPTM - Section F'!B$8:B$89,0)),""),"")</f>
        <v/>
      </c>
      <c r="D206" s="312" t="str">
        <f>IFERROR(IF(INDEX('WPTM - Section F'!D$8:D$89,MATCH('Print View'!$A206,'WPTM - Section F'!C$8:C$89,0))&lt;&gt;0,INDEX('WPTM - Section F'!D$8:D$89,MATCH('Print View'!$A206,'WPTM - Section F'!C$8:C$89,0)),""),"")</f>
        <v/>
      </c>
      <c r="E206" s="312" t="str">
        <f>IFERROR(IF(INDEX('WPTM - Section F'!E$8:E$89,MATCH('Print View'!$A206,'WPTM - Section F'!D$8:D$89,0))&lt;&gt;0,INDEX('WPTM - Section F'!E$8:E$89,MATCH('Print View'!$A206,'WPTM - Section F'!D$8:D$89,0)),""),"")</f>
        <v/>
      </c>
      <c r="F206" s="312" t="str">
        <f>IFERROR(IF(INDEX('WPTM - Section F'!N$8:N$89,MATCH('Print View'!$A206,'WPTM - Section F'!D$8:D$89,0))&lt;&gt;0,INDEX('WPTM - Section F'!N$8:N$89,MATCH('Print View'!$A206,'WPTM - Section F'!D$8:D$89,0)),""),"")</f>
        <v/>
      </c>
      <c r="G206" s="645" t="str">
        <f>IFERROR(IF(INDEX('WPTM - Section F'!D$93:D$574,MATCH('Print View'!$AL206,'WPTM - Section F'!A$93:A$574,0))&lt;&gt;0,INDEX('WPTM - Section F'!D$93:D$574,MATCH('Print View'!$AL206,'WPTM - Section F'!A$93:A$574,0)),""),"")</f>
        <v/>
      </c>
      <c r="H206" s="645"/>
      <c r="I206" s="645" t="str">
        <f>IFERROR(IF(INDEX('WPTM - Section F'!E$93:E$574,MATCH('Print View'!$AL206,'WPTM - Section F'!A$93:A$574,0))&lt;&gt;0,INDEX('WPTM - Section F'!E$93:E$574,MATCH('Print View'!$AL206,'WPTM - Section F'!A$93:A$574,0)),""),"")</f>
        <v/>
      </c>
      <c r="J206" s="645"/>
      <c r="K206" s="645" t="str">
        <f>IFERROR(IF(INDEX('WPTM - Section F'!D$93:D$574,MATCH('Print View'!$AM206,'WPTM - Section F'!A$93:A$574,0))&lt;&gt;0,INDEX('WPTM - Section F'!D$93:D$574,MATCH('Print View'!$AM206,'WPTM - Section F'!A$93:A$574,0)),""),"")</f>
        <v/>
      </c>
      <c r="L206" s="645"/>
      <c r="M206" s="645" t="str">
        <f>IFERROR(IF(INDEX('WPTM - Section F'!E$93:E$574,MATCH('Print View'!$AM206,'WPTM - Section F'!A$93:A$574,0))&lt;&gt;0,INDEX('WPTM - Section F'!E$93:E$574,MATCH('Print View'!$AM206,'WPTM - Section F'!A$93:A$574,0)),""),"")</f>
        <v/>
      </c>
      <c r="N206" s="645"/>
      <c r="O206" s="645" t="str">
        <f>IFERROR(IF(INDEX('WPTM - Section F'!D$93:D$574,MATCH('Print View'!$AN206,'WPTM - Section F'!A$93:A$574,0))&lt;&gt;0,INDEX('WPTM - Section F'!D$93:D$574,MATCH('Print View'!$AN206,'WPTM - Section F'!A$93:A$574,0)),""),"")</f>
        <v/>
      </c>
      <c r="P206" s="645"/>
      <c r="Q206" s="645" t="str">
        <f>IFERROR(IF(INDEX('WPTM - Section F'!E$93:E$574,MATCH('Print View'!$AN206,'WPTM - Section F'!A$93:A$574,0))&lt;&gt;0,INDEX('WPTM - Section F'!E$93:E$574,MATCH('Print View'!$AN206,'WPTM - Section F'!A$93:A$574,0)),""),"")</f>
        <v/>
      </c>
      <c r="R206" s="645"/>
      <c r="S206" s="645" t="str">
        <f>IFERROR(IF(INDEX('WPTM - Section F'!D$93:D$574,MATCH('Print View'!$AO206,'WPTM - Section F'!A$93:A$574,0))&lt;&gt;0,INDEX('WPTM - Section F'!D$93:D$574,MATCH('Print View'!$AO206,'WPTM - Section F'!A$93:A$574,0)),""),"")</f>
        <v/>
      </c>
      <c r="T206" s="645"/>
      <c r="U206" s="645" t="str">
        <f>IFERROR(IF(INDEX('WPTM - Section F'!E$93:E$574,MATCH('Print View'!$AO206,'WPTM - Section F'!A$93:A$574,0))&lt;&gt;0,INDEX('WPTM - Section F'!E$93:E$574,MATCH('Print View'!$AO206,'WPTM - Section F'!A$93:A$574,0)),""),"")</f>
        <v/>
      </c>
      <c r="V206" s="645"/>
      <c r="W206" s="645" t="str">
        <f>IFERROR(IF(INDEX('WPTM - Section F'!D$93:D$574,MATCH('Print View'!$AP206,'WPTM - Section F'!A$93:A$574,0))&lt;&gt;0,INDEX('WPTM - Section F'!D$93:D$574,MATCH('Print View'!$AP206,'WPTM - Section F'!A$93:A$574,0)),""),"")</f>
        <v/>
      </c>
      <c r="X206" s="645"/>
      <c r="Y206" s="645" t="str">
        <f>IFERROR(IF(INDEX('WPTM - Section F'!E$93:E$574,MATCH('Print View'!$AP206,'WPTM - Section F'!A$93:A$574,0))&lt;&gt;0,INDEX('WPTM - Section F'!E$93:E$574,MATCH('Print View'!$AP206,'WPTM - Section F'!A$93:A$574,0)),""),"")</f>
        <v/>
      </c>
      <c r="Z206" s="645"/>
      <c r="AA206" s="645" t="str">
        <f>IFERROR(IF(INDEX('WPTM - Section F'!D$93:D$574,MATCH('Print View'!$AQ206,'WPTM - Section F'!A$93:A$574,0))&lt;&gt;0,INDEX('WPTM - Section F'!D$93:D$574,MATCH('Print View'!$AQ206,'WPTM - Section F'!A$93:A$574,0)),""),"")</f>
        <v/>
      </c>
      <c r="AB206" s="645"/>
      <c r="AC206" s="645" t="str">
        <f>IFERROR(IF(INDEX('WPTM - Section F'!E$93:E$574,MATCH('Print View'!$AQ206,'WPTM - Section F'!A$93:A$574,0))&lt;&gt;0,INDEX('WPTM - Section F'!E$93:E$574,MATCH('Print View'!$AQ206,'WPTM - Section F'!A$93:A$574,0)),""),"")</f>
        <v/>
      </c>
      <c r="AD206" s="645"/>
      <c r="AE206" s="254"/>
      <c r="AF206" s="314"/>
      <c r="AG206" s="322" t="str">
        <f>IFERROR(IF(INDEX('WPTM - Section F'!O$8:O$89,MATCH('Print View'!$A206,'WPTM - Section F'!D$8:D$89,0))&lt;&gt;0,INDEX('WPTM - Section F'!O$8:O$89,MATCH('Print View'!$A206,'WPTM - Section F'!D$8:D$89,0)),""),"")</f>
        <v/>
      </c>
      <c r="AL206" s="249" t="str">
        <f t="shared" si="314"/>
        <v>22</v>
      </c>
      <c r="AM206" s="249" t="str">
        <f t="shared" si="315"/>
        <v>22</v>
      </c>
      <c r="AN206" s="249" t="str">
        <f t="shared" si="316"/>
        <v>22</v>
      </c>
      <c r="AO206" s="249" t="str">
        <f t="shared" si="317"/>
        <v>22</v>
      </c>
      <c r="AP206" s="249" t="str">
        <f t="shared" si="318"/>
        <v>22</v>
      </c>
      <c r="AQ206" s="249" t="str">
        <f t="shared" si="319"/>
        <v>22</v>
      </c>
    </row>
    <row r="207" spans="1:43" s="230" customFormat="1" ht="28.5" hidden="1" x14ac:dyDescent="0.25">
      <c r="A207" s="318" t="s">
        <v>331</v>
      </c>
      <c r="B207" s="312" t="str">
        <f>IFERROR(IF(INDEX('WPTM - Section F'!B$8:B$89,MATCH('Print View'!$A207,'WPTM - Section F'!A$8:A$89,0))&lt;&gt;0,INDEX('WPTM - Section F'!B$8:B$89,MATCH('Print View'!$A207,'WPTM - Section F'!A$8:A$89,0)),""),"")</f>
        <v/>
      </c>
      <c r="C207" s="312" t="str">
        <f>IFERROR(IF(INDEX('WPTM - Section F'!C$8:C$89,MATCH('Print View'!$A207,'WPTM - Section F'!B$8:B$89,0))&lt;&gt;0,INDEX('WPTM - Section F'!C$8:C$89,MATCH('Print View'!$A207,'WPTM - Section F'!B$8:B$89,0)),""),"")</f>
        <v/>
      </c>
      <c r="D207" s="312" t="str">
        <f>IFERROR(IF(INDEX('WPTM - Section F'!D$8:D$89,MATCH('Print View'!$A207,'WPTM - Section F'!C$8:C$89,0))&lt;&gt;0,INDEX('WPTM - Section F'!D$8:D$89,MATCH('Print View'!$A207,'WPTM - Section F'!C$8:C$89,0)),""),"")</f>
        <v/>
      </c>
      <c r="E207" s="312" t="str">
        <f>IFERROR(IF(INDEX('WPTM - Section F'!E$8:E$89,MATCH('Print View'!$A207,'WPTM - Section F'!D$8:D$89,0))&lt;&gt;0,INDEX('WPTM - Section F'!E$8:E$89,MATCH('Print View'!$A207,'WPTM - Section F'!D$8:D$89,0)),""),"")</f>
        <v/>
      </c>
      <c r="F207" s="312" t="str">
        <f>IFERROR(IF(INDEX('WPTM - Section F'!N$8:N$89,MATCH('Print View'!$A207,'WPTM - Section F'!D$8:D$89,0))&lt;&gt;0,INDEX('WPTM - Section F'!N$8:N$89,MATCH('Print View'!$A207,'WPTM - Section F'!D$8:D$89,0)),""),"")</f>
        <v/>
      </c>
      <c r="G207" s="645" t="str">
        <f ca="1">IFERROR(IF(INDEX('WPTM - Section F'!D$93:D$574,MATCH('Print View'!$AL207,'WPTM - Section F'!A$93:A$574,0))&lt;&gt;0,INDEX('WPTM - Section F'!D$93:D$574,MATCH('Print View'!$AL207,'WPTM - Section F'!A$93:A$574,0)),""),"")</f>
        <v/>
      </c>
      <c r="H207" s="645"/>
      <c r="I207" s="645" t="str">
        <f ca="1">IFERROR(IF(INDEX('WPTM - Section F'!E$93:E$574,MATCH('Print View'!$AL207,'WPTM - Section F'!A$93:A$574,0))&lt;&gt;0,INDEX('WPTM - Section F'!E$93:E$574,MATCH('Print View'!$AL207,'WPTM - Section F'!A$93:A$574,0)),""),"")</f>
        <v/>
      </c>
      <c r="J207" s="645"/>
      <c r="K207" s="645" t="str">
        <f ca="1">IFERROR(IF(INDEX('WPTM - Section F'!D$93:D$574,MATCH('Print View'!$AM207,'WPTM - Section F'!A$93:A$574,0))&lt;&gt;0,INDEX('WPTM - Section F'!D$93:D$574,MATCH('Print View'!$AM207,'WPTM - Section F'!A$93:A$574,0)),""),"")</f>
        <v/>
      </c>
      <c r="L207" s="645"/>
      <c r="M207" s="645" t="str">
        <f ca="1">IFERROR(IF(INDEX('WPTM - Section F'!E$93:E$574,MATCH('Print View'!$AM207,'WPTM - Section F'!A$93:A$574,0))&lt;&gt;0,INDEX('WPTM - Section F'!E$93:E$574,MATCH('Print View'!$AM207,'WPTM - Section F'!A$93:A$574,0)),""),"")</f>
        <v/>
      </c>
      <c r="N207" s="645"/>
      <c r="O207" s="645" t="str">
        <f ca="1">IFERROR(IF(INDEX('WPTM - Section F'!D$93:D$574,MATCH('Print View'!$AN207,'WPTM - Section F'!A$93:A$574,0))&lt;&gt;0,INDEX('WPTM - Section F'!D$93:D$574,MATCH('Print View'!$AN207,'WPTM - Section F'!A$93:A$574,0)),""),"")</f>
        <v/>
      </c>
      <c r="P207" s="645"/>
      <c r="Q207" s="645" t="str">
        <f ca="1">IFERROR(IF(INDEX('WPTM - Section F'!E$93:E$574,MATCH('Print View'!$AN207,'WPTM - Section F'!A$93:A$574,0))&lt;&gt;0,INDEX('WPTM - Section F'!E$93:E$574,MATCH('Print View'!$AN207,'WPTM - Section F'!A$93:A$574,0)),""),"")</f>
        <v/>
      </c>
      <c r="R207" s="645"/>
      <c r="S207" s="645" t="str">
        <f ca="1">IFERROR(IF(INDEX('WPTM - Section F'!D$93:D$574,MATCH('Print View'!$AO207,'WPTM - Section F'!A$93:A$574,0))&lt;&gt;0,INDEX('WPTM - Section F'!D$93:D$574,MATCH('Print View'!$AO207,'WPTM - Section F'!A$93:A$574,0)),""),"")</f>
        <v/>
      </c>
      <c r="T207" s="645"/>
      <c r="U207" s="645" t="str">
        <f ca="1">IFERROR(IF(INDEX('WPTM - Section F'!E$93:E$574,MATCH('Print View'!$AO207,'WPTM - Section F'!A$93:A$574,0))&lt;&gt;0,INDEX('WPTM - Section F'!E$93:E$574,MATCH('Print View'!$AO207,'WPTM - Section F'!A$93:A$574,0)),""),"")</f>
        <v/>
      </c>
      <c r="V207" s="645"/>
      <c r="W207" s="645" t="str">
        <f ca="1">IFERROR(IF(INDEX('WPTM - Section F'!D$93:D$574,MATCH('Print View'!$AP207,'WPTM - Section F'!A$93:A$574,0))&lt;&gt;0,INDEX('WPTM - Section F'!D$93:D$574,MATCH('Print View'!$AP207,'WPTM - Section F'!A$93:A$574,0)),""),"")</f>
        <v/>
      </c>
      <c r="X207" s="645"/>
      <c r="Y207" s="645" t="str">
        <f ca="1">IFERROR(IF(INDEX('WPTM - Section F'!E$93:E$574,MATCH('Print View'!$AP207,'WPTM - Section F'!A$93:A$574,0))&lt;&gt;0,INDEX('WPTM - Section F'!E$93:E$574,MATCH('Print View'!$AP207,'WPTM - Section F'!A$93:A$574,0)),""),"")</f>
        <v/>
      </c>
      <c r="Z207" s="645"/>
      <c r="AA207" s="645" t="str">
        <f>IFERROR(IF(INDEX('WPTM - Section F'!D$93:D$574,MATCH('Print View'!$AQ207,'WPTM - Section F'!A$93:A$574,0))&lt;&gt;0,INDEX('WPTM - Section F'!D$93:D$574,MATCH('Print View'!$AQ207,'WPTM - Section F'!A$93:A$574,0)),""),"")</f>
        <v/>
      </c>
      <c r="AB207" s="645"/>
      <c r="AC207" s="645" t="str">
        <f>IFERROR(IF(INDEX('WPTM - Section F'!E$93:E$574,MATCH('Print View'!$AQ207,'WPTM - Section F'!A$93:A$574,0))&lt;&gt;0,INDEX('WPTM - Section F'!E$93:E$574,MATCH('Print View'!$AQ207,'WPTM - Section F'!A$93:A$574,0)),""),"")</f>
        <v/>
      </c>
      <c r="AD207" s="645"/>
      <c r="AE207" s="254"/>
      <c r="AF207" s="314"/>
      <c r="AG207" s="322" t="str">
        <f>IFERROR(IF(INDEX('WPTM - Section F'!O$8:O$89,MATCH('Print View'!$A207,'WPTM - Section F'!D$8:D$89,0))&lt;&gt;0,INDEX('WPTM - Section F'!O$8:O$89,MATCH('Print View'!$A207,'WPTM - Section F'!D$8:D$89,0)),""),"")</f>
        <v/>
      </c>
      <c r="AL207" s="249" t="str">
        <f t="shared" ca="1" si="314"/>
        <v>23</v>
      </c>
      <c r="AM207" s="249" t="str">
        <f t="shared" ca="1" si="315"/>
        <v>23</v>
      </c>
      <c r="AN207" s="249" t="str">
        <f t="shared" ca="1" si="316"/>
        <v>23</v>
      </c>
      <c r="AO207" s="249" t="str">
        <f t="shared" ca="1" si="317"/>
        <v>23</v>
      </c>
      <c r="AP207" s="249" t="str">
        <f t="shared" ca="1" si="318"/>
        <v>23</v>
      </c>
      <c r="AQ207" s="249" t="str">
        <f t="shared" si="319"/>
        <v>23</v>
      </c>
    </row>
    <row r="208" spans="1:43" s="230" customFormat="1" ht="28.5" hidden="1" x14ac:dyDescent="0.25">
      <c r="A208" s="318" t="s">
        <v>332</v>
      </c>
      <c r="B208" s="312" t="str">
        <f>IFERROR(IF(INDEX('WPTM - Section F'!B$8:B$89,MATCH('Print View'!$A208,'WPTM - Section F'!A$8:A$89,0))&lt;&gt;0,INDEX('WPTM - Section F'!B$8:B$89,MATCH('Print View'!$A208,'WPTM - Section F'!A$8:A$89,0)),""),"")</f>
        <v/>
      </c>
      <c r="C208" s="312" t="str">
        <f>IFERROR(IF(INDEX('WPTM - Section F'!C$8:C$89,MATCH('Print View'!$A208,'WPTM - Section F'!B$8:B$89,0))&lt;&gt;0,INDEX('WPTM - Section F'!C$8:C$89,MATCH('Print View'!$A208,'WPTM - Section F'!B$8:B$89,0)),""),"")</f>
        <v/>
      </c>
      <c r="D208" s="312" t="str">
        <f>IFERROR(IF(INDEX('WPTM - Section F'!D$8:D$89,MATCH('Print View'!$A208,'WPTM - Section F'!C$8:C$89,0))&lt;&gt;0,INDEX('WPTM - Section F'!D$8:D$89,MATCH('Print View'!$A208,'WPTM - Section F'!C$8:C$89,0)),""),"")</f>
        <v/>
      </c>
      <c r="E208" s="312" t="str">
        <f>IFERROR(IF(INDEX('WPTM - Section F'!E$8:E$89,MATCH('Print View'!$A208,'WPTM - Section F'!D$8:D$89,0))&lt;&gt;0,INDEX('WPTM - Section F'!E$8:E$89,MATCH('Print View'!$A208,'WPTM - Section F'!D$8:D$89,0)),""),"")</f>
        <v/>
      </c>
      <c r="F208" s="312" t="str">
        <f>IFERROR(IF(INDEX('WPTM - Section F'!N$8:N$89,MATCH('Print View'!$A208,'WPTM - Section F'!D$8:D$89,0))&lt;&gt;0,INDEX('WPTM - Section F'!N$8:N$89,MATCH('Print View'!$A208,'WPTM - Section F'!D$8:D$89,0)),""),"")</f>
        <v/>
      </c>
      <c r="G208" s="645" t="str">
        <f>IFERROR(IF(INDEX('WPTM - Section F'!D$93:D$574,MATCH('Print View'!$AL208,'WPTM - Section F'!A$93:A$574,0))&lt;&gt;0,INDEX('WPTM - Section F'!D$93:D$574,MATCH('Print View'!$AL208,'WPTM - Section F'!A$93:A$574,0)),""),"")</f>
        <v/>
      </c>
      <c r="H208" s="645"/>
      <c r="I208" s="645" t="str">
        <f>IFERROR(IF(INDEX('WPTM - Section F'!E$93:E$574,MATCH('Print View'!$AL208,'WPTM - Section F'!A$93:A$574,0))&lt;&gt;0,INDEX('WPTM - Section F'!E$93:E$574,MATCH('Print View'!$AL208,'WPTM - Section F'!A$93:A$574,0)),""),"")</f>
        <v/>
      </c>
      <c r="J208" s="645"/>
      <c r="K208" s="645" t="str">
        <f>IFERROR(IF(INDEX('WPTM - Section F'!D$93:D$574,MATCH('Print View'!$AM208,'WPTM - Section F'!A$93:A$574,0))&lt;&gt;0,INDEX('WPTM - Section F'!D$93:D$574,MATCH('Print View'!$AM208,'WPTM - Section F'!A$93:A$574,0)),""),"")</f>
        <v/>
      </c>
      <c r="L208" s="645"/>
      <c r="M208" s="645" t="str">
        <f>IFERROR(IF(INDEX('WPTM - Section F'!E$93:E$574,MATCH('Print View'!$AM208,'WPTM - Section F'!A$93:A$574,0))&lt;&gt;0,INDEX('WPTM - Section F'!E$93:E$574,MATCH('Print View'!$AM208,'WPTM - Section F'!A$93:A$574,0)),""),"")</f>
        <v/>
      </c>
      <c r="N208" s="645"/>
      <c r="O208" s="645" t="str">
        <f>IFERROR(IF(INDEX('WPTM - Section F'!D$93:D$574,MATCH('Print View'!$AN208,'WPTM - Section F'!A$93:A$574,0))&lt;&gt;0,INDEX('WPTM - Section F'!D$93:D$574,MATCH('Print View'!$AN208,'WPTM - Section F'!A$93:A$574,0)),""),"")</f>
        <v/>
      </c>
      <c r="P208" s="645"/>
      <c r="Q208" s="645" t="str">
        <f>IFERROR(IF(INDEX('WPTM - Section F'!E$93:E$574,MATCH('Print View'!$AN208,'WPTM - Section F'!A$93:A$574,0))&lt;&gt;0,INDEX('WPTM - Section F'!E$93:E$574,MATCH('Print View'!$AN208,'WPTM - Section F'!A$93:A$574,0)),""),"")</f>
        <v/>
      </c>
      <c r="R208" s="645"/>
      <c r="S208" s="645" t="str">
        <f>IFERROR(IF(INDEX('WPTM - Section F'!D$93:D$574,MATCH('Print View'!$AO208,'WPTM - Section F'!A$93:A$574,0))&lt;&gt;0,INDEX('WPTM - Section F'!D$93:D$574,MATCH('Print View'!$AO208,'WPTM - Section F'!A$93:A$574,0)),""),"")</f>
        <v/>
      </c>
      <c r="T208" s="645"/>
      <c r="U208" s="645" t="str">
        <f>IFERROR(IF(INDEX('WPTM - Section F'!E$93:E$574,MATCH('Print View'!$AO208,'WPTM - Section F'!A$93:A$574,0))&lt;&gt;0,INDEX('WPTM - Section F'!E$93:E$574,MATCH('Print View'!$AO208,'WPTM - Section F'!A$93:A$574,0)),""),"")</f>
        <v/>
      </c>
      <c r="V208" s="645"/>
      <c r="W208" s="645" t="str">
        <f>IFERROR(IF(INDEX('WPTM - Section F'!D$93:D$574,MATCH('Print View'!$AP208,'WPTM - Section F'!A$93:A$574,0))&lt;&gt;0,INDEX('WPTM - Section F'!D$93:D$574,MATCH('Print View'!$AP208,'WPTM - Section F'!A$93:A$574,0)),""),"")</f>
        <v/>
      </c>
      <c r="X208" s="645"/>
      <c r="Y208" s="645" t="str">
        <f>IFERROR(IF(INDEX('WPTM - Section F'!E$93:E$574,MATCH('Print View'!$AP208,'WPTM - Section F'!A$93:A$574,0))&lt;&gt;0,INDEX('WPTM - Section F'!E$93:E$574,MATCH('Print View'!$AP208,'WPTM - Section F'!A$93:A$574,0)),""),"")</f>
        <v/>
      </c>
      <c r="Z208" s="645"/>
      <c r="AA208" s="645" t="str">
        <f>IFERROR(IF(INDEX('WPTM - Section F'!D$93:D$574,MATCH('Print View'!$AQ208,'WPTM - Section F'!A$93:A$574,0))&lt;&gt;0,INDEX('WPTM - Section F'!D$93:D$574,MATCH('Print View'!$AQ208,'WPTM - Section F'!A$93:A$574,0)),""),"")</f>
        <v/>
      </c>
      <c r="AB208" s="645"/>
      <c r="AC208" s="645" t="str">
        <f>IFERROR(IF(INDEX('WPTM - Section F'!E$93:E$574,MATCH('Print View'!$AQ208,'WPTM - Section F'!A$93:A$574,0))&lt;&gt;0,INDEX('WPTM - Section F'!E$93:E$574,MATCH('Print View'!$AQ208,'WPTM - Section F'!A$93:A$574,0)),""),"")</f>
        <v/>
      </c>
      <c r="AD208" s="645"/>
      <c r="AE208" s="254"/>
      <c r="AF208" s="314"/>
      <c r="AG208" s="322" t="str">
        <f>IFERROR(IF(INDEX('WPTM - Section F'!O$8:O$89,MATCH('Print View'!$A208,'WPTM - Section F'!D$8:D$89,0))&lt;&gt;0,INDEX('WPTM - Section F'!O$8:O$89,MATCH('Print View'!$A208,'WPTM - Section F'!D$8:D$89,0)),""),"")</f>
        <v/>
      </c>
      <c r="AL208" s="249" t="str">
        <f t="shared" si="314"/>
        <v>24</v>
      </c>
      <c r="AM208" s="249" t="str">
        <f t="shared" si="315"/>
        <v>24</v>
      </c>
      <c r="AN208" s="249" t="str">
        <f t="shared" si="316"/>
        <v>24</v>
      </c>
      <c r="AO208" s="249" t="str">
        <f t="shared" si="317"/>
        <v>24</v>
      </c>
      <c r="AP208" s="249" t="str">
        <f t="shared" si="318"/>
        <v>24</v>
      </c>
      <c r="AQ208" s="249" t="str">
        <f t="shared" si="319"/>
        <v>24</v>
      </c>
    </row>
    <row r="209" spans="1:43" s="230" customFormat="1" ht="28.5" hidden="1" x14ac:dyDescent="0.25">
      <c r="A209" s="318" t="s">
        <v>333</v>
      </c>
      <c r="B209" s="312" t="str">
        <f>IFERROR(IF(INDEX('WPTM - Section F'!B$8:B$89,MATCH('Print View'!$A209,'WPTM - Section F'!A$8:A$89,0))&lt;&gt;0,INDEX('WPTM - Section F'!B$8:B$89,MATCH('Print View'!$A209,'WPTM - Section F'!A$8:A$89,0)),""),"")</f>
        <v/>
      </c>
      <c r="C209" s="312" t="str">
        <f>IFERROR(IF(INDEX('WPTM - Section F'!C$8:C$89,MATCH('Print View'!$A209,'WPTM - Section F'!B$8:B$89,0))&lt;&gt;0,INDEX('WPTM - Section F'!C$8:C$89,MATCH('Print View'!$A209,'WPTM - Section F'!B$8:B$89,0)),""),"")</f>
        <v/>
      </c>
      <c r="D209" s="312" t="str">
        <f>IFERROR(IF(INDEX('WPTM - Section F'!D$8:D$89,MATCH('Print View'!$A209,'WPTM - Section F'!C$8:C$89,0))&lt;&gt;0,INDEX('WPTM - Section F'!D$8:D$89,MATCH('Print View'!$A209,'WPTM - Section F'!C$8:C$89,0)),""),"")</f>
        <v/>
      </c>
      <c r="E209" s="312" t="str">
        <f>IFERROR(IF(INDEX('WPTM - Section F'!E$8:E$89,MATCH('Print View'!$A209,'WPTM - Section F'!D$8:D$89,0))&lt;&gt;0,INDEX('WPTM - Section F'!E$8:E$89,MATCH('Print View'!$A209,'WPTM - Section F'!D$8:D$89,0)),""),"")</f>
        <v/>
      </c>
      <c r="F209" s="312" t="str">
        <f>IFERROR(IF(INDEX('WPTM - Section F'!N$8:N$89,MATCH('Print View'!$A209,'WPTM - Section F'!D$8:D$89,0))&lt;&gt;0,INDEX('WPTM - Section F'!N$8:N$89,MATCH('Print View'!$A209,'WPTM - Section F'!D$8:D$89,0)),""),"")</f>
        <v/>
      </c>
      <c r="G209" s="645" t="str">
        <f ca="1">IFERROR(IF(INDEX('WPTM - Section F'!D$93:D$574,MATCH('Print View'!$AL209,'WPTM - Section F'!A$93:A$574,0))&lt;&gt;0,INDEX('WPTM - Section F'!D$93:D$574,MATCH('Print View'!$AL209,'WPTM - Section F'!A$93:A$574,0)),""),"")</f>
        <v/>
      </c>
      <c r="H209" s="645"/>
      <c r="I209" s="645" t="str">
        <f ca="1">IFERROR(IF(INDEX('WPTM - Section F'!E$93:E$574,MATCH('Print View'!$AL209,'WPTM - Section F'!A$93:A$574,0))&lt;&gt;0,INDEX('WPTM - Section F'!E$93:E$574,MATCH('Print View'!$AL209,'WPTM - Section F'!A$93:A$574,0)),""),"")</f>
        <v/>
      </c>
      <c r="J209" s="645"/>
      <c r="K209" s="645" t="str">
        <f ca="1">IFERROR(IF(INDEX('WPTM - Section F'!D$93:D$574,MATCH('Print View'!$AM209,'WPTM - Section F'!A$93:A$574,0))&lt;&gt;0,INDEX('WPTM - Section F'!D$93:D$574,MATCH('Print View'!$AM209,'WPTM - Section F'!A$93:A$574,0)),""),"")</f>
        <v/>
      </c>
      <c r="L209" s="645"/>
      <c r="M209" s="645" t="str">
        <f ca="1">IFERROR(IF(INDEX('WPTM - Section F'!E$93:E$574,MATCH('Print View'!$AM209,'WPTM - Section F'!A$93:A$574,0))&lt;&gt;0,INDEX('WPTM - Section F'!E$93:E$574,MATCH('Print View'!$AM209,'WPTM - Section F'!A$93:A$574,0)),""),"")</f>
        <v/>
      </c>
      <c r="N209" s="645"/>
      <c r="O209" s="645" t="str">
        <f ca="1">IFERROR(IF(INDEX('WPTM - Section F'!D$93:D$574,MATCH('Print View'!$AN209,'WPTM - Section F'!A$93:A$574,0))&lt;&gt;0,INDEX('WPTM - Section F'!D$93:D$574,MATCH('Print View'!$AN209,'WPTM - Section F'!A$93:A$574,0)),""),"")</f>
        <v/>
      </c>
      <c r="P209" s="645"/>
      <c r="Q209" s="645" t="str">
        <f ca="1">IFERROR(IF(INDEX('WPTM - Section F'!E$93:E$574,MATCH('Print View'!$AN209,'WPTM - Section F'!A$93:A$574,0))&lt;&gt;0,INDEX('WPTM - Section F'!E$93:E$574,MATCH('Print View'!$AN209,'WPTM - Section F'!A$93:A$574,0)),""),"")</f>
        <v/>
      </c>
      <c r="R209" s="645"/>
      <c r="S209" s="645" t="str">
        <f ca="1">IFERROR(IF(INDEX('WPTM - Section F'!D$93:D$574,MATCH('Print View'!$AO209,'WPTM - Section F'!A$93:A$574,0))&lt;&gt;0,INDEX('WPTM - Section F'!D$93:D$574,MATCH('Print View'!$AO209,'WPTM - Section F'!A$93:A$574,0)),""),"")</f>
        <v/>
      </c>
      <c r="T209" s="645"/>
      <c r="U209" s="645" t="str">
        <f ca="1">IFERROR(IF(INDEX('WPTM - Section F'!E$93:E$574,MATCH('Print View'!$AO209,'WPTM - Section F'!A$93:A$574,0))&lt;&gt;0,INDEX('WPTM - Section F'!E$93:E$574,MATCH('Print View'!$AO209,'WPTM - Section F'!A$93:A$574,0)),""),"")</f>
        <v/>
      </c>
      <c r="V209" s="645"/>
      <c r="W209" s="645" t="str">
        <f ca="1">IFERROR(IF(INDEX('WPTM - Section F'!D$93:D$574,MATCH('Print View'!$AP209,'WPTM - Section F'!A$93:A$574,0))&lt;&gt;0,INDEX('WPTM - Section F'!D$93:D$574,MATCH('Print View'!$AP209,'WPTM - Section F'!A$93:A$574,0)),""),"")</f>
        <v/>
      </c>
      <c r="X209" s="645"/>
      <c r="Y209" s="645" t="str">
        <f ca="1">IFERROR(IF(INDEX('WPTM - Section F'!E$93:E$574,MATCH('Print View'!$AP209,'WPTM - Section F'!A$93:A$574,0))&lt;&gt;0,INDEX('WPTM - Section F'!E$93:E$574,MATCH('Print View'!$AP209,'WPTM - Section F'!A$93:A$574,0)),""),"")</f>
        <v/>
      </c>
      <c r="Z209" s="645"/>
      <c r="AA209" s="645" t="str">
        <f>IFERROR(IF(INDEX('WPTM - Section F'!D$93:D$574,MATCH('Print View'!$AQ209,'WPTM - Section F'!A$93:A$574,0))&lt;&gt;0,INDEX('WPTM - Section F'!D$93:D$574,MATCH('Print View'!$AQ209,'WPTM - Section F'!A$93:A$574,0)),""),"")</f>
        <v/>
      </c>
      <c r="AB209" s="645"/>
      <c r="AC209" s="645" t="str">
        <f>IFERROR(IF(INDEX('WPTM - Section F'!E$93:E$574,MATCH('Print View'!$AQ209,'WPTM - Section F'!A$93:A$574,0))&lt;&gt;0,INDEX('WPTM - Section F'!E$93:E$574,MATCH('Print View'!$AQ209,'WPTM - Section F'!A$93:A$574,0)),""),"")</f>
        <v/>
      </c>
      <c r="AD209" s="645"/>
      <c r="AE209" s="254"/>
      <c r="AF209" s="314"/>
      <c r="AG209" s="322" t="str">
        <f>IFERROR(IF(INDEX('WPTM - Section F'!O$8:O$89,MATCH('Print View'!$A209,'WPTM - Section F'!D$8:D$89,0))&lt;&gt;0,INDEX('WPTM - Section F'!O$8:O$89,MATCH('Print View'!$A209,'WPTM - Section F'!D$8:D$89,0)),""),"")</f>
        <v/>
      </c>
      <c r="AL209" s="249" t="str">
        <f t="shared" ca="1" si="314"/>
        <v>25</v>
      </c>
      <c r="AM209" s="249" t="str">
        <f t="shared" ca="1" si="315"/>
        <v>25</v>
      </c>
      <c r="AN209" s="249" t="str">
        <f t="shared" ca="1" si="316"/>
        <v>25</v>
      </c>
      <c r="AO209" s="249" t="str">
        <f t="shared" ca="1" si="317"/>
        <v>25</v>
      </c>
      <c r="AP209" s="249" t="str">
        <f t="shared" ca="1" si="318"/>
        <v>25</v>
      </c>
      <c r="AQ209" s="249" t="str">
        <f t="shared" si="319"/>
        <v>25</v>
      </c>
    </row>
    <row r="210" spans="1:43" s="230" customFormat="1" ht="28.5" hidden="1" x14ac:dyDescent="0.25">
      <c r="A210" s="318" t="s">
        <v>334</v>
      </c>
      <c r="B210" s="312" t="str">
        <f>IFERROR(IF(INDEX('WPTM - Section F'!B$8:B$89,MATCH('Print View'!$A210,'WPTM - Section F'!A$8:A$89,0))&lt;&gt;0,INDEX('WPTM - Section F'!B$8:B$89,MATCH('Print View'!$A210,'WPTM - Section F'!A$8:A$89,0)),""),"")</f>
        <v/>
      </c>
      <c r="C210" s="312" t="str">
        <f>IFERROR(IF(INDEX('WPTM - Section F'!C$8:C$89,MATCH('Print View'!$A210,'WPTM - Section F'!B$8:B$89,0))&lt;&gt;0,INDEX('WPTM - Section F'!C$8:C$89,MATCH('Print View'!$A210,'WPTM - Section F'!B$8:B$89,0)),""),"")</f>
        <v/>
      </c>
      <c r="D210" s="312" t="str">
        <f>IFERROR(IF(INDEX('WPTM - Section F'!D$8:D$89,MATCH('Print View'!$A210,'WPTM - Section F'!C$8:C$89,0))&lt;&gt;0,INDEX('WPTM - Section F'!D$8:D$89,MATCH('Print View'!$A210,'WPTM - Section F'!C$8:C$89,0)),""),"")</f>
        <v/>
      </c>
      <c r="E210" s="312" t="str">
        <f>IFERROR(IF(INDEX('WPTM - Section F'!E$8:E$89,MATCH('Print View'!$A210,'WPTM - Section F'!D$8:D$89,0))&lt;&gt;0,INDEX('WPTM - Section F'!E$8:E$89,MATCH('Print View'!$A210,'WPTM - Section F'!D$8:D$89,0)),""),"")</f>
        <v/>
      </c>
      <c r="F210" s="312" t="str">
        <f>IFERROR(IF(INDEX('WPTM - Section F'!N$8:N$89,MATCH('Print View'!$A210,'WPTM - Section F'!D$8:D$89,0))&lt;&gt;0,INDEX('WPTM - Section F'!N$8:N$89,MATCH('Print View'!$A210,'WPTM - Section F'!D$8:D$89,0)),""),"")</f>
        <v/>
      </c>
      <c r="G210" s="645" t="str">
        <f>IFERROR(IF(INDEX('WPTM - Section F'!D$93:D$574,MATCH('Print View'!$AL210,'WPTM - Section F'!A$93:A$574,0))&lt;&gt;0,INDEX('WPTM - Section F'!D$93:D$574,MATCH('Print View'!$AL210,'WPTM - Section F'!A$93:A$574,0)),""),"")</f>
        <v/>
      </c>
      <c r="H210" s="645"/>
      <c r="I210" s="645" t="str">
        <f>IFERROR(IF(INDEX('WPTM - Section F'!E$93:E$574,MATCH('Print View'!$AL210,'WPTM - Section F'!A$93:A$574,0))&lt;&gt;0,INDEX('WPTM - Section F'!E$93:E$574,MATCH('Print View'!$AL210,'WPTM - Section F'!A$93:A$574,0)),""),"")</f>
        <v/>
      </c>
      <c r="J210" s="645"/>
      <c r="K210" s="645" t="str">
        <f>IFERROR(IF(INDEX('WPTM - Section F'!D$93:D$574,MATCH('Print View'!$AM210,'WPTM - Section F'!A$93:A$574,0))&lt;&gt;0,INDEX('WPTM - Section F'!D$93:D$574,MATCH('Print View'!$AM210,'WPTM - Section F'!A$93:A$574,0)),""),"")</f>
        <v/>
      </c>
      <c r="L210" s="645"/>
      <c r="M210" s="645" t="str">
        <f>IFERROR(IF(INDEX('WPTM - Section F'!E$93:E$574,MATCH('Print View'!$AM210,'WPTM - Section F'!A$93:A$574,0))&lt;&gt;0,INDEX('WPTM - Section F'!E$93:E$574,MATCH('Print View'!$AM210,'WPTM - Section F'!A$93:A$574,0)),""),"")</f>
        <v/>
      </c>
      <c r="N210" s="645"/>
      <c r="O210" s="645" t="str">
        <f>IFERROR(IF(INDEX('WPTM - Section F'!D$93:D$574,MATCH('Print View'!$AN210,'WPTM - Section F'!A$93:A$574,0))&lt;&gt;0,INDEX('WPTM - Section F'!D$93:D$574,MATCH('Print View'!$AN210,'WPTM - Section F'!A$93:A$574,0)),""),"")</f>
        <v/>
      </c>
      <c r="P210" s="645"/>
      <c r="Q210" s="645" t="str">
        <f>IFERROR(IF(INDEX('WPTM - Section F'!E$93:E$574,MATCH('Print View'!$AN210,'WPTM - Section F'!A$93:A$574,0))&lt;&gt;0,INDEX('WPTM - Section F'!E$93:E$574,MATCH('Print View'!$AN210,'WPTM - Section F'!A$93:A$574,0)),""),"")</f>
        <v/>
      </c>
      <c r="R210" s="645"/>
      <c r="S210" s="645" t="str">
        <f>IFERROR(IF(INDEX('WPTM - Section F'!D$93:D$574,MATCH('Print View'!$AO210,'WPTM - Section F'!A$93:A$574,0))&lt;&gt;0,INDEX('WPTM - Section F'!D$93:D$574,MATCH('Print View'!$AO210,'WPTM - Section F'!A$93:A$574,0)),""),"")</f>
        <v/>
      </c>
      <c r="T210" s="645"/>
      <c r="U210" s="645" t="str">
        <f>IFERROR(IF(INDEX('WPTM - Section F'!E$93:E$574,MATCH('Print View'!$AO210,'WPTM - Section F'!A$93:A$574,0))&lt;&gt;0,INDEX('WPTM - Section F'!E$93:E$574,MATCH('Print View'!$AO210,'WPTM - Section F'!A$93:A$574,0)),""),"")</f>
        <v/>
      </c>
      <c r="V210" s="645"/>
      <c r="W210" s="645" t="str">
        <f>IFERROR(IF(INDEX('WPTM - Section F'!D$93:D$574,MATCH('Print View'!$AP210,'WPTM - Section F'!A$93:A$574,0))&lt;&gt;0,INDEX('WPTM - Section F'!D$93:D$574,MATCH('Print View'!$AP210,'WPTM - Section F'!A$93:A$574,0)),""),"")</f>
        <v/>
      </c>
      <c r="X210" s="645"/>
      <c r="Y210" s="645" t="str">
        <f>IFERROR(IF(INDEX('WPTM - Section F'!E$93:E$574,MATCH('Print View'!$AP210,'WPTM - Section F'!A$93:A$574,0))&lt;&gt;0,INDEX('WPTM - Section F'!E$93:E$574,MATCH('Print View'!$AP210,'WPTM - Section F'!A$93:A$574,0)),""),"")</f>
        <v/>
      </c>
      <c r="Z210" s="645"/>
      <c r="AA210" s="645" t="str">
        <f>IFERROR(IF(INDEX('WPTM - Section F'!D$93:D$574,MATCH('Print View'!$AQ210,'WPTM - Section F'!A$93:A$574,0))&lt;&gt;0,INDEX('WPTM - Section F'!D$93:D$574,MATCH('Print View'!$AQ210,'WPTM - Section F'!A$93:A$574,0)),""),"")</f>
        <v/>
      </c>
      <c r="AB210" s="645"/>
      <c r="AC210" s="645" t="str">
        <f>IFERROR(IF(INDEX('WPTM - Section F'!E$93:E$574,MATCH('Print View'!$AQ210,'WPTM - Section F'!A$93:A$574,0))&lt;&gt;0,INDEX('WPTM - Section F'!E$93:E$574,MATCH('Print View'!$AQ210,'WPTM - Section F'!A$93:A$574,0)),""),"")</f>
        <v/>
      </c>
      <c r="AD210" s="645"/>
      <c r="AE210" s="254"/>
      <c r="AF210" s="314"/>
      <c r="AG210" s="322" t="str">
        <f>IFERROR(IF(INDEX('WPTM - Section F'!O$8:O$89,MATCH('Print View'!$A210,'WPTM - Section F'!D$8:D$89,0))&lt;&gt;0,INDEX('WPTM - Section F'!O$8:O$89,MATCH('Print View'!$A210,'WPTM - Section F'!D$8:D$89,0)),""),"")</f>
        <v/>
      </c>
      <c r="AL210" s="249" t="str">
        <f t="shared" si="314"/>
        <v>26</v>
      </c>
      <c r="AM210" s="249" t="str">
        <f t="shared" si="315"/>
        <v>26</v>
      </c>
      <c r="AN210" s="249" t="str">
        <f t="shared" si="316"/>
        <v>26</v>
      </c>
      <c r="AO210" s="249" t="str">
        <f t="shared" si="317"/>
        <v>26</v>
      </c>
      <c r="AP210" s="249" t="str">
        <f t="shared" si="318"/>
        <v>26</v>
      </c>
      <c r="AQ210" s="249" t="str">
        <f t="shared" si="319"/>
        <v>26</v>
      </c>
    </row>
    <row r="211" spans="1:43" s="230" customFormat="1" ht="28.5" hidden="1" x14ac:dyDescent="0.25">
      <c r="A211" s="318" t="s">
        <v>335</v>
      </c>
      <c r="B211" s="312" t="str">
        <f>IFERROR(IF(INDEX('WPTM - Section F'!B$8:B$89,MATCH('Print View'!$A211,'WPTM - Section F'!A$8:A$89,0))&lt;&gt;0,INDEX('WPTM - Section F'!B$8:B$89,MATCH('Print View'!$A211,'WPTM - Section F'!A$8:A$89,0)),""),"")</f>
        <v/>
      </c>
      <c r="C211" s="312" t="str">
        <f>IFERROR(IF(INDEX('WPTM - Section F'!C$8:C$89,MATCH('Print View'!$A211,'WPTM - Section F'!B$8:B$89,0))&lt;&gt;0,INDEX('WPTM - Section F'!C$8:C$89,MATCH('Print View'!$A211,'WPTM - Section F'!B$8:B$89,0)),""),"")</f>
        <v/>
      </c>
      <c r="D211" s="312" t="str">
        <f>IFERROR(IF(INDEX('WPTM - Section F'!D$8:D$89,MATCH('Print View'!$A211,'WPTM - Section F'!C$8:C$89,0))&lt;&gt;0,INDEX('WPTM - Section F'!D$8:D$89,MATCH('Print View'!$A211,'WPTM - Section F'!C$8:C$89,0)),""),"")</f>
        <v/>
      </c>
      <c r="E211" s="312" t="str">
        <f>IFERROR(IF(INDEX('WPTM - Section F'!E$8:E$89,MATCH('Print View'!$A211,'WPTM - Section F'!D$8:D$89,0))&lt;&gt;0,INDEX('WPTM - Section F'!E$8:E$89,MATCH('Print View'!$A211,'WPTM - Section F'!D$8:D$89,0)),""),"")</f>
        <v/>
      </c>
      <c r="F211" s="312" t="str">
        <f>IFERROR(IF(INDEX('WPTM - Section F'!N$8:N$89,MATCH('Print View'!$A211,'WPTM - Section F'!D$8:D$89,0))&lt;&gt;0,INDEX('WPTM - Section F'!N$8:N$89,MATCH('Print View'!$A211,'WPTM - Section F'!D$8:D$89,0)),""),"")</f>
        <v/>
      </c>
      <c r="G211" s="645" t="str">
        <f ca="1">IFERROR(IF(INDEX('WPTM - Section F'!D$93:D$574,MATCH('Print View'!$AL211,'WPTM - Section F'!A$93:A$574,0))&lt;&gt;0,INDEX('WPTM - Section F'!D$93:D$574,MATCH('Print View'!$AL211,'WPTM - Section F'!A$93:A$574,0)),""),"")</f>
        <v/>
      </c>
      <c r="H211" s="645"/>
      <c r="I211" s="645" t="str">
        <f ca="1">IFERROR(IF(INDEX('WPTM - Section F'!E$93:E$574,MATCH('Print View'!$AL211,'WPTM - Section F'!A$93:A$574,0))&lt;&gt;0,INDEX('WPTM - Section F'!E$93:E$574,MATCH('Print View'!$AL211,'WPTM - Section F'!A$93:A$574,0)),""),"")</f>
        <v/>
      </c>
      <c r="J211" s="645"/>
      <c r="K211" s="645" t="str">
        <f ca="1">IFERROR(IF(INDEX('WPTM - Section F'!D$93:D$574,MATCH('Print View'!$AM211,'WPTM - Section F'!A$93:A$574,0))&lt;&gt;0,INDEX('WPTM - Section F'!D$93:D$574,MATCH('Print View'!$AM211,'WPTM - Section F'!A$93:A$574,0)),""),"")</f>
        <v/>
      </c>
      <c r="L211" s="645"/>
      <c r="M211" s="645" t="str">
        <f ca="1">IFERROR(IF(INDEX('WPTM - Section F'!E$93:E$574,MATCH('Print View'!$AM211,'WPTM - Section F'!A$93:A$574,0))&lt;&gt;0,INDEX('WPTM - Section F'!E$93:E$574,MATCH('Print View'!$AM211,'WPTM - Section F'!A$93:A$574,0)),""),"")</f>
        <v/>
      </c>
      <c r="N211" s="645"/>
      <c r="O211" s="645" t="str">
        <f ca="1">IFERROR(IF(INDEX('WPTM - Section F'!D$93:D$574,MATCH('Print View'!$AN211,'WPTM - Section F'!A$93:A$574,0))&lt;&gt;0,INDEX('WPTM - Section F'!D$93:D$574,MATCH('Print View'!$AN211,'WPTM - Section F'!A$93:A$574,0)),""),"")</f>
        <v/>
      </c>
      <c r="P211" s="645"/>
      <c r="Q211" s="645" t="str">
        <f ca="1">IFERROR(IF(INDEX('WPTM - Section F'!E$93:E$574,MATCH('Print View'!$AN211,'WPTM - Section F'!A$93:A$574,0))&lt;&gt;0,INDEX('WPTM - Section F'!E$93:E$574,MATCH('Print View'!$AN211,'WPTM - Section F'!A$93:A$574,0)),""),"")</f>
        <v/>
      </c>
      <c r="R211" s="645"/>
      <c r="S211" s="645" t="str">
        <f ca="1">IFERROR(IF(INDEX('WPTM - Section F'!D$93:D$574,MATCH('Print View'!$AO211,'WPTM - Section F'!A$93:A$574,0))&lt;&gt;0,INDEX('WPTM - Section F'!D$93:D$574,MATCH('Print View'!$AO211,'WPTM - Section F'!A$93:A$574,0)),""),"")</f>
        <v/>
      </c>
      <c r="T211" s="645"/>
      <c r="U211" s="645" t="str">
        <f ca="1">IFERROR(IF(INDEX('WPTM - Section F'!E$93:E$574,MATCH('Print View'!$AO211,'WPTM - Section F'!A$93:A$574,0))&lt;&gt;0,INDEX('WPTM - Section F'!E$93:E$574,MATCH('Print View'!$AO211,'WPTM - Section F'!A$93:A$574,0)),""),"")</f>
        <v/>
      </c>
      <c r="V211" s="645"/>
      <c r="W211" s="645" t="str">
        <f ca="1">IFERROR(IF(INDEX('WPTM - Section F'!D$93:D$574,MATCH('Print View'!$AP211,'WPTM - Section F'!A$93:A$574,0))&lt;&gt;0,INDEX('WPTM - Section F'!D$93:D$574,MATCH('Print View'!$AP211,'WPTM - Section F'!A$93:A$574,0)),""),"")</f>
        <v/>
      </c>
      <c r="X211" s="645"/>
      <c r="Y211" s="645" t="str">
        <f ca="1">IFERROR(IF(INDEX('WPTM - Section F'!E$93:E$574,MATCH('Print View'!$AP211,'WPTM - Section F'!A$93:A$574,0))&lt;&gt;0,INDEX('WPTM - Section F'!E$93:E$574,MATCH('Print View'!$AP211,'WPTM - Section F'!A$93:A$574,0)),""),"")</f>
        <v/>
      </c>
      <c r="Z211" s="645"/>
      <c r="AA211" s="645" t="str">
        <f>IFERROR(IF(INDEX('WPTM - Section F'!D$93:D$574,MATCH('Print View'!$AQ211,'WPTM - Section F'!A$93:A$574,0))&lt;&gt;0,INDEX('WPTM - Section F'!D$93:D$574,MATCH('Print View'!$AQ211,'WPTM - Section F'!A$93:A$574,0)),""),"")</f>
        <v/>
      </c>
      <c r="AB211" s="645"/>
      <c r="AC211" s="645" t="str">
        <f>IFERROR(IF(INDEX('WPTM - Section F'!E$93:E$574,MATCH('Print View'!$AQ211,'WPTM - Section F'!A$93:A$574,0))&lt;&gt;0,INDEX('WPTM - Section F'!E$93:E$574,MATCH('Print View'!$AQ211,'WPTM - Section F'!A$93:A$574,0)),""),"")</f>
        <v/>
      </c>
      <c r="AD211" s="645"/>
      <c r="AE211" s="254"/>
      <c r="AF211" s="314"/>
      <c r="AG211" s="322" t="str">
        <f>IFERROR(IF(INDEX('WPTM - Section F'!O$8:O$89,MATCH('Print View'!$A211,'WPTM - Section F'!D$8:D$89,0))&lt;&gt;0,INDEX('WPTM - Section F'!O$8:O$89,MATCH('Print View'!$A211,'WPTM - Section F'!D$8:D$89,0)),""),"")</f>
        <v/>
      </c>
      <c r="AL211" s="249" t="str">
        <f t="shared" ca="1" si="314"/>
        <v>27</v>
      </c>
      <c r="AM211" s="249" t="str">
        <f t="shared" ca="1" si="315"/>
        <v>27</v>
      </c>
      <c r="AN211" s="249" t="str">
        <f t="shared" ca="1" si="316"/>
        <v>27</v>
      </c>
      <c r="AO211" s="249" t="str">
        <f t="shared" ca="1" si="317"/>
        <v>27</v>
      </c>
      <c r="AP211" s="249" t="str">
        <f t="shared" ca="1" si="318"/>
        <v>27</v>
      </c>
      <c r="AQ211" s="249" t="str">
        <f t="shared" si="319"/>
        <v>27</v>
      </c>
    </row>
    <row r="212" spans="1:43" s="230" customFormat="1" ht="28.5" hidden="1" x14ac:dyDescent="0.25">
      <c r="A212" s="318" t="s">
        <v>336</v>
      </c>
      <c r="B212" s="312" t="str">
        <f>IFERROR(IF(INDEX('WPTM - Section F'!B$8:B$89,MATCH('Print View'!$A212,'WPTM - Section F'!A$8:A$89,0))&lt;&gt;0,INDEX('WPTM - Section F'!B$8:B$89,MATCH('Print View'!$A212,'WPTM - Section F'!A$8:A$89,0)),""),"")</f>
        <v/>
      </c>
      <c r="C212" s="312" t="str">
        <f>IFERROR(IF(INDEX('WPTM - Section F'!C$8:C$89,MATCH('Print View'!$A212,'WPTM - Section F'!B$8:B$89,0))&lt;&gt;0,INDEX('WPTM - Section F'!C$8:C$89,MATCH('Print View'!$A212,'WPTM - Section F'!B$8:B$89,0)),""),"")</f>
        <v/>
      </c>
      <c r="D212" s="312" t="str">
        <f>IFERROR(IF(INDEX('WPTM - Section F'!D$8:D$89,MATCH('Print View'!$A212,'WPTM - Section F'!C$8:C$89,0))&lt;&gt;0,INDEX('WPTM - Section F'!D$8:D$89,MATCH('Print View'!$A212,'WPTM - Section F'!C$8:C$89,0)),""),"")</f>
        <v/>
      </c>
      <c r="E212" s="312" t="str">
        <f>IFERROR(IF(INDEX('WPTM - Section F'!E$8:E$89,MATCH('Print View'!$A212,'WPTM - Section F'!D$8:D$89,0))&lt;&gt;0,INDEX('WPTM - Section F'!E$8:E$89,MATCH('Print View'!$A212,'WPTM - Section F'!D$8:D$89,0)),""),"")</f>
        <v/>
      </c>
      <c r="F212" s="312" t="str">
        <f>IFERROR(IF(INDEX('WPTM - Section F'!N$8:N$89,MATCH('Print View'!$A212,'WPTM - Section F'!D$8:D$89,0))&lt;&gt;0,INDEX('WPTM - Section F'!N$8:N$89,MATCH('Print View'!$A212,'WPTM - Section F'!D$8:D$89,0)),""),"")</f>
        <v/>
      </c>
      <c r="G212" s="645" t="str">
        <f>IFERROR(IF(INDEX('WPTM - Section F'!D$93:D$574,MATCH('Print View'!$AL212,'WPTM - Section F'!A$93:A$574,0))&lt;&gt;0,INDEX('WPTM - Section F'!D$93:D$574,MATCH('Print View'!$AL212,'WPTM - Section F'!A$93:A$574,0)),""),"")</f>
        <v/>
      </c>
      <c r="H212" s="645"/>
      <c r="I212" s="645" t="str">
        <f>IFERROR(IF(INDEX('WPTM - Section F'!E$93:E$574,MATCH('Print View'!$AL212,'WPTM - Section F'!A$93:A$574,0))&lt;&gt;0,INDEX('WPTM - Section F'!E$93:E$574,MATCH('Print View'!$AL212,'WPTM - Section F'!A$93:A$574,0)),""),"")</f>
        <v/>
      </c>
      <c r="J212" s="645"/>
      <c r="K212" s="645" t="str">
        <f>IFERROR(IF(INDEX('WPTM - Section F'!D$93:D$574,MATCH('Print View'!$AM212,'WPTM - Section F'!A$93:A$574,0))&lt;&gt;0,INDEX('WPTM - Section F'!D$93:D$574,MATCH('Print View'!$AM212,'WPTM - Section F'!A$93:A$574,0)),""),"")</f>
        <v/>
      </c>
      <c r="L212" s="645"/>
      <c r="M212" s="645" t="str">
        <f>IFERROR(IF(INDEX('WPTM - Section F'!E$93:E$574,MATCH('Print View'!$AM212,'WPTM - Section F'!A$93:A$574,0))&lt;&gt;0,INDEX('WPTM - Section F'!E$93:E$574,MATCH('Print View'!$AM212,'WPTM - Section F'!A$93:A$574,0)),""),"")</f>
        <v/>
      </c>
      <c r="N212" s="645"/>
      <c r="O212" s="645" t="str">
        <f>IFERROR(IF(INDEX('WPTM - Section F'!D$93:D$574,MATCH('Print View'!$AN212,'WPTM - Section F'!A$93:A$574,0))&lt;&gt;0,INDEX('WPTM - Section F'!D$93:D$574,MATCH('Print View'!$AN212,'WPTM - Section F'!A$93:A$574,0)),""),"")</f>
        <v/>
      </c>
      <c r="P212" s="645"/>
      <c r="Q212" s="645" t="str">
        <f>IFERROR(IF(INDEX('WPTM - Section F'!E$93:E$574,MATCH('Print View'!$AN212,'WPTM - Section F'!A$93:A$574,0))&lt;&gt;0,INDEX('WPTM - Section F'!E$93:E$574,MATCH('Print View'!$AN212,'WPTM - Section F'!A$93:A$574,0)),""),"")</f>
        <v/>
      </c>
      <c r="R212" s="645"/>
      <c r="S212" s="645" t="str">
        <f>IFERROR(IF(INDEX('WPTM - Section F'!D$93:D$574,MATCH('Print View'!$AO212,'WPTM - Section F'!A$93:A$574,0))&lt;&gt;0,INDEX('WPTM - Section F'!D$93:D$574,MATCH('Print View'!$AO212,'WPTM - Section F'!A$93:A$574,0)),""),"")</f>
        <v/>
      </c>
      <c r="T212" s="645"/>
      <c r="U212" s="645" t="str">
        <f>IFERROR(IF(INDEX('WPTM - Section F'!E$93:E$574,MATCH('Print View'!$AO212,'WPTM - Section F'!A$93:A$574,0))&lt;&gt;0,INDEX('WPTM - Section F'!E$93:E$574,MATCH('Print View'!$AO212,'WPTM - Section F'!A$93:A$574,0)),""),"")</f>
        <v/>
      </c>
      <c r="V212" s="645"/>
      <c r="W212" s="645" t="str">
        <f>IFERROR(IF(INDEX('WPTM - Section F'!D$93:D$574,MATCH('Print View'!$AP212,'WPTM - Section F'!A$93:A$574,0))&lt;&gt;0,INDEX('WPTM - Section F'!D$93:D$574,MATCH('Print View'!$AP212,'WPTM - Section F'!A$93:A$574,0)),""),"")</f>
        <v/>
      </c>
      <c r="X212" s="645"/>
      <c r="Y212" s="645" t="str">
        <f>IFERROR(IF(INDEX('WPTM - Section F'!E$93:E$574,MATCH('Print View'!$AP212,'WPTM - Section F'!A$93:A$574,0))&lt;&gt;0,INDEX('WPTM - Section F'!E$93:E$574,MATCH('Print View'!$AP212,'WPTM - Section F'!A$93:A$574,0)),""),"")</f>
        <v/>
      </c>
      <c r="Z212" s="645"/>
      <c r="AA212" s="645" t="str">
        <f>IFERROR(IF(INDEX('WPTM - Section F'!D$93:D$574,MATCH('Print View'!$AQ212,'WPTM - Section F'!A$93:A$574,0))&lt;&gt;0,INDEX('WPTM - Section F'!D$93:D$574,MATCH('Print View'!$AQ212,'WPTM - Section F'!A$93:A$574,0)),""),"")</f>
        <v/>
      </c>
      <c r="AB212" s="645"/>
      <c r="AC212" s="645" t="str">
        <f>IFERROR(IF(INDEX('WPTM - Section F'!E$93:E$574,MATCH('Print View'!$AQ212,'WPTM - Section F'!A$93:A$574,0))&lt;&gt;0,INDEX('WPTM - Section F'!E$93:E$574,MATCH('Print View'!$AQ212,'WPTM - Section F'!A$93:A$574,0)),""),"")</f>
        <v/>
      </c>
      <c r="AD212" s="645"/>
      <c r="AE212" s="254"/>
      <c r="AF212" s="314"/>
      <c r="AG212" s="322" t="str">
        <f>IFERROR(IF(INDEX('WPTM - Section F'!O$8:O$89,MATCH('Print View'!$A212,'WPTM - Section F'!D$8:D$89,0))&lt;&gt;0,INDEX('WPTM - Section F'!O$8:O$89,MATCH('Print View'!$A212,'WPTM - Section F'!D$8:D$89,0)),""),"")</f>
        <v/>
      </c>
      <c r="AL212" s="249" t="str">
        <f t="shared" si="314"/>
        <v>28</v>
      </c>
      <c r="AM212" s="249" t="str">
        <f t="shared" si="315"/>
        <v>28</v>
      </c>
      <c r="AN212" s="249" t="str">
        <f t="shared" si="316"/>
        <v>28</v>
      </c>
      <c r="AO212" s="249" t="str">
        <f t="shared" si="317"/>
        <v>28</v>
      </c>
      <c r="AP212" s="249" t="str">
        <f t="shared" si="318"/>
        <v>28</v>
      </c>
      <c r="AQ212" s="249" t="str">
        <f t="shared" si="319"/>
        <v>28</v>
      </c>
    </row>
    <row r="213" spans="1:43" s="230" customFormat="1" ht="28.5" hidden="1" x14ac:dyDescent="0.25">
      <c r="A213" s="318" t="s">
        <v>337</v>
      </c>
      <c r="B213" s="312" t="str">
        <f>IFERROR(IF(INDEX('WPTM - Section F'!B$8:B$89,MATCH('Print View'!$A213,'WPTM - Section F'!A$8:A$89,0))&lt;&gt;0,INDEX('WPTM - Section F'!B$8:B$89,MATCH('Print View'!$A213,'WPTM - Section F'!A$8:A$89,0)),""),"")</f>
        <v/>
      </c>
      <c r="C213" s="312" t="str">
        <f>IFERROR(IF(INDEX('WPTM - Section F'!C$8:C$89,MATCH('Print View'!$A213,'WPTM - Section F'!B$8:B$89,0))&lt;&gt;0,INDEX('WPTM - Section F'!C$8:C$89,MATCH('Print View'!$A213,'WPTM - Section F'!B$8:B$89,0)),""),"")</f>
        <v/>
      </c>
      <c r="D213" s="312" t="str">
        <f>IFERROR(IF(INDEX('WPTM - Section F'!D$8:D$89,MATCH('Print View'!$A213,'WPTM - Section F'!C$8:C$89,0))&lt;&gt;0,INDEX('WPTM - Section F'!D$8:D$89,MATCH('Print View'!$A213,'WPTM - Section F'!C$8:C$89,0)),""),"")</f>
        <v/>
      </c>
      <c r="E213" s="312" t="str">
        <f>IFERROR(IF(INDEX('WPTM - Section F'!E$8:E$89,MATCH('Print View'!$A213,'WPTM - Section F'!D$8:D$89,0))&lt;&gt;0,INDEX('WPTM - Section F'!E$8:E$89,MATCH('Print View'!$A213,'WPTM - Section F'!D$8:D$89,0)),""),"")</f>
        <v/>
      </c>
      <c r="F213" s="312" t="str">
        <f>IFERROR(IF(INDEX('WPTM - Section F'!N$8:N$89,MATCH('Print View'!$A213,'WPTM - Section F'!D$8:D$89,0))&lt;&gt;0,INDEX('WPTM - Section F'!N$8:N$89,MATCH('Print View'!$A213,'WPTM - Section F'!D$8:D$89,0)),""),"")</f>
        <v/>
      </c>
      <c r="G213" s="645" t="str">
        <f ca="1">IFERROR(IF(INDEX('WPTM - Section F'!D$93:D$574,MATCH('Print View'!$AL213,'WPTM - Section F'!A$93:A$574,0))&lt;&gt;0,INDEX('WPTM - Section F'!D$93:D$574,MATCH('Print View'!$AL213,'WPTM - Section F'!A$93:A$574,0)),""),"")</f>
        <v/>
      </c>
      <c r="H213" s="645"/>
      <c r="I213" s="645" t="str">
        <f ca="1">IFERROR(IF(INDEX('WPTM - Section F'!E$93:E$574,MATCH('Print View'!$AL213,'WPTM - Section F'!A$93:A$574,0))&lt;&gt;0,INDEX('WPTM - Section F'!E$93:E$574,MATCH('Print View'!$AL213,'WPTM - Section F'!A$93:A$574,0)),""),"")</f>
        <v/>
      </c>
      <c r="J213" s="645"/>
      <c r="K213" s="645" t="str">
        <f ca="1">IFERROR(IF(INDEX('WPTM - Section F'!D$93:D$574,MATCH('Print View'!$AM213,'WPTM - Section F'!A$93:A$574,0))&lt;&gt;0,INDEX('WPTM - Section F'!D$93:D$574,MATCH('Print View'!$AM213,'WPTM - Section F'!A$93:A$574,0)),""),"")</f>
        <v/>
      </c>
      <c r="L213" s="645"/>
      <c r="M213" s="645" t="str">
        <f ca="1">IFERROR(IF(INDEX('WPTM - Section F'!E$93:E$574,MATCH('Print View'!$AM213,'WPTM - Section F'!A$93:A$574,0))&lt;&gt;0,INDEX('WPTM - Section F'!E$93:E$574,MATCH('Print View'!$AM213,'WPTM - Section F'!A$93:A$574,0)),""),"")</f>
        <v/>
      </c>
      <c r="N213" s="645"/>
      <c r="O213" s="645" t="str">
        <f ca="1">IFERROR(IF(INDEX('WPTM - Section F'!D$93:D$574,MATCH('Print View'!$AN213,'WPTM - Section F'!A$93:A$574,0))&lt;&gt;0,INDEX('WPTM - Section F'!D$93:D$574,MATCH('Print View'!$AN213,'WPTM - Section F'!A$93:A$574,0)),""),"")</f>
        <v/>
      </c>
      <c r="P213" s="645"/>
      <c r="Q213" s="645" t="str">
        <f ca="1">IFERROR(IF(INDEX('WPTM - Section F'!E$93:E$574,MATCH('Print View'!$AN213,'WPTM - Section F'!A$93:A$574,0))&lt;&gt;0,INDEX('WPTM - Section F'!E$93:E$574,MATCH('Print View'!$AN213,'WPTM - Section F'!A$93:A$574,0)),""),"")</f>
        <v/>
      </c>
      <c r="R213" s="645"/>
      <c r="S213" s="645" t="str">
        <f ca="1">IFERROR(IF(INDEX('WPTM - Section F'!D$93:D$574,MATCH('Print View'!$AO213,'WPTM - Section F'!A$93:A$574,0))&lt;&gt;0,INDEX('WPTM - Section F'!D$93:D$574,MATCH('Print View'!$AO213,'WPTM - Section F'!A$93:A$574,0)),""),"")</f>
        <v/>
      </c>
      <c r="T213" s="645"/>
      <c r="U213" s="645" t="str">
        <f ca="1">IFERROR(IF(INDEX('WPTM - Section F'!E$93:E$574,MATCH('Print View'!$AO213,'WPTM - Section F'!A$93:A$574,0))&lt;&gt;0,INDEX('WPTM - Section F'!E$93:E$574,MATCH('Print View'!$AO213,'WPTM - Section F'!A$93:A$574,0)),""),"")</f>
        <v/>
      </c>
      <c r="V213" s="645"/>
      <c r="W213" s="645" t="str">
        <f ca="1">IFERROR(IF(INDEX('WPTM - Section F'!D$93:D$574,MATCH('Print View'!$AP213,'WPTM - Section F'!A$93:A$574,0))&lt;&gt;0,INDEX('WPTM - Section F'!D$93:D$574,MATCH('Print View'!$AP213,'WPTM - Section F'!A$93:A$574,0)),""),"")</f>
        <v/>
      </c>
      <c r="X213" s="645"/>
      <c r="Y213" s="645" t="str">
        <f ca="1">IFERROR(IF(INDEX('WPTM - Section F'!E$93:E$574,MATCH('Print View'!$AP213,'WPTM - Section F'!A$93:A$574,0))&lt;&gt;0,INDEX('WPTM - Section F'!E$93:E$574,MATCH('Print View'!$AP213,'WPTM - Section F'!A$93:A$574,0)),""),"")</f>
        <v/>
      </c>
      <c r="Z213" s="645"/>
      <c r="AA213" s="645" t="str">
        <f>IFERROR(IF(INDEX('WPTM - Section F'!D$93:D$574,MATCH('Print View'!$AQ213,'WPTM - Section F'!A$93:A$574,0))&lt;&gt;0,INDEX('WPTM - Section F'!D$93:D$574,MATCH('Print View'!$AQ213,'WPTM - Section F'!A$93:A$574,0)),""),"")</f>
        <v/>
      </c>
      <c r="AB213" s="645"/>
      <c r="AC213" s="645" t="str">
        <f>IFERROR(IF(INDEX('WPTM - Section F'!E$93:E$574,MATCH('Print View'!$AQ213,'WPTM - Section F'!A$93:A$574,0))&lt;&gt;0,INDEX('WPTM - Section F'!E$93:E$574,MATCH('Print View'!$AQ213,'WPTM - Section F'!A$93:A$574,0)),""),"")</f>
        <v/>
      </c>
      <c r="AD213" s="645"/>
      <c r="AE213" s="254"/>
      <c r="AF213" s="314"/>
      <c r="AG213" s="322" t="str">
        <f>IFERROR(IF(INDEX('WPTM - Section F'!O$8:O$89,MATCH('Print View'!$A213,'WPTM - Section F'!D$8:D$89,0))&lt;&gt;0,INDEX('WPTM - Section F'!O$8:O$89,MATCH('Print View'!$A213,'WPTM - Section F'!D$8:D$89,0)),""),"")</f>
        <v/>
      </c>
      <c r="AL213" s="249" t="str">
        <f t="shared" ca="1" si="314"/>
        <v>29</v>
      </c>
      <c r="AM213" s="249" t="str">
        <f t="shared" ca="1" si="315"/>
        <v>29</v>
      </c>
      <c r="AN213" s="249" t="str">
        <f t="shared" ca="1" si="316"/>
        <v>29</v>
      </c>
      <c r="AO213" s="249" t="str">
        <f t="shared" ca="1" si="317"/>
        <v>29</v>
      </c>
      <c r="AP213" s="249" t="str">
        <f t="shared" ca="1" si="318"/>
        <v>29</v>
      </c>
      <c r="AQ213" s="249" t="str">
        <f t="shared" si="319"/>
        <v>29</v>
      </c>
    </row>
    <row r="214" spans="1:43" s="230" customFormat="1" ht="28.5" hidden="1" x14ac:dyDescent="0.25">
      <c r="A214" s="318" t="s">
        <v>338</v>
      </c>
      <c r="B214" s="312" t="str">
        <f>IFERROR(IF(INDEX('WPTM - Section F'!B$8:B$89,MATCH('Print View'!$A214,'WPTM - Section F'!A$8:A$89,0))&lt;&gt;0,INDEX('WPTM - Section F'!B$8:B$89,MATCH('Print View'!$A214,'WPTM - Section F'!A$8:A$89,0)),""),"")</f>
        <v/>
      </c>
      <c r="C214" s="312" t="str">
        <f>IFERROR(IF(INDEX('WPTM - Section F'!C$8:C$89,MATCH('Print View'!$A214,'WPTM - Section F'!B$8:B$89,0))&lt;&gt;0,INDEX('WPTM - Section F'!C$8:C$89,MATCH('Print View'!$A214,'WPTM - Section F'!B$8:B$89,0)),""),"")</f>
        <v/>
      </c>
      <c r="D214" s="312" t="str">
        <f>IFERROR(IF(INDEX('WPTM - Section F'!D$8:D$89,MATCH('Print View'!$A214,'WPTM - Section F'!C$8:C$89,0))&lt;&gt;0,INDEX('WPTM - Section F'!D$8:D$89,MATCH('Print View'!$A214,'WPTM - Section F'!C$8:C$89,0)),""),"")</f>
        <v/>
      </c>
      <c r="E214" s="312" t="str">
        <f>IFERROR(IF(INDEX('WPTM - Section F'!E$8:E$89,MATCH('Print View'!$A214,'WPTM - Section F'!D$8:D$89,0))&lt;&gt;0,INDEX('WPTM - Section F'!E$8:E$89,MATCH('Print View'!$A214,'WPTM - Section F'!D$8:D$89,0)),""),"")</f>
        <v/>
      </c>
      <c r="F214" s="312" t="str">
        <f>IFERROR(IF(INDEX('WPTM - Section F'!N$8:N$89,MATCH('Print View'!$A214,'WPTM - Section F'!D$8:D$89,0))&lt;&gt;0,INDEX('WPTM - Section F'!N$8:N$89,MATCH('Print View'!$A214,'WPTM - Section F'!D$8:D$89,0)),""),"")</f>
        <v/>
      </c>
      <c r="G214" s="645" t="str">
        <f>IFERROR(IF(INDEX('WPTM - Section F'!D$93:D$574,MATCH('Print View'!$AL214,'WPTM - Section F'!A$93:A$574,0))&lt;&gt;0,INDEX('WPTM - Section F'!D$93:D$574,MATCH('Print View'!$AL214,'WPTM - Section F'!A$93:A$574,0)),""),"")</f>
        <v/>
      </c>
      <c r="H214" s="645"/>
      <c r="I214" s="645" t="str">
        <f>IFERROR(IF(INDEX('WPTM - Section F'!E$93:E$574,MATCH('Print View'!$AL214,'WPTM - Section F'!A$93:A$574,0))&lt;&gt;0,INDEX('WPTM - Section F'!E$93:E$574,MATCH('Print View'!$AL214,'WPTM - Section F'!A$93:A$574,0)),""),"")</f>
        <v/>
      </c>
      <c r="J214" s="645"/>
      <c r="K214" s="645" t="str">
        <f>IFERROR(IF(INDEX('WPTM - Section F'!D$93:D$574,MATCH('Print View'!$AM214,'WPTM - Section F'!A$93:A$574,0))&lt;&gt;0,INDEX('WPTM - Section F'!D$93:D$574,MATCH('Print View'!$AM214,'WPTM - Section F'!A$93:A$574,0)),""),"")</f>
        <v/>
      </c>
      <c r="L214" s="645"/>
      <c r="M214" s="645" t="str">
        <f>IFERROR(IF(INDEX('WPTM - Section F'!E$93:E$574,MATCH('Print View'!$AM214,'WPTM - Section F'!A$93:A$574,0))&lt;&gt;0,INDEX('WPTM - Section F'!E$93:E$574,MATCH('Print View'!$AM214,'WPTM - Section F'!A$93:A$574,0)),""),"")</f>
        <v/>
      </c>
      <c r="N214" s="645"/>
      <c r="O214" s="645" t="str">
        <f>IFERROR(IF(INDEX('WPTM - Section F'!D$93:D$574,MATCH('Print View'!$AN214,'WPTM - Section F'!A$93:A$574,0))&lt;&gt;0,INDEX('WPTM - Section F'!D$93:D$574,MATCH('Print View'!$AN214,'WPTM - Section F'!A$93:A$574,0)),""),"")</f>
        <v/>
      </c>
      <c r="P214" s="645"/>
      <c r="Q214" s="645" t="str">
        <f>IFERROR(IF(INDEX('WPTM - Section F'!E$93:E$574,MATCH('Print View'!$AN214,'WPTM - Section F'!A$93:A$574,0))&lt;&gt;0,INDEX('WPTM - Section F'!E$93:E$574,MATCH('Print View'!$AN214,'WPTM - Section F'!A$93:A$574,0)),""),"")</f>
        <v/>
      </c>
      <c r="R214" s="645"/>
      <c r="S214" s="645" t="str">
        <f>IFERROR(IF(INDEX('WPTM - Section F'!D$93:D$574,MATCH('Print View'!$AO214,'WPTM - Section F'!A$93:A$574,0))&lt;&gt;0,INDEX('WPTM - Section F'!D$93:D$574,MATCH('Print View'!$AO214,'WPTM - Section F'!A$93:A$574,0)),""),"")</f>
        <v/>
      </c>
      <c r="T214" s="645"/>
      <c r="U214" s="645" t="str">
        <f>IFERROR(IF(INDEX('WPTM - Section F'!E$93:E$574,MATCH('Print View'!$AO214,'WPTM - Section F'!A$93:A$574,0))&lt;&gt;0,INDEX('WPTM - Section F'!E$93:E$574,MATCH('Print View'!$AO214,'WPTM - Section F'!A$93:A$574,0)),""),"")</f>
        <v/>
      </c>
      <c r="V214" s="645"/>
      <c r="W214" s="645" t="str">
        <f>IFERROR(IF(INDEX('WPTM - Section F'!D$93:D$574,MATCH('Print View'!$AP214,'WPTM - Section F'!A$93:A$574,0))&lt;&gt;0,INDEX('WPTM - Section F'!D$93:D$574,MATCH('Print View'!$AP214,'WPTM - Section F'!A$93:A$574,0)),""),"")</f>
        <v/>
      </c>
      <c r="X214" s="645"/>
      <c r="Y214" s="645" t="str">
        <f>IFERROR(IF(INDEX('WPTM - Section F'!E$93:E$574,MATCH('Print View'!$AP214,'WPTM - Section F'!A$93:A$574,0))&lt;&gt;0,INDEX('WPTM - Section F'!E$93:E$574,MATCH('Print View'!$AP214,'WPTM - Section F'!A$93:A$574,0)),""),"")</f>
        <v/>
      </c>
      <c r="Z214" s="645"/>
      <c r="AA214" s="645" t="str">
        <f>IFERROR(IF(INDEX('WPTM - Section F'!D$93:D$574,MATCH('Print View'!$AQ214,'WPTM - Section F'!A$93:A$574,0))&lt;&gt;0,INDEX('WPTM - Section F'!D$93:D$574,MATCH('Print View'!$AQ214,'WPTM - Section F'!A$93:A$574,0)),""),"")</f>
        <v/>
      </c>
      <c r="AB214" s="645"/>
      <c r="AC214" s="645" t="str">
        <f>IFERROR(IF(INDEX('WPTM - Section F'!E$93:E$574,MATCH('Print View'!$AQ214,'WPTM - Section F'!A$93:A$574,0))&lt;&gt;0,INDEX('WPTM - Section F'!E$93:E$574,MATCH('Print View'!$AQ214,'WPTM - Section F'!A$93:A$574,0)),""),"")</f>
        <v/>
      </c>
      <c r="AD214" s="645"/>
      <c r="AE214" s="254"/>
      <c r="AF214" s="314"/>
      <c r="AG214" s="322" t="str">
        <f>IFERROR(IF(INDEX('WPTM - Section F'!O$8:O$89,MATCH('Print View'!$A214,'WPTM - Section F'!D$8:D$89,0))&lt;&gt;0,INDEX('WPTM - Section F'!O$8:O$89,MATCH('Print View'!$A214,'WPTM - Section F'!D$8:D$89,0)),""),"")</f>
        <v/>
      </c>
      <c r="AL214" s="249" t="str">
        <f t="shared" si="314"/>
        <v>30</v>
      </c>
      <c r="AM214" s="249" t="str">
        <f t="shared" si="315"/>
        <v>30</v>
      </c>
      <c r="AN214" s="249" t="str">
        <f t="shared" si="316"/>
        <v>30</v>
      </c>
      <c r="AO214" s="249" t="str">
        <f t="shared" si="317"/>
        <v>30</v>
      </c>
      <c r="AP214" s="249" t="str">
        <f t="shared" si="318"/>
        <v>30</v>
      </c>
      <c r="AQ214" s="249" t="str">
        <f t="shared" si="319"/>
        <v>30</v>
      </c>
    </row>
    <row r="215" spans="1:43" s="230" customFormat="1" ht="28.5" hidden="1" x14ac:dyDescent="0.25">
      <c r="A215" s="318" t="s">
        <v>339</v>
      </c>
      <c r="B215" s="312" t="str">
        <f>IFERROR(IF(INDEX('WPTM - Section F'!B$8:B$89,MATCH('Print View'!$A215,'WPTM - Section F'!A$8:A$89,0))&lt;&gt;0,INDEX('WPTM - Section F'!B$8:B$89,MATCH('Print View'!$A215,'WPTM - Section F'!A$8:A$89,0)),""),"")</f>
        <v/>
      </c>
      <c r="C215" s="312" t="str">
        <f>IFERROR(IF(INDEX('WPTM - Section F'!C$8:C$89,MATCH('Print View'!$A215,'WPTM - Section F'!B$8:B$89,0))&lt;&gt;0,INDEX('WPTM - Section F'!C$8:C$89,MATCH('Print View'!$A215,'WPTM - Section F'!B$8:B$89,0)),""),"")</f>
        <v/>
      </c>
      <c r="D215" s="312" t="str">
        <f>IFERROR(IF(INDEX('WPTM - Section F'!D$8:D$89,MATCH('Print View'!$A215,'WPTM - Section F'!C$8:C$89,0))&lt;&gt;0,INDEX('WPTM - Section F'!D$8:D$89,MATCH('Print View'!$A215,'WPTM - Section F'!C$8:C$89,0)),""),"")</f>
        <v/>
      </c>
      <c r="E215" s="312" t="str">
        <f>IFERROR(IF(INDEX('WPTM - Section F'!E$8:E$89,MATCH('Print View'!$A215,'WPTM - Section F'!D$8:D$89,0))&lt;&gt;0,INDEX('WPTM - Section F'!E$8:E$89,MATCH('Print View'!$A215,'WPTM - Section F'!D$8:D$89,0)),""),"")</f>
        <v/>
      </c>
      <c r="F215" s="312" t="str">
        <f>IFERROR(IF(INDEX('WPTM - Section F'!N$8:N$89,MATCH('Print View'!$A215,'WPTM - Section F'!D$8:D$89,0))&lt;&gt;0,INDEX('WPTM - Section F'!N$8:N$89,MATCH('Print View'!$A215,'WPTM - Section F'!D$8:D$89,0)),""),"")</f>
        <v/>
      </c>
      <c r="G215" s="645" t="str">
        <f ca="1">IFERROR(IF(INDEX('WPTM - Section F'!D$93:D$574,MATCH('Print View'!$AL215,'WPTM - Section F'!A$93:A$574,0))&lt;&gt;0,INDEX('WPTM - Section F'!D$93:D$574,MATCH('Print View'!$AL215,'WPTM - Section F'!A$93:A$574,0)),""),"")</f>
        <v/>
      </c>
      <c r="H215" s="645"/>
      <c r="I215" s="645" t="str">
        <f ca="1">IFERROR(IF(INDEX('WPTM - Section F'!E$93:E$574,MATCH('Print View'!$AL215,'WPTM - Section F'!A$93:A$574,0))&lt;&gt;0,INDEX('WPTM - Section F'!E$93:E$574,MATCH('Print View'!$AL215,'WPTM - Section F'!A$93:A$574,0)),""),"")</f>
        <v/>
      </c>
      <c r="J215" s="645"/>
      <c r="K215" s="645" t="str">
        <f ca="1">IFERROR(IF(INDEX('WPTM - Section F'!D$93:D$574,MATCH('Print View'!$AM215,'WPTM - Section F'!A$93:A$574,0))&lt;&gt;0,INDEX('WPTM - Section F'!D$93:D$574,MATCH('Print View'!$AM215,'WPTM - Section F'!A$93:A$574,0)),""),"")</f>
        <v/>
      </c>
      <c r="L215" s="645"/>
      <c r="M215" s="645" t="str">
        <f ca="1">IFERROR(IF(INDEX('WPTM - Section F'!E$93:E$574,MATCH('Print View'!$AM215,'WPTM - Section F'!A$93:A$574,0))&lt;&gt;0,INDEX('WPTM - Section F'!E$93:E$574,MATCH('Print View'!$AM215,'WPTM - Section F'!A$93:A$574,0)),""),"")</f>
        <v/>
      </c>
      <c r="N215" s="645"/>
      <c r="O215" s="645" t="str">
        <f ca="1">IFERROR(IF(INDEX('WPTM - Section F'!D$93:D$574,MATCH('Print View'!$AN215,'WPTM - Section F'!A$93:A$574,0))&lt;&gt;0,INDEX('WPTM - Section F'!D$93:D$574,MATCH('Print View'!$AN215,'WPTM - Section F'!A$93:A$574,0)),""),"")</f>
        <v/>
      </c>
      <c r="P215" s="645"/>
      <c r="Q215" s="645" t="str">
        <f ca="1">IFERROR(IF(INDEX('WPTM - Section F'!E$93:E$574,MATCH('Print View'!$AN215,'WPTM - Section F'!A$93:A$574,0))&lt;&gt;0,INDEX('WPTM - Section F'!E$93:E$574,MATCH('Print View'!$AN215,'WPTM - Section F'!A$93:A$574,0)),""),"")</f>
        <v/>
      </c>
      <c r="R215" s="645"/>
      <c r="S215" s="645" t="str">
        <f ca="1">IFERROR(IF(INDEX('WPTM - Section F'!D$93:D$574,MATCH('Print View'!$AO215,'WPTM - Section F'!A$93:A$574,0))&lt;&gt;0,INDEX('WPTM - Section F'!D$93:D$574,MATCH('Print View'!$AO215,'WPTM - Section F'!A$93:A$574,0)),""),"")</f>
        <v/>
      </c>
      <c r="T215" s="645"/>
      <c r="U215" s="645" t="str">
        <f ca="1">IFERROR(IF(INDEX('WPTM - Section F'!E$93:E$574,MATCH('Print View'!$AO215,'WPTM - Section F'!A$93:A$574,0))&lt;&gt;0,INDEX('WPTM - Section F'!E$93:E$574,MATCH('Print View'!$AO215,'WPTM - Section F'!A$93:A$574,0)),""),"")</f>
        <v/>
      </c>
      <c r="V215" s="645"/>
      <c r="W215" s="645" t="str">
        <f ca="1">IFERROR(IF(INDEX('WPTM - Section F'!D$93:D$574,MATCH('Print View'!$AP215,'WPTM - Section F'!A$93:A$574,0))&lt;&gt;0,INDEX('WPTM - Section F'!D$93:D$574,MATCH('Print View'!$AP215,'WPTM - Section F'!A$93:A$574,0)),""),"")</f>
        <v/>
      </c>
      <c r="X215" s="645"/>
      <c r="Y215" s="645" t="str">
        <f ca="1">IFERROR(IF(INDEX('WPTM - Section F'!E$93:E$574,MATCH('Print View'!$AP215,'WPTM - Section F'!A$93:A$574,0))&lt;&gt;0,INDEX('WPTM - Section F'!E$93:E$574,MATCH('Print View'!$AP215,'WPTM - Section F'!A$93:A$574,0)),""),"")</f>
        <v/>
      </c>
      <c r="Z215" s="645"/>
      <c r="AA215" s="645" t="str">
        <f>IFERROR(IF(INDEX('WPTM - Section F'!D$93:D$574,MATCH('Print View'!$AQ215,'WPTM - Section F'!A$93:A$574,0))&lt;&gt;0,INDEX('WPTM - Section F'!D$93:D$574,MATCH('Print View'!$AQ215,'WPTM - Section F'!A$93:A$574,0)),""),"")</f>
        <v/>
      </c>
      <c r="AB215" s="645"/>
      <c r="AC215" s="645" t="str">
        <f>IFERROR(IF(INDEX('WPTM - Section F'!E$93:E$574,MATCH('Print View'!$AQ215,'WPTM - Section F'!A$93:A$574,0))&lt;&gt;0,INDEX('WPTM - Section F'!E$93:E$574,MATCH('Print View'!$AQ215,'WPTM - Section F'!A$93:A$574,0)),""),"")</f>
        <v/>
      </c>
      <c r="AD215" s="645"/>
      <c r="AE215" s="254"/>
      <c r="AF215" s="314"/>
      <c r="AG215" s="322" t="str">
        <f>IFERROR(IF(INDEX('WPTM - Section F'!O$8:O$89,MATCH('Print View'!$A215,'WPTM - Section F'!D$8:D$89,0))&lt;&gt;0,INDEX('WPTM - Section F'!O$8:O$89,MATCH('Print View'!$A215,'WPTM - Section F'!D$8:D$89,0)),""),"")</f>
        <v/>
      </c>
      <c r="AL215" s="249" t="str">
        <f t="shared" ca="1" si="314"/>
        <v>31</v>
      </c>
      <c r="AM215" s="249" t="str">
        <f t="shared" ca="1" si="315"/>
        <v>31</v>
      </c>
      <c r="AN215" s="249" t="str">
        <f t="shared" ca="1" si="316"/>
        <v>31</v>
      </c>
      <c r="AO215" s="249" t="str">
        <f t="shared" ca="1" si="317"/>
        <v>31</v>
      </c>
      <c r="AP215" s="249" t="str">
        <f t="shared" ca="1" si="318"/>
        <v>31</v>
      </c>
      <c r="AQ215" s="249" t="str">
        <f t="shared" si="319"/>
        <v>31</v>
      </c>
    </row>
    <row r="216" spans="1:43" s="230" customFormat="1" ht="28.5" hidden="1" x14ac:dyDescent="0.25">
      <c r="A216" s="318" t="s">
        <v>340</v>
      </c>
      <c r="B216" s="312" t="str">
        <f>IFERROR(IF(INDEX('WPTM - Section F'!B$8:B$89,MATCH('Print View'!$A216,'WPTM - Section F'!A$8:A$89,0))&lt;&gt;0,INDEX('WPTM - Section F'!B$8:B$89,MATCH('Print View'!$A216,'WPTM - Section F'!A$8:A$89,0)),""),"")</f>
        <v/>
      </c>
      <c r="C216" s="312" t="str">
        <f>IFERROR(IF(INDEX('WPTM - Section F'!C$8:C$89,MATCH('Print View'!$A216,'WPTM - Section F'!B$8:B$89,0))&lt;&gt;0,INDEX('WPTM - Section F'!C$8:C$89,MATCH('Print View'!$A216,'WPTM - Section F'!B$8:B$89,0)),""),"")</f>
        <v/>
      </c>
      <c r="D216" s="312" t="str">
        <f>IFERROR(IF(INDEX('WPTM - Section F'!D$8:D$89,MATCH('Print View'!$A216,'WPTM - Section F'!C$8:C$89,0))&lt;&gt;0,INDEX('WPTM - Section F'!D$8:D$89,MATCH('Print View'!$A216,'WPTM - Section F'!C$8:C$89,0)),""),"")</f>
        <v/>
      </c>
      <c r="E216" s="312" t="str">
        <f>IFERROR(IF(INDEX('WPTM - Section F'!E$8:E$89,MATCH('Print View'!$A216,'WPTM - Section F'!D$8:D$89,0))&lt;&gt;0,INDEX('WPTM - Section F'!E$8:E$89,MATCH('Print View'!$A216,'WPTM - Section F'!D$8:D$89,0)),""),"")</f>
        <v/>
      </c>
      <c r="F216" s="312" t="str">
        <f>IFERROR(IF(INDEX('WPTM - Section F'!N$8:N$89,MATCH('Print View'!$A216,'WPTM - Section F'!D$8:D$89,0))&lt;&gt;0,INDEX('WPTM - Section F'!N$8:N$89,MATCH('Print View'!$A216,'WPTM - Section F'!D$8:D$89,0)),""),"")</f>
        <v/>
      </c>
      <c r="G216" s="645" t="str">
        <f>IFERROR(IF(INDEX('WPTM - Section F'!D$93:D$574,MATCH('Print View'!$AL216,'WPTM - Section F'!A$93:A$574,0))&lt;&gt;0,INDEX('WPTM - Section F'!D$93:D$574,MATCH('Print View'!$AL216,'WPTM - Section F'!A$93:A$574,0)),""),"")</f>
        <v/>
      </c>
      <c r="H216" s="645"/>
      <c r="I216" s="645" t="str">
        <f>IFERROR(IF(INDEX('WPTM - Section F'!E$93:E$574,MATCH('Print View'!$AL216,'WPTM - Section F'!A$93:A$574,0))&lt;&gt;0,INDEX('WPTM - Section F'!E$93:E$574,MATCH('Print View'!$AL216,'WPTM - Section F'!A$93:A$574,0)),""),"")</f>
        <v/>
      </c>
      <c r="J216" s="645"/>
      <c r="K216" s="645" t="str">
        <f>IFERROR(IF(INDEX('WPTM - Section F'!D$93:D$574,MATCH('Print View'!$AM216,'WPTM - Section F'!A$93:A$574,0))&lt;&gt;0,INDEX('WPTM - Section F'!D$93:D$574,MATCH('Print View'!$AM216,'WPTM - Section F'!A$93:A$574,0)),""),"")</f>
        <v/>
      </c>
      <c r="L216" s="645"/>
      <c r="M216" s="645" t="str">
        <f>IFERROR(IF(INDEX('WPTM - Section F'!E$93:E$574,MATCH('Print View'!$AM216,'WPTM - Section F'!A$93:A$574,0))&lt;&gt;0,INDEX('WPTM - Section F'!E$93:E$574,MATCH('Print View'!$AM216,'WPTM - Section F'!A$93:A$574,0)),""),"")</f>
        <v/>
      </c>
      <c r="N216" s="645"/>
      <c r="O216" s="645" t="str">
        <f>IFERROR(IF(INDEX('WPTM - Section F'!D$93:D$574,MATCH('Print View'!$AN216,'WPTM - Section F'!A$93:A$574,0))&lt;&gt;0,INDEX('WPTM - Section F'!D$93:D$574,MATCH('Print View'!$AN216,'WPTM - Section F'!A$93:A$574,0)),""),"")</f>
        <v/>
      </c>
      <c r="P216" s="645"/>
      <c r="Q216" s="645" t="str">
        <f>IFERROR(IF(INDEX('WPTM - Section F'!E$93:E$574,MATCH('Print View'!$AN216,'WPTM - Section F'!A$93:A$574,0))&lt;&gt;0,INDEX('WPTM - Section F'!E$93:E$574,MATCH('Print View'!$AN216,'WPTM - Section F'!A$93:A$574,0)),""),"")</f>
        <v/>
      </c>
      <c r="R216" s="645"/>
      <c r="S216" s="645" t="str">
        <f>IFERROR(IF(INDEX('WPTM - Section F'!D$93:D$574,MATCH('Print View'!$AO216,'WPTM - Section F'!A$93:A$574,0))&lt;&gt;0,INDEX('WPTM - Section F'!D$93:D$574,MATCH('Print View'!$AO216,'WPTM - Section F'!A$93:A$574,0)),""),"")</f>
        <v/>
      </c>
      <c r="T216" s="645"/>
      <c r="U216" s="645" t="str">
        <f>IFERROR(IF(INDEX('WPTM - Section F'!E$93:E$574,MATCH('Print View'!$AO216,'WPTM - Section F'!A$93:A$574,0))&lt;&gt;0,INDEX('WPTM - Section F'!E$93:E$574,MATCH('Print View'!$AO216,'WPTM - Section F'!A$93:A$574,0)),""),"")</f>
        <v/>
      </c>
      <c r="V216" s="645"/>
      <c r="W216" s="645" t="str">
        <f>IFERROR(IF(INDEX('WPTM - Section F'!D$93:D$574,MATCH('Print View'!$AP216,'WPTM - Section F'!A$93:A$574,0))&lt;&gt;0,INDEX('WPTM - Section F'!D$93:D$574,MATCH('Print View'!$AP216,'WPTM - Section F'!A$93:A$574,0)),""),"")</f>
        <v/>
      </c>
      <c r="X216" s="645"/>
      <c r="Y216" s="645" t="str">
        <f>IFERROR(IF(INDEX('WPTM - Section F'!E$93:E$574,MATCH('Print View'!$AP216,'WPTM - Section F'!A$93:A$574,0))&lt;&gt;0,INDEX('WPTM - Section F'!E$93:E$574,MATCH('Print View'!$AP216,'WPTM - Section F'!A$93:A$574,0)),""),"")</f>
        <v/>
      </c>
      <c r="Z216" s="645"/>
      <c r="AA216" s="645" t="str">
        <f>IFERROR(IF(INDEX('WPTM - Section F'!D$93:D$574,MATCH('Print View'!$AQ216,'WPTM - Section F'!A$93:A$574,0))&lt;&gt;0,INDEX('WPTM - Section F'!D$93:D$574,MATCH('Print View'!$AQ216,'WPTM - Section F'!A$93:A$574,0)),""),"")</f>
        <v/>
      </c>
      <c r="AB216" s="645"/>
      <c r="AC216" s="645" t="str">
        <f>IFERROR(IF(INDEX('WPTM - Section F'!E$93:E$574,MATCH('Print View'!$AQ216,'WPTM - Section F'!A$93:A$574,0))&lt;&gt;0,INDEX('WPTM - Section F'!E$93:E$574,MATCH('Print View'!$AQ216,'WPTM - Section F'!A$93:A$574,0)),""),"")</f>
        <v/>
      </c>
      <c r="AD216" s="645"/>
      <c r="AE216" s="254"/>
      <c r="AF216" s="314"/>
      <c r="AG216" s="322" t="str">
        <f>IFERROR(IF(INDEX('WPTM - Section F'!O$8:O$89,MATCH('Print View'!$A216,'WPTM - Section F'!D$8:D$89,0))&lt;&gt;0,INDEX('WPTM - Section F'!O$8:O$89,MATCH('Print View'!$A216,'WPTM - Section F'!D$8:D$89,0)),""),"")</f>
        <v/>
      </c>
      <c r="AL216" s="249" t="str">
        <f t="shared" si="314"/>
        <v>32</v>
      </c>
      <c r="AM216" s="249" t="str">
        <f t="shared" si="315"/>
        <v>32</v>
      </c>
      <c r="AN216" s="249" t="str">
        <f t="shared" si="316"/>
        <v>32</v>
      </c>
      <c r="AO216" s="249" t="str">
        <f t="shared" si="317"/>
        <v>32</v>
      </c>
      <c r="AP216" s="249" t="str">
        <f t="shared" si="318"/>
        <v>32</v>
      </c>
      <c r="AQ216" s="249" t="str">
        <f t="shared" si="319"/>
        <v>32</v>
      </c>
    </row>
    <row r="217" spans="1:43" s="230" customFormat="1" ht="28.5" hidden="1" x14ac:dyDescent="0.25">
      <c r="A217" s="318" t="s">
        <v>341</v>
      </c>
      <c r="B217" s="312" t="str">
        <f>IFERROR(IF(INDEX('WPTM - Section F'!B$8:B$89,MATCH('Print View'!$A217,'WPTM - Section F'!A$8:A$89,0))&lt;&gt;0,INDEX('WPTM - Section F'!B$8:B$89,MATCH('Print View'!$A217,'WPTM - Section F'!A$8:A$89,0)),""),"")</f>
        <v/>
      </c>
      <c r="C217" s="312" t="str">
        <f>IFERROR(IF(INDEX('WPTM - Section F'!C$8:C$89,MATCH('Print View'!$A217,'WPTM - Section F'!B$8:B$89,0))&lt;&gt;0,INDEX('WPTM - Section F'!C$8:C$89,MATCH('Print View'!$A217,'WPTM - Section F'!B$8:B$89,0)),""),"")</f>
        <v/>
      </c>
      <c r="D217" s="312" t="str">
        <f>IFERROR(IF(INDEX('WPTM - Section F'!D$8:D$89,MATCH('Print View'!$A217,'WPTM - Section F'!C$8:C$89,0))&lt;&gt;0,INDEX('WPTM - Section F'!D$8:D$89,MATCH('Print View'!$A217,'WPTM - Section F'!C$8:C$89,0)),""),"")</f>
        <v/>
      </c>
      <c r="E217" s="312" t="str">
        <f>IFERROR(IF(INDEX('WPTM - Section F'!E$8:E$89,MATCH('Print View'!$A217,'WPTM - Section F'!D$8:D$89,0))&lt;&gt;0,INDEX('WPTM - Section F'!E$8:E$89,MATCH('Print View'!$A217,'WPTM - Section F'!D$8:D$89,0)),""),"")</f>
        <v/>
      </c>
      <c r="F217" s="312" t="str">
        <f>IFERROR(IF(INDEX('WPTM - Section F'!N$8:N$89,MATCH('Print View'!$A217,'WPTM - Section F'!D$8:D$89,0))&lt;&gt;0,INDEX('WPTM - Section F'!N$8:N$89,MATCH('Print View'!$A217,'WPTM - Section F'!D$8:D$89,0)),""),"")</f>
        <v/>
      </c>
      <c r="G217" s="645" t="str">
        <f ca="1">IFERROR(IF(INDEX('WPTM - Section F'!D$93:D$574,MATCH('Print View'!$AL217,'WPTM - Section F'!A$93:A$574,0))&lt;&gt;0,INDEX('WPTM - Section F'!D$93:D$574,MATCH('Print View'!$AL217,'WPTM - Section F'!A$93:A$574,0)),""),"")</f>
        <v/>
      </c>
      <c r="H217" s="645"/>
      <c r="I217" s="645" t="str">
        <f ca="1">IFERROR(IF(INDEX('WPTM - Section F'!E$93:E$574,MATCH('Print View'!$AL217,'WPTM - Section F'!A$93:A$574,0))&lt;&gt;0,INDEX('WPTM - Section F'!E$93:E$574,MATCH('Print View'!$AL217,'WPTM - Section F'!A$93:A$574,0)),""),"")</f>
        <v/>
      </c>
      <c r="J217" s="645"/>
      <c r="K217" s="645" t="str">
        <f ca="1">IFERROR(IF(INDEX('WPTM - Section F'!D$93:D$574,MATCH('Print View'!$AM217,'WPTM - Section F'!A$93:A$574,0))&lt;&gt;0,INDEX('WPTM - Section F'!D$93:D$574,MATCH('Print View'!$AM217,'WPTM - Section F'!A$93:A$574,0)),""),"")</f>
        <v/>
      </c>
      <c r="L217" s="645"/>
      <c r="M217" s="645" t="str">
        <f ca="1">IFERROR(IF(INDEX('WPTM - Section F'!E$93:E$574,MATCH('Print View'!$AM217,'WPTM - Section F'!A$93:A$574,0))&lt;&gt;0,INDEX('WPTM - Section F'!E$93:E$574,MATCH('Print View'!$AM217,'WPTM - Section F'!A$93:A$574,0)),""),"")</f>
        <v/>
      </c>
      <c r="N217" s="645"/>
      <c r="O217" s="645" t="str">
        <f ca="1">IFERROR(IF(INDEX('WPTM - Section F'!D$93:D$574,MATCH('Print View'!$AN217,'WPTM - Section F'!A$93:A$574,0))&lt;&gt;0,INDEX('WPTM - Section F'!D$93:D$574,MATCH('Print View'!$AN217,'WPTM - Section F'!A$93:A$574,0)),""),"")</f>
        <v/>
      </c>
      <c r="P217" s="645"/>
      <c r="Q217" s="645" t="str">
        <f ca="1">IFERROR(IF(INDEX('WPTM - Section F'!E$93:E$574,MATCH('Print View'!$AN217,'WPTM - Section F'!A$93:A$574,0))&lt;&gt;0,INDEX('WPTM - Section F'!E$93:E$574,MATCH('Print View'!$AN217,'WPTM - Section F'!A$93:A$574,0)),""),"")</f>
        <v/>
      </c>
      <c r="R217" s="645"/>
      <c r="S217" s="645" t="str">
        <f ca="1">IFERROR(IF(INDEX('WPTM - Section F'!D$93:D$574,MATCH('Print View'!$AO217,'WPTM - Section F'!A$93:A$574,0))&lt;&gt;0,INDEX('WPTM - Section F'!D$93:D$574,MATCH('Print View'!$AO217,'WPTM - Section F'!A$93:A$574,0)),""),"")</f>
        <v/>
      </c>
      <c r="T217" s="645"/>
      <c r="U217" s="645" t="str">
        <f ca="1">IFERROR(IF(INDEX('WPTM - Section F'!E$93:E$574,MATCH('Print View'!$AO217,'WPTM - Section F'!A$93:A$574,0))&lt;&gt;0,INDEX('WPTM - Section F'!E$93:E$574,MATCH('Print View'!$AO217,'WPTM - Section F'!A$93:A$574,0)),""),"")</f>
        <v/>
      </c>
      <c r="V217" s="645"/>
      <c r="W217" s="645" t="str">
        <f ca="1">IFERROR(IF(INDEX('WPTM - Section F'!D$93:D$574,MATCH('Print View'!$AP217,'WPTM - Section F'!A$93:A$574,0))&lt;&gt;0,INDEX('WPTM - Section F'!D$93:D$574,MATCH('Print View'!$AP217,'WPTM - Section F'!A$93:A$574,0)),""),"")</f>
        <v/>
      </c>
      <c r="X217" s="645"/>
      <c r="Y217" s="645" t="str">
        <f ca="1">IFERROR(IF(INDEX('WPTM - Section F'!E$93:E$574,MATCH('Print View'!$AP217,'WPTM - Section F'!A$93:A$574,0))&lt;&gt;0,INDEX('WPTM - Section F'!E$93:E$574,MATCH('Print View'!$AP217,'WPTM - Section F'!A$93:A$574,0)),""),"")</f>
        <v/>
      </c>
      <c r="Z217" s="645"/>
      <c r="AA217" s="645" t="str">
        <f>IFERROR(IF(INDEX('WPTM - Section F'!D$93:D$574,MATCH('Print View'!$AQ217,'WPTM - Section F'!A$93:A$574,0))&lt;&gt;0,INDEX('WPTM - Section F'!D$93:D$574,MATCH('Print View'!$AQ217,'WPTM - Section F'!A$93:A$574,0)),""),"")</f>
        <v/>
      </c>
      <c r="AB217" s="645"/>
      <c r="AC217" s="645" t="str">
        <f>IFERROR(IF(INDEX('WPTM - Section F'!E$93:E$574,MATCH('Print View'!$AQ217,'WPTM - Section F'!A$93:A$574,0))&lt;&gt;0,INDEX('WPTM - Section F'!E$93:E$574,MATCH('Print View'!$AQ217,'WPTM - Section F'!A$93:A$574,0)),""),"")</f>
        <v/>
      </c>
      <c r="AD217" s="645"/>
      <c r="AE217" s="254"/>
      <c r="AF217" s="314"/>
      <c r="AG217" s="322" t="str">
        <f>IFERROR(IF(INDEX('WPTM - Section F'!O$8:O$89,MATCH('Print View'!$A217,'WPTM - Section F'!D$8:D$89,0))&lt;&gt;0,INDEX('WPTM - Section F'!O$8:O$89,MATCH('Print View'!$A217,'WPTM - Section F'!D$8:D$89,0)),""),"")</f>
        <v/>
      </c>
      <c r="AL217" s="249" t="str">
        <f t="shared" ca="1" si="314"/>
        <v>33</v>
      </c>
      <c r="AM217" s="249" t="str">
        <f t="shared" ca="1" si="315"/>
        <v>33</v>
      </c>
      <c r="AN217" s="249" t="str">
        <f t="shared" ca="1" si="316"/>
        <v>33</v>
      </c>
      <c r="AO217" s="249" t="str">
        <f t="shared" ca="1" si="317"/>
        <v>33</v>
      </c>
      <c r="AP217" s="249" t="str">
        <f t="shared" ca="1" si="318"/>
        <v>33</v>
      </c>
      <c r="AQ217" s="249" t="str">
        <f t="shared" si="319"/>
        <v>33</v>
      </c>
    </row>
    <row r="218" spans="1:43" s="230" customFormat="1" ht="28.5" hidden="1" x14ac:dyDescent="0.25">
      <c r="A218" s="318" t="s">
        <v>342</v>
      </c>
      <c r="B218" s="312" t="str">
        <f>IFERROR(IF(INDEX('WPTM - Section F'!B$8:B$89,MATCH('Print View'!$A218,'WPTM - Section F'!A$8:A$89,0))&lt;&gt;0,INDEX('WPTM - Section F'!B$8:B$89,MATCH('Print View'!$A218,'WPTM - Section F'!A$8:A$89,0)),""),"")</f>
        <v/>
      </c>
      <c r="C218" s="312" t="str">
        <f>IFERROR(IF(INDEX('WPTM - Section F'!C$8:C$89,MATCH('Print View'!$A218,'WPTM - Section F'!B$8:B$89,0))&lt;&gt;0,INDEX('WPTM - Section F'!C$8:C$89,MATCH('Print View'!$A218,'WPTM - Section F'!B$8:B$89,0)),""),"")</f>
        <v/>
      </c>
      <c r="D218" s="312" t="str">
        <f>IFERROR(IF(INDEX('WPTM - Section F'!D$8:D$89,MATCH('Print View'!$A218,'WPTM - Section F'!C$8:C$89,0))&lt;&gt;0,INDEX('WPTM - Section F'!D$8:D$89,MATCH('Print View'!$A218,'WPTM - Section F'!C$8:C$89,0)),""),"")</f>
        <v/>
      </c>
      <c r="E218" s="312" t="str">
        <f>IFERROR(IF(INDEX('WPTM - Section F'!E$8:E$89,MATCH('Print View'!$A218,'WPTM - Section F'!D$8:D$89,0))&lt;&gt;0,INDEX('WPTM - Section F'!E$8:E$89,MATCH('Print View'!$A218,'WPTM - Section F'!D$8:D$89,0)),""),"")</f>
        <v/>
      </c>
      <c r="F218" s="312" t="str">
        <f>IFERROR(IF(INDEX('WPTM - Section F'!N$8:N$89,MATCH('Print View'!$A218,'WPTM - Section F'!D$8:D$89,0))&lt;&gt;0,INDEX('WPTM - Section F'!N$8:N$89,MATCH('Print View'!$A218,'WPTM - Section F'!D$8:D$89,0)),""),"")</f>
        <v/>
      </c>
      <c r="G218" s="645" t="str">
        <f>IFERROR(IF(INDEX('WPTM - Section F'!D$93:D$574,MATCH('Print View'!$AL218,'WPTM - Section F'!A$93:A$574,0))&lt;&gt;0,INDEX('WPTM - Section F'!D$93:D$574,MATCH('Print View'!$AL218,'WPTM - Section F'!A$93:A$574,0)),""),"")</f>
        <v/>
      </c>
      <c r="H218" s="645"/>
      <c r="I218" s="645" t="str">
        <f>IFERROR(IF(INDEX('WPTM - Section F'!E$93:E$574,MATCH('Print View'!$AL218,'WPTM - Section F'!A$93:A$574,0))&lt;&gt;0,INDEX('WPTM - Section F'!E$93:E$574,MATCH('Print View'!$AL218,'WPTM - Section F'!A$93:A$574,0)),""),"")</f>
        <v/>
      </c>
      <c r="J218" s="645"/>
      <c r="K218" s="645" t="str">
        <f>IFERROR(IF(INDEX('WPTM - Section F'!D$93:D$574,MATCH('Print View'!$AM218,'WPTM - Section F'!A$93:A$574,0))&lt;&gt;0,INDEX('WPTM - Section F'!D$93:D$574,MATCH('Print View'!$AM218,'WPTM - Section F'!A$93:A$574,0)),""),"")</f>
        <v/>
      </c>
      <c r="L218" s="645"/>
      <c r="M218" s="645" t="str">
        <f>IFERROR(IF(INDEX('WPTM - Section F'!E$93:E$574,MATCH('Print View'!$AM218,'WPTM - Section F'!A$93:A$574,0))&lt;&gt;0,INDEX('WPTM - Section F'!E$93:E$574,MATCH('Print View'!$AM218,'WPTM - Section F'!A$93:A$574,0)),""),"")</f>
        <v/>
      </c>
      <c r="N218" s="645"/>
      <c r="O218" s="645" t="str">
        <f>IFERROR(IF(INDEX('WPTM - Section F'!D$93:D$574,MATCH('Print View'!$AN218,'WPTM - Section F'!A$93:A$574,0))&lt;&gt;0,INDEX('WPTM - Section F'!D$93:D$574,MATCH('Print View'!$AN218,'WPTM - Section F'!A$93:A$574,0)),""),"")</f>
        <v/>
      </c>
      <c r="P218" s="645"/>
      <c r="Q218" s="645" t="str">
        <f>IFERROR(IF(INDEX('WPTM - Section F'!E$93:E$574,MATCH('Print View'!$AN218,'WPTM - Section F'!A$93:A$574,0))&lt;&gt;0,INDEX('WPTM - Section F'!E$93:E$574,MATCH('Print View'!$AN218,'WPTM - Section F'!A$93:A$574,0)),""),"")</f>
        <v/>
      </c>
      <c r="R218" s="645"/>
      <c r="S218" s="645" t="str">
        <f>IFERROR(IF(INDEX('WPTM - Section F'!D$93:D$574,MATCH('Print View'!$AO218,'WPTM - Section F'!A$93:A$574,0))&lt;&gt;0,INDEX('WPTM - Section F'!D$93:D$574,MATCH('Print View'!$AO218,'WPTM - Section F'!A$93:A$574,0)),""),"")</f>
        <v/>
      </c>
      <c r="T218" s="645"/>
      <c r="U218" s="645" t="str">
        <f>IFERROR(IF(INDEX('WPTM - Section F'!E$93:E$574,MATCH('Print View'!$AO218,'WPTM - Section F'!A$93:A$574,0))&lt;&gt;0,INDEX('WPTM - Section F'!E$93:E$574,MATCH('Print View'!$AO218,'WPTM - Section F'!A$93:A$574,0)),""),"")</f>
        <v/>
      </c>
      <c r="V218" s="645"/>
      <c r="W218" s="645" t="str">
        <f>IFERROR(IF(INDEX('WPTM - Section F'!D$93:D$574,MATCH('Print View'!$AP218,'WPTM - Section F'!A$93:A$574,0))&lt;&gt;0,INDEX('WPTM - Section F'!D$93:D$574,MATCH('Print View'!$AP218,'WPTM - Section F'!A$93:A$574,0)),""),"")</f>
        <v/>
      </c>
      <c r="X218" s="645"/>
      <c r="Y218" s="645" t="str">
        <f>IFERROR(IF(INDEX('WPTM - Section F'!E$93:E$574,MATCH('Print View'!$AP218,'WPTM - Section F'!A$93:A$574,0))&lt;&gt;0,INDEX('WPTM - Section F'!E$93:E$574,MATCH('Print View'!$AP218,'WPTM - Section F'!A$93:A$574,0)),""),"")</f>
        <v/>
      </c>
      <c r="Z218" s="645"/>
      <c r="AA218" s="645" t="str">
        <f>IFERROR(IF(INDEX('WPTM - Section F'!D$93:D$574,MATCH('Print View'!$AQ218,'WPTM - Section F'!A$93:A$574,0))&lt;&gt;0,INDEX('WPTM - Section F'!D$93:D$574,MATCH('Print View'!$AQ218,'WPTM - Section F'!A$93:A$574,0)),""),"")</f>
        <v/>
      </c>
      <c r="AB218" s="645"/>
      <c r="AC218" s="645" t="str">
        <f>IFERROR(IF(INDEX('WPTM - Section F'!E$93:E$574,MATCH('Print View'!$AQ218,'WPTM - Section F'!A$93:A$574,0))&lt;&gt;0,INDEX('WPTM - Section F'!E$93:E$574,MATCH('Print View'!$AQ218,'WPTM - Section F'!A$93:A$574,0)),""),"")</f>
        <v/>
      </c>
      <c r="AD218" s="645"/>
      <c r="AE218" s="254"/>
      <c r="AF218" s="314"/>
      <c r="AG218" s="322" t="str">
        <f>IFERROR(IF(INDEX('WPTM - Section F'!O$8:O$89,MATCH('Print View'!$A218,'WPTM - Section F'!D$8:D$89,0))&lt;&gt;0,INDEX('WPTM - Section F'!O$8:O$89,MATCH('Print View'!$A218,'WPTM - Section F'!D$8:D$89,0)),""),"")</f>
        <v/>
      </c>
      <c r="AL218" s="249" t="str">
        <f t="shared" si="314"/>
        <v>34</v>
      </c>
      <c r="AM218" s="249" t="str">
        <f t="shared" si="315"/>
        <v>34</v>
      </c>
      <c r="AN218" s="249" t="str">
        <f t="shared" si="316"/>
        <v>34</v>
      </c>
      <c r="AO218" s="249" t="str">
        <f t="shared" si="317"/>
        <v>34</v>
      </c>
      <c r="AP218" s="249" t="str">
        <f t="shared" si="318"/>
        <v>34</v>
      </c>
      <c r="AQ218" s="249" t="str">
        <f t="shared" si="319"/>
        <v>34</v>
      </c>
    </row>
    <row r="219" spans="1:43" s="230" customFormat="1" ht="28.5" hidden="1" x14ac:dyDescent="0.25">
      <c r="A219" s="318" t="s">
        <v>343</v>
      </c>
      <c r="B219" s="312" t="str">
        <f>IFERROR(IF(INDEX('WPTM - Section F'!B$8:B$89,MATCH('Print View'!$A219,'WPTM - Section F'!A$8:A$89,0))&lt;&gt;0,INDEX('WPTM - Section F'!B$8:B$89,MATCH('Print View'!$A219,'WPTM - Section F'!A$8:A$89,0)),""),"")</f>
        <v/>
      </c>
      <c r="C219" s="312" t="str">
        <f>IFERROR(IF(INDEX('WPTM - Section F'!C$8:C$89,MATCH('Print View'!$A219,'WPTM - Section F'!B$8:B$89,0))&lt;&gt;0,INDEX('WPTM - Section F'!C$8:C$89,MATCH('Print View'!$A219,'WPTM - Section F'!B$8:B$89,0)),""),"")</f>
        <v/>
      </c>
      <c r="D219" s="312" t="str">
        <f>IFERROR(IF(INDEX('WPTM - Section F'!D$8:D$89,MATCH('Print View'!$A219,'WPTM - Section F'!C$8:C$89,0))&lt;&gt;0,INDEX('WPTM - Section F'!D$8:D$89,MATCH('Print View'!$A219,'WPTM - Section F'!C$8:C$89,0)),""),"")</f>
        <v/>
      </c>
      <c r="E219" s="312" t="str">
        <f>IFERROR(IF(INDEX('WPTM - Section F'!E$8:E$89,MATCH('Print View'!$A219,'WPTM - Section F'!D$8:D$89,0))&lt;&gt;0,INDEX('WPTM - Section F'!E$8:E$89,MATCH('Print View'!$A219,'WPTM - Section F'!D$8:D$89,0)),""),"")</f>
        <v/>
      </c>
      <c r="F219" s="312" t="str">
        <f>IFERROR(IF(INDEX('WPTM - Section F'!N$8:N$89,MATCH('Print View'!$A219,'WPTM - Section F'!D$8:D$89,0))&lt;&gt;0,INDEX('WPTM - Section F'!N$8:N$89,MATCH('Print View'!$A219,'WPTM - Section F'!D$8:D$89,0)),""),"")</f>
        <v/>
      </c>
      <c r="G219" s="645" t="str">
        <f ca="1">IFERROR(IF(INDEX('WPTM - Section F'!D$93:D$574,MATCH('Print View'!$AL219,'WPTM - Section F'!A$93:A$574,0))&lt;&gt;0,INDEX('WPTM - Section F'!D$93:D$574,MATCH('Print View'!$AL219,'WPTM - Section F'!A$93:A$574,0)),""),"")</f>
        <v/>
      </c>
      <c r="H219" s="645"/>
      <c r="I219" s="645" t="str">
        <f ca="1">IFERROR(IF(INDEX('WPTM - Section F'!E$93:E$574,MATCH('Print View'!$AL219,'WPTM - Section F'!A$93:A$574,0))&lt;&gt;0,INDEX('WPTM - Section F'!E$93:E$574,MATCH('Print View'!$AL219,'WPTM - Section F'!A$93:A$574,0)),""),"")</f>
        <v/>
      </c>
      <c r="J219" s="645"/>
      <c r="K219" s="645" t="str">
        <f ca="1">IFERROR(IF(INDEX('WPTM - Section F'!D$93:D$574,MATCH('Print View'!$AM219,'WPTM - Section F'!A$93:A$574,0))&lt;&gt;0,INDEX('WPTM - Section F'!D$93:D$574,MATCH('Print View'!$AM219,'WPTM - Section F'!A$93:A$574,0)),""),"")</f>
        <v/>
      </c>
      <c r="L219" s="645"/>
      <c r="M219" s="645" t="str">
        <f ca="1">IFERROR(IF(INDEX('WPTM - Section F'!E$93:E$574,MATCH('Print View'!$AM219,'WPTM - Section F'!A$93:A$574,0))&lt;&gt;0,INDEX('WPTM - Section F'!E$93:E$574,MATCH('Print View'!$AM219,'WPTM - Section F'!A$93:A$574,0)),""),"")</f>
        <v/>
      </c>
      <c r="N219" s="645"/>
      <c r="O219" s="645" t="str">
        <f ca="1">IFERROR(IF(INDEX('WPTM - Section F'!D$93:D$574,MATCH('Print View'!$AN219,'WPTM - Section F'!A$93:A$574,0))&lt;&gt;0,INDEX('WPTM - Section F'!D$93:D$574,MATCH('Print View'!$AN219,'WPTM - Section F'!A$93:A$574,0)),""),"")</f>
        <v/>
      </c>
      <c r="P219" s="645"/>
      <c r="Q219" s="645" t="str">
        <f ca="1">IFERROR(IF(INDEX('WPTM - Section F'!E$93:E$574,MATCH('Print View'!$AN219,'WPTM - Section F'!A$93:A$574,0))&lt;&gt;0,INDEX('WPTM - Section F'!E$93:E$574,MATCH('Print View'!$AN219,'WPTM - Section F'!A$93:A$574,0)),""),"")</f>
        <v/>
      </c>
      <c r="R219" s="645"/>
      <c r="S219" s="645" t="str">
        <f ca="1">IFERROR(IF(INDEX('WPTM - Section F'!D$93:D$574,MATCH('Print View'!$AO219,'WPTM - Section F'!A$93:A$574,0))&lt;&gt;0,INDEX('WPTM - Section F'!D$93:D$574,MATCH('Print View'!$AO219,'WPTM - Section F'!A$93:A$574,0)),""),"")</f>
        <v/>
      </c>
      <c r="T219" s="645"/>
      <c r="U219" s="645" t="str">
        <f ca="1">IFERROR(IF(INDEX('WPTM - Section F'!E$93:E$574,MATCH('Print View'!$AO219,'WPTM - Section F'!A$93:A$574,0))&lt;&gt;0,INDEX('WPTM - Section F'!E$93:E$574,MATCH('Print View'!$AO219,'WPTM - Section F'!A$93:A$574,0)),""),"")</f>
        <v/>
      </c>
      <c r="V219" s="645"/>
      <c r="W219" s="645" t="str">
        <f ca="1">IFERROR(IF(INDEX('WPTM - Section F'!D$93:D$574,MATCH('Print View'!$AP219,'WPTM - Section F'!A$93:A$574,0))&lt;&gt;0,INDEX('WPTM - Section F'!D$93:D$574,MATCH('Print View'!$AP219,'WPTM - Section F'!A$93:A$574,0)),""),"")</f>
        <v/>
      </c>
      <c r="X219" s="645"/>
      <c r="Y219" s="645" t="str">
        <f ca="1">IFERROR(IF(INDEX('WPTM - Section F'!E$93:E$574,MATCH('Print View'!$AP219,'WPTM - Section F'!A$93:A$574,0))&lt;&gt;0,INDEX('WPTM - Section F'!E$93:E$574,MATCH('Print View'!$AP219,'WPTM - Section F'!A$93:A$574,0)),""),"")</f>
        <v/>
      </c>
      <c r="Z219" s="645"/>
      <c r="AA219" s="645" t="str">
        <f>IFERROR(IF(INDEX('WPTM - Section F'!D$93:D$574,MATCH('Print View'!$AQ219,'WPTM - Section F'!A$93:A$574,0))&lt;&gt;0,INDEX('WPTM - Section F'!D$93:D$574,MATCH('Print View'!$AQ219,'WPTM - Section F'!A$93:A$574,0)),""),"")</f>
        <v/>
      </c>
      <c r="AB219" s="645"/>
      <c r="AC219" s="645" t="str">
        <f>IFERROR(IF(INDEX('WPTM - Section F'!E$93:E$574,MATCH('Print View'!$AQ219,'WPTM - Section F'!A$93:A$574,0))&lt;&gt;0,INDEX('WPTM - Section F'!E$93:E$574,MATCH('Print View'!$AQ219,'WPTM - Section F'!A$93:A$574,0)),""),"")</f>
        <v/>
      </c>
      <c r="AD219" s="645"/>
      <c r="AE219" s="254"/>
      <c r="AF219" s="314"/>
      <c r="AG219" s="322" t="str">
        <f>IFERROR(IF(INDEX('WPTM - Section F'!O$8:O$89,MATCH('Print View'!$A219,'WPTM - Section F'!D$8:D$89,0))&lt;&gt;0,INDEX('WPTM - Section F'!O$8:O$89,MATCH('Print View'!$A219,'WPTM - Section F'!D$8:D$89,0)),""),"")</f>
        <v/>
      </c>
      <c r="AL219" s="249" t="str">
        <f t="shared" ca="1" si="314"/>
        <v>35</v>
      </c>
      <c r="AM219" s="249" t="str">
        <f t="shared" ca="1" si="315"/>
        <v>35</v>
      </c>
      <c r="AN219" s="249" t="str">
        <f t="shared" ca="1" si="316"/>
        <v>35</v>
      </c>
      <c r="AO219" s="249" t="str">
        <f t="shared" ca="1" si="317"/>
        <v>35</v>
      </c>
      <c r="AP219" s="249" t="str">
        <f t="shared" ca="1" si="318"/>
        <v>35</v>
      </c>
      <c r="AQ219" s="249" t="str">
        <f t="shared" si="319"/>
        <v>35</v>
      </c>
    </row>
    <row r="220" spans="1:43" s="230" customFormat="1" ht="28.5" hidden="1" x14ac:dyDescent="0.25">
      <c r="A220" s="318" t="s">
        <v>344</v>
      </c>
      <c r="B220" s="312" t="str">
        <f>IFERROR(IF(INDEX('WPTM - Section F'!B$8:B$89,MATCH('Print View'!$A220,'WPTM - Section F'!A$8:A$89,0))&lt;&gt;0,INDEX('WPTM - Section F'!B$8:B$89,MATCH('Print View'!$A220,'WPTM - Section F'!A$8:A$89,0)),""),"")</f>
        <v/>
      </c>
      <c r="C220" s="312" t="str">
        <f>IFERROR(IF(INDEX('WPTM - Section F'!C$8:C$89,MATCH('Print View'!$A220,'WPTM - Section F'!B$8:B$89,0))&lt;&gt;0,INDEX('WPTM - Section F'!C$8:C$89,MATCH('Print View'!$A220,'WPTM - Section F'!B$8:B$89,0)),""),"")</f>
        <v/>
      </c>
      <c r="D220" s="312" t="str">
        <f>IFERROR(IF(INDEX('WPTM - Section F'!D$8:D$89,MATCH('Print View'!$A220,'WPTM - Section F'!C$8:C$89,0))&lt;&gt;0,INDEX('WPTM - Section F'!D$8:D$89,MATCH('Print View'!$A220,'WPTM - Section F'!C$8:C$89,0)),""),"")</f>
        <v/>
      </c>
      <c r="E220" s="312" t="str">
        <f>IFERROR(IF(INDEX('WPTM - Section F'!E$8:E$89,MATCH('Print View'!$A220,'WPTM - Section F'!D$8:D$89,0))&lt;&gt;0,INDEX('WPTM - Section F'!E$8:E$89,MATCH('Print View'!$A220,'WPTM - Section F'!D$8:D$89,0)),""),"")</f>
        <v/>
      </c>
      <c r="F220" s="312" t="str">
        <f>IFERROR(IF(INDEX('WPTM - Section F'!N$8:N$89,MATCH('Print View'!$A220,'WPTM - Section F'!D$8:D$89,0))&lt;&gt;0,INDEX('WPTM - Section F'!N$8:N$89,MATCH('Print View'!$A220,'WPTM - Section F'!D$8:D$89,0)),""),"")</f>
        <v/>
      </c>
      <c r="G220" s="645" t="str">
        <f>IFERROR(IF(INDEX('WPTM - Section F'!D$93:D$574,MATCH('Print View'!$AL220,'WPTM - Section F'!A$93:A$574,0))&lt;&gt;0,INDEX('WPTM - Section F'!D$93:D$574,MATCH('Print View'!$AL220,'WPTM - Section F'!A$93:A$574,0)),""),"")</f>
        <v/>
      </c>
      <c r="H220" s="645"/>
      <c r="I220" s="645" t="str">
        <f>IFERROR(IF(INDEX('WPTM - Section F'!E$93:E$574,MATCH('Print View'!$AL220,'WPTM - Section F'!A$93:A$574,0))&lt;&gt;0,INDEX('WPTM - Section F'!E$93:E$574,MATCH('Print View'!$AL220,'WPTM - Section F'!A$93:A$574,0)),""),"")</f>
        <v/>
      </c>
      <c r="J220" s="645"/>
      <c r="K220" s="645" t="str">
        <f>IFERROR(IF(INDEX('WPTM - Section F'!D$93:D$574,MATCH('Print View'!$AM220,'WPTM - Section F'!A$93:A$574,0))&lt;&gt;0,INDEX('WPTM - Section F'!D$93:D$574,MATCH('Print View'!$AM220,'WPTM - Section F'!A$93:A$574,0)),""),"")</f>
        <v/>
      </c>
      <c r="L220" s="645"/>
      <c r="M220" s="645" t="str">
        <f>IFERROR(IF(INDEX('WPTM - Section F'!E$93:E$574,MATCH('Print View'!$AM220,'WPTM - Section F'!A$93:A$574,0))&lt;&gt;0,INDEX('WPTM - Section F'!E$93:E$574,MATCH('Print View'!$AM220,'WPTM - Section F'!A$93:A$574,0)),""),"")</f>
        <v/>
      </c>
      <c r="N220" s="645"/>
      <c r="O220" s="645" t="str">
        <f>IFERROR(IF(INDEX('WPTM - Section F'!D$93:D$574,MATCH('Print View'!$AN220,'WPTM - Section F'!A$93:A$574,0))&lt;&gt;0,INDEX('WPTM - Section F'!D$93:D$574,MATCH('Print View'!$AN220,'WPTM - Section F'!A$93:A$574,0)),""),"")</f>
        <v/>
      </c>
      <c r="P220" s="645"/>
      <c r="Q220" s="645" t="str">
        <f>IFERROR(IF(INDEX('WPTM - Section F'!E$93:E$574,MATCH('Print View'!$AN220,'WPTM - Section F'!A$93:A$574,0))&lt;&gt;0,INDEX('WPTM - Section F'!E$93:E$574,MATCH('Print View'!$AN220,'WPTM - Section F'!A$93:A$574,0)),""),"")</f>
        <v/>
      </c>
      <c r="R220" s="645"/>
      <c r="S220" s="645" t="str">
        <f>IFERROR(IF(INDEX('WPTM - Section F'!D$93:D$574,MATCH('Print View'!$AO220,'WPTM - Section F'!A$93:A$574,0))&lt;&gt;0,INDEX('WPTM - Section F'!D$93:D$574,MATCH('Print View'!$AO220,'WPTM - Section F'!A$93:A$574,0)),""),"")</f>
        <v/>
      </c>
      <c r="T220" s="645"/>
      <c r="U220" s="645" t="str">
        <f>IFERROR(IF(INDEX('WPTM - Section F'!E$93:E$574,MATCH('Print View'!$AO220,'WPTM - Section F'!A$93:A$574,0))&lt;&gt;0,INDEX('WPTM - Section F'!E$93:E$574,MATCH('Print View'!$AO220,'WPTM - Section F'!A$93:A$574,0)),""),"")</f>
        <v/>
      </c>
      <c r="V220" s="645"/>
      <c r="W220" s="645" t="str">
        <f>IFERROR(IF(INDEX('WPTM - Section F'!D$93:D$574,MATCH('Print View'!$AP220,'WPTM - Section F'!A$93:A$574,0))&lt;&gt;0,INDEX('WPTM - Section F'!D$93:D$574,MATCH('Print View'!$AP220,'WPTM - Section F'!A$93:A$574,0)),""),"")</f>
        <v/>
      </c>
      <c r="X220" s="645"/>
      <c r="Y220" s="645" t="str">
        <f>IFERROR(IF(INDEX('WPTM - Section F'!E$93:E$574,MATCH('Print View'!$AP220,'WPTM - Section F'!A$93:A$574,0))&lt;&gt;0,INDEX('WPTM - Section F'!E$93:E$574,MATCH('Print View'!$AP220,'WPTM - Section F'!A$93:A$574,0)),""),"")</f>
        <v/>
      </c>
      <c r="Z220" s="645"/>
      <c r="AA220" s="645" t="str">
        <f>IFERROR(IF(INDEX('WPTM - Section F'!D$93:D$574,MATCH('Print View'!$AQ220,'WPTM - Section F'!A$93:A$574,0))&lt;&gt;0,INDEX('WPTM - Section F'!D$93:D$574,MATCH('Print View'!$AQ220,'WPTM - Section F'!A$93:A$574,0)),""),"")</f>
        <v/>
      </c>
      <c r="AB220" s="645"/>
      <c r="AC220" s="645" t="str">
        <f>IFERROR(IF(INDEX('WPTM - Section F'!E$93:E$574,MATCH('Print View'!$AQ220,'WPTM - Section F'!A$93:A$574,0))&lt;&gt;0,INDEX('WPTM - Section F'!E$93:E$574,MATCH('Print View'!$AQ220,'WPTM - Section F'!A$93:A$574,0)),""),"")</f>
        <v/>
      </c>
      <c r="AD220" s="645"/>
      <c r="AE220" s="254"/>
      <c r="AF220" s="314"/>
      <c r="AG220" s="322" t="str">
        <f>IFERROR(IF(INDEX('WPTM - Section F'!O$8:O$89,MATCH('Print View'!$A220,'WPTM - Section F'!D$8:D$89,0))&lt;&gt;0,INDEX('WPTM - Section F'!O$8:O$89,MATCH('Print View'!$A220,'WPTM - Section F'!D$8:D$89,0)),""),"")</f>
        <v/>
      </c>
      <c r="AL220" s="249" t="str">
        <f t="shared" si="314"/>
        <v>36</v>
      </c>
      <c r="AM220" s="249" t="str">
        <f t="shared" si="315"/>
        <v>36</v>
      </c>
      <c r="AN220" s="249" t="str">
        <f t="shared" si="316"/>
        <v>36</v>
      </c>
      <c r="AO220" s="249" t="str">
        <f t="shared" si="317"/>
        <v>36</v>
      </c>
      <c r="AP220" s="249" t="str">
        <f t="shared" si="318"/>
        <v>36</v>
      </c>
      <c r="AQ220" s="249" t="str">
        <f t="shared" si="319"/>
        <v>36</v>
      </c>
    </row>
    <row r="221" spans="1:43" s="230" customFormat="1" ht="28.5" hidden="1" x14ac:dyDescent="0.25">
      <c r="A221" s="318" t="s">
        <v>345</v>
      </c>
      <c r="B221" s="312" t="str">
        <f>IFERROR(IF(INDEX('WPTM - Section F'!B$8:B$89,MATCH('Print View'!$A221,'WPTM - Section F'!A$8:A$89,0))&lt;&gt;0,INDEX('WPTM - Section F'!B$8:B$89,MATCH('Print View'!$A221,'WPTM - Section F'!A$8:A$89,0)),""),"")</f>
        <v/>
      </c>
      <c r="C221" s="312" t="str">
        <f>IFERROR(IF(INDEX('WPTM - Section F'!C$8:C$89,MATCH('Print View'!$A221,'WPTM - Section F'!B$8:B$89,0))&lt;&gt;0,INDEX('WPTM - Section F'!C$8:C$89,MATCH('Print View'!$A221,'WPTM - Section F'!B$8:B$89,0)),""),"")</f>
        <v/>
      </c>
      <c r="D221" s="312" t="str">
        <f>IFERROR(IF(INDEX('WPTM - Section F'!D$8:D$89,MATCH('Print View'!$A221,'WPTM - Section F'!C$8:C$89,0))&lt;&gt;0,INDEX('WPTM - Section F'!D$8:D$89,MATCH('Print View'!$A221,'WPTM - Section F'!C$8:C$89,0)),""),"")</f>
        <v/>
      </c>
      <c r="E221" s="312" t="str">
        <f>IFERROR(IF(INDEX('WPTM - Section F'!E$8:E$89,MATCH('Print View'!$A221,'WPTM - Section F'!D$8:D$89,0))&lt;&gt;0,INDEX('WPTM - Section F'!E$8:E$89,MATCH('Print View'!$A221,'WPTM - Section F'!D$8:D$89,0)),""),"")</f>
        <v/>
      </c>
      <c r="F221" s="312" t="str">
        <f>IFERROR(IF(INDEX('WPTM - Section F'!N$8:N$89,MATCH('Print View'!$A221,'WPTM - Section F'!D$8:D$89,0))&lt;&gt;0,INDEX('WPTM - Section F'!N$8:N$89,MATCH('Print View'!$A221,'WPTM - Section F'!D$8:D$89,0)),""),"")</f>
        <v/>
      </c>
      <c r="G221" s="645" t="str">
        <f ca="1">IFERROR(IF(INDEX('WPTM - Section F'!D$93:D$574,MATCH('Print View'!$AL221,'WPTM - Section F'!A$93:A$574,0))&lt;&gt;0,INDEX('WPTM - Section F'!D$93:D$574,MATCH('Print View'!$AL221,'WPTM - Section F'!A$93:A$574,0)),""),"")</f>
        <v/>
      </c>
      <c r="H221" s="645"/>
      <c r="I221" s="645" t="str">
        <f ca="1">IFERROR(IF(INDEX('WPTM - Section F'!E$93:E$574,MATCH('Print View'!$AL221,'WPTM - Section F'!A$93:A$574,0))&lt;&gt;0,INDEX('WPTM - Section F'!E$93:E$574,MATCH('Print View'!$AL221,'WPTM - Section F'!A$93:A$574,0)),""),"")</f>
        <v/>
      </c>
      <c r="J221" s="645"/>
      <c r="K221" s="645" t="str">
        <f ca="1">IFERROR(IF(INDEX('WPTM - Section F'!D$93:D$574,MATCH('Print View'!$AM221,'WPTM - Section F'!A$93:A$574,0))&lt;&gt;0,INDEX('WPTM - Section F'!D$93:D$574,MATCH('Print View'!$AM221,'WPTM - Section F'!A$93:A$574,0)),""),"")</f>
        <v/>
      </c>
      <c r="L221" s="645"/>
      <c r="M221" s="645" t="str">
        <f ca="1">IFERROR(IF(INDEX('WPTM - Section F'!E$93:E$574,MATCH('Print View'!$AM221,'WPTM - Section F'!A$93:A$574,0))&lt;&gt;0,INDEX('WPTM - Section F'!E$93:E$574,MATCH('Print View'!$AM221,'WPTM - Section F'!A$93:A$574,0)),""),"")</f>
        <v/>
      </c>
      <c r="N221" s="645"/>
      <c r="O221" s="645" t="str">
        <f ca="1">IFERROR(IF(INDEX('WPTM - Section F'!D$93:D$574,MATCH('Print View'!$AN221,'WPTM - Section F'!A$93:A$574,0))&lt;&gt;0,INDEX('WPTM - Section F'!D$93:D$574,MATCH('Print View'!$AN221,'WPTM - Section F'!A$93:A$574,0)),""),"")</f>
        <v/>
      </c>
      <c r="P221" s="645"/>
      <c r="Q221" s="645" t="str">
        <f ca="1">IFERROR(IF(INDEX('WPTM - Section F'!E$93:E$574,MATCH('Print View'!$AN221,'WPTM - Section F'!A$93:A$574,0))&lt;&gt;0,INDEX('WPTM - Section F'!E$93:E$574,MATCH('Print View'!$AN221,'WPTM - Section F'!A$93:A$574,0)),""),"")</f>
        <v/>
      </c>
      <c r="R221" s="645"/>
      <c r="S221" s="645" t="str">
        <f ca="1">IFERROR(IF(INDEX('WPTM - Section F'!D$93:D$574,MATCH('Print View'!$AO221,'WPTM - Section F'!A$93:A$574,0))&lt;&gt;0,INDEX('WPTM - Section F'!D$93:D$574,MATCH('Print View'!$AO221,'WPTM - Section F'!A$93:A$574,0)),""),"")</f>
        <v/>
      </c>
      <c r="T221" s="645"/>
      <c r="U221" s="645" t="str">
        <f ca="1">IFERROR(IF(INDEX('WPTM - Section F'!E$93:E$574,MATCH('Print View'!$AO221,'WPTM - Section F'!A$93:A$574,0))&lt;&gt;0,INDEX('WPTM - Section F'!E$93:E$574,MATCH('Print View'!$AO221,'WPTM - Section F'!A$93:A$574,0)),""),"")</f>
        <v/>
      </c>
      <c r="V221" s="645"/>
      <c r="W221" s="645" t="str">
        <f ca="1">IFERROR(IF(INDEX('WPTM - Section F'!D$93:D$574,MATCH('Print View'!$AP221,'WPTM - Section F'!A$93:A$574,0))&lt;&gt;0,INDEX('WPTM - Section F'!D$93:D$574,MATCH('Print View'!$AP221,'WPTM - Section F'!A$93:A$574,0)),""),"")</f>
        <v/>
      </c>
      <c r="X221" s="645"/>
      <c r="Y221" s="645" t="str">
        <f ca="1">IFERROR(IF(INDEX('WPTM - Section F'!E$93:E$574,MATCH('Print View'!$AP221,'WPTM - Section F'!A$93:A$574,0))&lt;&gt;0,INDEX('WPTM - Section F'!E$93:E$574,MATCH('Print View'!$AP221,'WPTM - Section F'!A$93:A$574,0)),""),"")</f>
        <v/>
      </c>
      <c r="Z221" s="645"/>
      <c r="AA221" s="645" t="str">
        <f>IFERROR(IF(INDEX('WPTM - Section F'!D$93:D$574,MATCH('Print View'!$AQ221,'WPTM - Section F'!A$93:A$574,0))&lt;&gt;0,INDEX('WPTM - Section F'!D$93:D$574,MATCH('Print View'!$AQ221,'WPTM - Section F'!A$93:A$574,0)),""),"")</f>
        <v/>
      </c>
      <c r="AB221" s="645"/>
      <c r="AC221" s="645" t="str">
        <f>IFERROR(IF(INDEX('WPTM - Section F'!E$93:E$574,MATCH('Print View'!$AQ221,'WPTM - Section F'!A$93:A$574,0))&lt;&gt;0,INDEX('WPTM - Section F'!E$93:E$574,MATCH('Print View'!$AQ221,'WPTM - Section F'!A$93:A$574,0)),""),"")</f>
        <v/>
      </c>
      <c r="AD221" s="645"/>
      <c r="AE221" s="254"/>
      <c r="AF221" s="314"/>
      <c r="AG221" s="322" t="str">
        <f>IFERROR(IF(INDEX('WPTM - Section F'!O$8:O$89,MATCH('Print View'!$A221,'WPTM - Section F'!D$8:D$89,0))&lt;&gt;0,INDEX('WPTM - Section F'!O$8:O$89,MATCH('Print View'!$A221,'WPTM - Section F'!D$8:D$89,0)),""),"")</f>
        <v/>
      </c>
      <c r="AL221" s="249" t="str">
        <f t="shared" ca="1" si="314"/>
        <v>37</v>
      </c>
      <c r="AM221" s="249" t="str">
        <f t="shared" ca="1" si="315"/>
        <v>37</v>
      </c>
      <c r="AN221" s="249" t="str">
        <f t="shared" ca="1" si="316"/>
        <v>37</v>
      </c>
      <c r="AO221" s="249" t="str">
        <f t="shared" ca="1" si="317"/>
        <v>37</v>
      </c>
      <c r="AP221" s="249" t="str">
        <f t="shared" ca="1" si="318"/>
        <v>37</v>
      </c>
      <c r="AQ221" s="249" t="str">
        <f t="shared" si="319"/>
        <v>37</v>
      </c>
    </row>
    <row r="222" spans="1:43" s="230" customFormat="1" ht="28.5" hidden="1" x14ac:dyDescent="0.25">
      <c r="A222" s="318" t="s">
        <v>346</v>
      </c>
      <c r="B222" s="312" t="str">
        <f>IFERROR(IF(INDEX('WPTM - Section F'!B$8:B$89,MATCH('Print View'!$A222,'WPTM - Section F'!A$8:A$89,0))&lt;&gt;0,INDEX('WPTM - Section F'!B$8:B$89,MATCH('Print View'!$A222,'WPTM - Section F'!A$8:A$89,0)),""),"")</f>
        <v/>
      </c>
      <c r="C222" s="312" t="str">
        <f>IFERROR(IF(INDEX('WPTM - Section F'!C$8:C$89,MATCH('Print View'!$A222,'WPTM - Section F'!B$8:B$89,0))&lt;&gt;0,INDEX('WPTM - Section F'!C$8:C$89,MATCH('Print View'!$A222,'WPTM - Section F'!B$8:B$89,0)),""),"")</f>
        <v/>
      </c>
      <c r="D222" s="312" t="str">
        <f>IFERROR(IF(INDEX('WPTM - Section F'!D$8:D$89,MATCH('Print View'!$A222,'WPTM - Section F'!C$8:C$89,0))&lt;&gt;0,INDEX('WPTM - Section F'!D$8:D$89,MATCH('Print View'!$A222,'WPTM - Section F'!C$8:C$89,0)),""),"")</f>
        <v/>
      </c>
      <c r="E222" s="312" t="str">
        <f>IFERROR(IF(INDEX('WPTM - Section F'!E$8:E$89,MATCH('Print View'!$A222,'WPTM - Section F'!D$8:D$89,0))&lt;&gt;0,INDEX('WPTM - Section F'!E$8:E$89,MATCH('Print View'!$A222,'WPTM - Section F'!D$8:D$89,0)),""),"")</f>
        <v/>
      </c>
      <c r="F222" s="312" t="str">
        <f>IFERROR(IF(INDEX('WPTM - Section F'!N$8:N$89,MATCH('Print View'!$A222,'WPTM - Section F'!D$8:D$89,0))&lt;&gt;0,INDEX('WPTM - Section F'!N$8:N$89,MATCH('Print View'!$A222,'WPTM - Section F'!D$8:D$89,0)),""),"")</f>
        <v/>
      </c>
      <c r="G222" s="645" t="str">
        <f>IFERROR(IF(INDEX('WPTM - Section F'!D$93:D$574,MATCH('Print View'!$AL222,'WPTM - Section F'!A$93:A$574,0))&lt;&gt;0,INDEX('WPTM - Section F'!D$93:D$574,MATCH('Print View'!$AL222,'WPTM - Section F'!A$93:A$574,0)),""),"")</f>
        <v/>
      </c>
      <c r="H222" s="645"/>
      <c r="I222" s="645" t="str">
        <f>IFERROR(IF(INDEX('WPTM - Section F'!E$93:E$574,MATCH('Print View'!$AL222,'WPTM - Section F'!A$93:A$574,0))&lt;&gt;0,INDEX('WPTM - Section F'!E$93:E$574,MATCH('Print View'!$AL222,'WPTM - Section F'!A$93:A$574,0)),""),"")</f>
        <v/>
      </c>
      <c r="J222" s="645"/>
      <c r="K222" s="645" t="str">
        <f>IFERROR(IF(INDEX('WPTM - Section F'!D$93:D$574,MATCH('Print View'!$AM222,'WPTM - Section F'!A$93:A$574,0))&lt;&gt;0,INDEX('WPTM - Section F'!D$93:D$574,MATCH('Print View'!$AM222,'WPTM - Section F'!A$93:A$574,0)),""),"")</f>
        <v/>
      </c>
      <c r="L222" s="645"/>
      <c r="M222" s="645" t="str">
        <f>IFERROR(IF(INDEX('WPTM - Section F'!E$93:E$574,MATCH('Print View'!$AM222,'WPTM - Section F'!A$93:A$574,0))&lt;&gt;0,INDEX('WPTM - Section F'!E$93:E$574,MATCH('Print View'!$AM222,'WPTM - Section F'!A$93:A$574,0)),""),"")</f>
        <v/>
      </c>
      <c r="N222" s="645"/>
      <c r="O222" s="645" t="str">
        <f>IFERROR(IF(INDEX('WPTM - Section F'!D$93:D$574,MATCH('Print View'!$AN222,'WPTM - Section F'!A$93:A$574,0))&lt;&gt;0,INDEX('WPTM - Section F'!D$93:D$574,MATCH('Print View'!$AN222,'WPTM - Section F'!A$93:A$574,0)),""),"")</f>
        <v/>
      </c>
      <c r="P222" s="645"/>
      <c r="Q222" s="645" t="str">
        <f>IFERROR(IF(INDEX('WPTM - Section F'!E$93:E$574,MATCH('Print View'!$AN222,'WPTM - Section F'!A$93:A$574,0))&lt;&gt;0,INDEX('WPTM - Section F'!E$93:E$574,MATCH('Print View'!$AN222,'WPTM - Section F'!A$93:A$574,0)),""),"")</f>
        <v/>
      </c>
      <c r="R222" s="645"/>
      <c r="S222" s="645" t="str">
        <f>IFERROR(IF(INDEX('WPTM - Section F'!D$93:D$574,MATCH('Print View'!$AO222,'WPTM - Section F'!A$93:A$574,0))&lt;&gt;0,INDEX('WPTM - Section F'!D$93:D$574,MATCH('Print View'!$AO222,'WPTM - Section F'!A$93:A$574,0)),""),"")</f>
        <v/>
      </c>
      <c r="T222" s="645"/>
      <c r="U222" s="645" t="str">
        <f>IFERROR(IF(INDEX('WPTM - Section F'!E$93:E$574,MATCH('Print View'!$AO222,'WPTM - Section F'!A$93:A$574,0))&lt;&gt;0,INDEX('WPTM - Section F'!E$93:E$574,MATCH('Print View'!$AO222,'WPTM - Section F'!A$93:A$574,0)),""),"")</f>
        <v/>
      </c>
      <c r="V222" s="645"/>
      <c r="W222" s="645" t="str">
        <f>IFERROR(IF(INDEX('WPTM - Section F'!D$93:D$574,MATCH('Print View'!$AP222,'WPTM - Section F'!A$93:A$574,0))&lt;&gt;0,INDEX('WPTM - Section F'!D$93:D$574,MATCH('Print View'!$AP222,'WPTM - Section F'!A$93:A$574,0)),""),"")</f>
        <v/>
      </c>
      <c r="X222" s="645"/>
      <c r="Y222" s="645" t="str">
        <f>IFERROR(IF(INDEX('WPTM - Section F'!E$93:E$574,MATCH('Print View'!$AP222,'WPTM - Section F'!A$93:A$574,0))&lt;&gt;0,INDEX('WPTM - Section F'!E$93:E$574,MATCH('Print View'!$AP222,'WPTM - Section F'!A$93:A$574,0)),""),"")</f>
        <v/>
      </c>
      <c r="Z222" s="645"/>
      <c r="AA222" s="645" t="str">
        <f>IFERROR(IF(INDEX('WPTM - Section F'!D$93:D$574,MATCH('Print View'!$AQ222,'WPTM - Section F'!A$93:A$574,0))&lt;&gt;0,INDEX('WPTM - Section F'!D$93:D$574,MATCH('Print View'!$AQ222,'WPTM - Section F'!A$93:A$574,0)),""),"")</f>
        <v/>
      </c>
      <c r="AB222" s="645"/>
      <c r="AC222" s="645" t="str">
        <f>IFERROR(IF(INDEX('WPTM - Section F'!E$93:E$574,MATCH('Print View'!$AQ222,'WPTM - Section F'!A$93:A$574,0))&lt;&gt;0,INDEX('WPTM - Section F'!E$93:E$574,MATCH('Print View'!$AQ222,'WPTM - Section F'!A$93:A$574,0)),""),"")</f>
        <v/>
      </c>
      <c r="AD222" s="645"/>
      <c r="AE222" s="254"/>
      <c r="AF222" s="314"/>
      <c r="AG222" s="322" t="str">
        <f>IFERROR(IF(INDEX('WPTM - Section F'!O$8:O$89,MATCH('Print View'!$A222,'WPTM - Section F'!D$8:D$89,0))&lt;&gt;0,INDEX('WPTM - Section F'!O$8:O$89,MATCH('Print View'!$A222,'WPTM - Section F'!D$8:D$89,0)),""),"")</f>
        <v/>
      </c>
      <c r="AL222" s="249" t="str">
        <f t="shared" si="314"/>
        <v>38</v>
      </c>
      <c r="AM222" s="249" t="str">
        <f t="shared" si="315"/>
        <v>38</v>
      </c>
      <c r="AN222" s="249" t="str">
        <f t="shared" si="316"/>
        <v>38</v>
      </c>
      <c r="AO222" s="249" t="str">
        <f t="shared" si="317"/>
        <v>38</v>
      </c>
      <c r="AP222" s="249" t="str">
        <f t="shared" si="318"/>
        <v>38</v>
      </c>
      <c r="AQ222" s="249" t="str">
        <f t="shared" si="319"/>
        <v>38</v>
      </c>
    </row>
    <row r="223" spans="1:43" s="230" customFormat="1" ht="28.5" hidden="1" x14ac:dyDescent="0.25">
      <c r="A223" s="318" t="s">
        <v>347</v>
      </c>
      <c r="B223" s="312" t="str">
        <f>IFERROR(IF(INDEX('WPTM - Section F'!B$8:B$89,MATCH('Print View'!$A223,'WPTM - Section F'!A$8:A$89,0))&lt;&gt;0,INDEX('WPTM - Section F'!B$8:B$89,MATCH('Print View'!$A223,'WPTM - Section F'!A$8:A$89,0)),""),"")</f>
        <v/>
      </c>
      <c r="C223" s="312" t="str">
        <f>IFERROR(IF(INDEX('WPTM - Section F'!C$8:C$89,MATCH('Print View'!$A223,'WPTM - Section F'!B$8:B$89,0))&lt;&gt;0,INDEX('WPTM - Section F'!C$8:C$89,MATCH('Print View'!$A223,'WPTM - Section F'!B$8:B$89,0)),""),"")</f>
        <v/>
      </c>
      <c r="D223" s="312" t="str">
        <f>IFERROR(IF(INDEX('WPTM - Section F'!D$8:D$89,MATCH('Print View'!$A223,'WPTM - Section F'!C$8:C$89,0))&lt;&gt;0,INDEX('WPTM - Section F'!D$8:D$89,MATCH('Print View'!$A223,'WPTM - Section F'!C$8:C$89,0)),""),"")</f>
        <v/>
      </c>
      <c r="E223" s="312" t="str">
        <f>IFERROR(IF(INDEX('WPTM - Section F'!E$8:E$89,MATCH('Print View'!$A223,'WPTM - Section F'!D$8:D$89,0))&lt;&gt;0,INDEX('WPTM - Section F'!E$8:E$89,MATCH('Print View'!$A223,'WPTM - Section F'!D$8:D$89,0)),""),"")</f>
        <v/>
      </c>
      <c r="F223" s="312" t="str">
        <f>IFERROR(IF(INDEX('WPTM - Section F'!N$8:N$89,MATCH('Print View'!$A223,'WPTM - Section F'!D$8:D$89,0))&lt;&gt;0,INDEX('WPTM - Section F'!N$8:N$89,MATCH('Print View'!$A223,'WPTM - Section F'!D$8:D$89,0)),""),"")</f>
        <v/>
      </c>
      <c r="G223" s="645" t="str">
        <f ca="1">IFERROR(IF(INDEX('WPTM - Section F'!D$93:D$574,MATCH('Print View'!$AL223,'WPTM - Section F'!A$93:A$574,0))&lt;&gt;0,INDEX('WPTM - Section F'!D$93:D$574,MATCH('Print View'!$AL223,'WPTM - Section F'!A$93:A$574,0)),""),"")</f>
        <v/>
      </c>
      <c r="H223" s="645"/>
      <c r="I223" s="645" t="str">
        <f ca="1">IFERROR(IF(INDEX('WPTM - Section F'!E$93:E$574,MATCH('Print View'!$AL223,'WPTM - Section F'!A$93:A$574,0))&lt;&gt;0,INDEX('WPTM - Section F'!E$93:E$574,MATCH('Print View'!$AL223,'WPTM - Section F'!A$93:A$574,0)),""),"")</f>
        <v/>
      </c>
      <c r="J223" s="645"/>
      <c r="K223" s="645" t="str">
        <f ca="1">IFERROR(IF(INDEX('WPTM - Section F'!D$93:D$574,MATCH('Print View'!$AM223,'WPTM - Section F'!A$93:A$574,0))&lt;&gt;0,INDEX('WPTM - Section F'!D$93:D$574,MATCH('Print View'!$AM223,'WPTM - Section F'!A$93:A$574,0)),""),"")</f>
        <v/>
      </c>
      <c r="L223" s="645"/>
      <c r="M223" s="645" t="str">
        <f ca="1">IFERROR(IF(INDEX('WPTM - Section F'!E$93:E$574,MATCH('Print View'!$AM223,'WPTM - Section F'!A$93:A$574,0))&lt;&gt;0,INDEX('WPTM - Section F'!E$93:E$574,MATCH('Print View'!$AM223,'WPTM - Section F'!A$93:A$574,0)),""),"")</f>
        <v/>
      </c>
      <c r="N223" s="645"/>
      <c r="O223" s="645" t="str">
        <f ca="1">IFERROR(IF(INDEX('WPTM - Section F'!D$93:D$574,MATCH('Print View'!$AN223,'WPTM - Section F'!A$93:A$574,0))&lt;&gt;0,INDEX('WPTM - Section F'!D$93:D$574,MATCH('Print View'!$AN223,'WPTM - Section F'!A$93:A$574,0)),""),"")</f>
        <v/>
      </c>
      <c r="P223" s="645"/>
      <c r="Q223" s="645" t="str">
        <f ca="1">IFERROR(IF(INDEX('WPTM - Section F'!E$93:E$574,MATCH('Print View'!$AN223,'WPTM - Section F'!A$93:A$574,0))&lt;&gt;0,INDEX('WPTM - Section F'!E$93:E$574,MATCH('Print View'!$AN223,'WPTM - Section F'!A$93:A$574,0)),""),"")</f>
        <v/>
      </c>
      <c r="R223" s="645"/>
      <c r="S223" s="645" t="str">
        <f ca="1">IFERROR(IF(INDEX('WPTM - Section F'!D$93:D$574,MATCH('Print View'!$AO223,'WPTM - Section F'!A$93:A$574,0))&lt;&gt;0,INDEX('WPTM - Section F'!D$93:D$574,MATCH('Print View'!$AO223,'WPTM - Section F'!A$93:A$574,0)),""),"")</f>
        <v/>
      </c>
      <c r="T223" s="645"/>
      <c r="U223" s="645" t="str">
        <f ca="1">IFERROR(IF(INDEX('WPTM - Section F'!E$93:E$574,MATCH('Print View'!$AO223,'WPTM - Section F'!A$93:A$574,0))&lt;&gt;0,INDEX('WPTM - Section F'!E$93:E$574,MATCH('Print View'!$AO223,'WPTM - Section F'!A$93:A$574,0)),""),"")</f>
        <v/>
      </c>
      <c r="V223" s="645"/>
      <c r="W223" s="645" t="str">
        <f ca="1">IFERROR(IF(INDEX('WPTM - Section F'!D$93:D$574,MATCH('Print View'!$AP223,'WPTM - Section F'!A$93:A$574,0))&lt;&gt;0,INDEX('WPTM - Section F'!D$93:D$574,MATCH('Print View'!$AP223,'WPTM - Section F'!A$93:A$574,0)),""),"")</f>
        <v/>
      </c>
      <c r="X223" s="645"/>
      <c r="Y223" s="645" t="str">
        <f ca="1">IFERROR(IF(INDEX('WPTM - Section F'!E$93:E$574,MATCH('Print View'!$AP223,'WPTM - Section F'!A$93:A$574,0))&lt;&gt;0,INDEX('WPTM - Section F'!E$93:E$574,MATCH('Print View'!$AP223,'WPTM - Section F'!A$93:A$574,0)),""),"")</f>
        <v/>
      </c>
      <c r="Z223" s="645"/>
      <c r="AA223" s="645" t="str">
        <f>IFERROR(IF(INDEX('WPTM - Section F'!D$93:D$574,MATCH('Print View'!$AQ223,'WPTM - Section F'!A$93:A$574,0))&lt;&gt;0,INDEX('WPTM - Section F'!D$93:D$574,MATCH('Print View'!$AQ223,'WPTM - Section F'!A$93:A$574,0)),""),"")</f>
        <v/>
      </c>
      <c r="AB223" s="645"/>
      <c r="AC223" s="645" t="str">
        <f>IFERROR(IF(INDEX('WPTM - Section F'!E$93:E$574,MATCH('Print View'!$AQ223,'WPTM - Section F'!A$93:A$574,0))&lt;&gt;0,INDEX('WPTM - Section F'!E$93:E$574,MATCH('Print View'!$AQ223,'WPTM - Section F'!A$93:A$574,0)),""),"")</f>
        <v/>
      </c>
      <c r="AD223" s="645"/>
      <c r="AE223" s="254"/>
      <c r="AF223" s="314"/>
      <c r="AG223" s="322" t="str">
        <f>IFERROR(IF(INDEX('WPTM - Section F'!O$8:O$89,MATCH('Print View'!$A223,'WPTM - Section F'!D$8:D$89,0))&lt;&gt;0,INDEX('WPTM - Section F'!O$8:O$89,MATCH('Print View'!$A223,'WPTM - Section F'!D$8:D$89,0)),""),"")</f>
        <v/>
      </c>
      <c r="AL223" s="249" t="str">
        <f t="shared" ca="1" si="314"/>
        <v>39</v>
      </c>
      <c r="AM223" s="249" t="str">
        <f t="shared" ca="1" si="315"/>
        <v>39</v>
      </c>
      <c r="AN223" s="249" t="str">
        <f t="shared" ca="1" si="316"/>
        <v>39</v>
      </c>
      <c r="AO223" s="249" t="str">
        <f t="shared" ca="1" si="317"/>
        <v>39</v>
      </c>
      <c r="AP223" s="249" t="str">
        <f t="shared" ca="1" si="318"/>
        <v>39</v>
      </c>
      <c r="AQ223" s="249" t="str">
        <f t="shared" si="319"/>
        <v>39</v>
      </c>
    </row>
    <row r="224" spans="1:43" s="230" customFormat="1" ht="28.5" hidden="1" x14ac:dyDescent="0.25">
      <c r="A224" s="318" t="s">
        <v>348</v>
      </c>
      <c r="B224" s="312" t="str">
        <f>IFERROR(IF(INDEX('WPTM - Section F'!B$8:B$89,MATCH('Print View'!$A224,'WPTM - Section F'!A$8:A$89,0))&lt;&gt;0,INDEX('WPTM - Section F'!B$8:B$89,MATCH('Print View'!$A224,'WPTM - Section F'!A$8:A$89,0)),""),"")</f>
        <v/>
      </c>
      <c r="C224" s="312" t="str">
        <f>IFERROR(IF(INDEX('WPTM - Section F'!C$8:C$89,MATCH('Print View'!$A224,'WPTM - Section F'!B$8:B$89,0))&lt;&gt;0,INDEX('WPTM - Section F'!C$8:C$89,MATCH('Print View'!$A224,'WPTM - Section F'!B$8:B$89,0)),""),"")</f>
        <v/>
      </c>
      <c r="D224" s="312" t="str">
        <f>IFERROR(IF(INDEX('WPTM - Section F'!D$8:D$89,MATCH('Print View'!$A224,'WPTM - Section F'!C$8:C$89,0))&lt;&gt;0,INDEX('WPTM - Section F'!D$8:D$89,MATCH('Print View'!$A224,'WPTM - Section F'!C$8:C$89,0)),""),"")</f>
        <v/>
      </c>
      <c r="E224" s="312" t="str">
        <f>IFERROR(IF(INDEX('WPTM - Section F'!E$8:E$89,MATCH('Print View'!$A224,'WPTM - Section F'!D$8:D$89,0))&lt;&gt;0,INDEX('WPTM - Section F'!E$8:E$89,MATCH('Print View'!$A224,'WPTM - Section F'!D$8:D$89,0)),""),"")</f>
        <v/>
      </c>
      <c r="F224" s="312" t="str">
        <f>IFERROR(IF(INDEX('WPTM - Section F'!N$8:N$89,MATCH('Print View'!$A224,'WPTM - Section F'!D$8:D$89,0))&lt;&gt;0,INDEX('WPTM - Section F'!N$8:N$89,MATCH('Print View'!$A224,'WPTM - Section F'!D$8:D$89,0)),""),"")</f>
        <v/>
      </c>
      <c r="G224" s="645" t="str">
        <f>IFERROR(IF(INDEX('WPTM - Section F'!D$93:D$574,MATCH('Print View'!$AL224,'WPTM - Section F'!A$93:A$574,0))&lt;&gt;0,INDEX('WPTM - Section F'!D$93:D$574,MATCH('Print View'!$AL224,'WPTM - Section F'!A$93:A$574,0)),""),"")</f>
        <v/>
      </c>
      <c r="H224" s="645"/>
      <c r="I224" s="645" t="str">
        <f>IFERROR(IF(INDEX('WPTM - Section F'!E$93:E$574,MATCH('Print View'!$AL224,'WPTM - Section F'!A$93:A$574,0))&lt;&gt;0,INDEX('WPTM - Section F'!E$93:E$574,MATCH('Print View'!$AL224,'WPTM - Section F'!A$93:A$574,0)),""),"")</f>
        <v/>
      </c>
      <c r="J224" s="645"/>
      <c r="K224" s="645" t="str">
        <f>IFERROR(IF(INDEX('WPTM - Section F'!D$93:D$574,MATCH('Print View'!$AM224,'WPTM - Section F'!A$93:A$574,0))&lt;&gt;0,INDEX('WPTM - Section F'!D$93:D$574,MATCH('Print View'!$AM224,'WPTM - Section F'!A$93:A$574,0)),""),"")</f>
        <v/>
      </c>
      <c r="L224" s="645"/>
      <c r="M224" s="645" t="str">
        <f>IFERROR(IF(INDEX('WPTM - Section F'!E$93:E$574,MATCH('Print View'!$AM224,'WPTM - Section F'!A$93:A$574,0))&lt;&gt;0,INDEX('WPTM - Section F'!E$93:E$574,MATCH('Print View'!$AM224,'WPTM - Section F'!A$93:A$574,0)),""),"")</f>
        <v/>
      </c>
      <c r="N224" s="645"/>
      <c r="O224" s="645" t="str">
        <f>IFERROR(IF(INDEX('WPTM - Section F'!D$93:D$574,MATCH('Print View'!$AN224,'WPTM - Section F'!A$93:A$574,0))&lt;&gt;0,INDEX('WPTM - Section F'!D$93:D$574,MATCH('Print View'!$AN224,'WPTM - Section F'!A$93:A$574,0)),""),"")</f>
        <v/>
      </c>
      <c r="P224" s="645"/>
      <c r="Q224" s="645" t="str">
        <f>IFERROR(IF(INDEX('WPTM - Section F'!E$93:E$574,MATCH('Print View'!$AN224,'WPTM - Section F'!A$93:A$574,0))&lt;&gt;0,INDEX('WPTM - Section F'!E$93:E$574,MATCH('Print View'!$AN224,'WPTM - Section F'!A$93:A$574,0)),""),"")</f>
        <v/>
      </c>
      <c r="R224" s="645"/>
      <c r="S224" s="645" t="str">
        <f>IFERROR(IF(INDEX('WPTM - Section F'!D$93:D$574,MATCH('Print View'!$AO224,'WPTM - Section F'!A$93:A$574,0))&lt;&gt;0,INDEX('WPTM - Section F'!D$93:D$574,MATCH('Print View'!$AO224,'WPTM - Section F'!A$93:A$574,0)),""),"")</f>
        <v/>
      </c>
      <c r="T224" s="645"/>
      <c r="U224" s="645" t="str">
        <f>IFERROR(IF(INDEX('WPTM - Section F'!E$93:E$574,MATCH('Print View'!$AO224,'WPTM - Section F'!A$93:A$574,0))&lt;&gt;0,INDEX('WPTM - Section F'!E$93:E$574,MATCH('Print View'!$AO224,'WPTM - Section F'!A$93:A$574,0)),""),"")</f>
        <v/>
      </c>
      <c r="V224" s="645"/>
      <c r="W224" s="645" t="str">
        <f>IFERROR(IF(INDEX('WPTM - Section F'!D$93:D$574,MATCH('Print View'!$AP224,'WPTM - Section F'!A$93:A$574,0))&lt;&gt;0,INDEX('WPTM - Section F'!D$93:D$574,MATCH('Print View'!$AP224,'WPTM - Section F'!A$93:A$574,0)),""),"")</f>
        <v/>
      </c>
      <c r="X224" s="645"/>
      <c r="Y224" s="645" t="str">
        <f>IFERROR(IF(INDEX('WPTM - Section F'!E$93:E$574,MATCH('Print View'!$AP224,'WPTM - Section F'!A$93:A$574,0))&lt;&gt;0,INDEX('WPTM - Section F'!E$93:E$574,MATCH('Print View'!$AP224,'WPTM - Section F'!A$93:A$574,0)),""),"")</f>
        <v/>
      </c>
      <c r="Z224" s="645"/>
      <c r="AA224" s="645" t="str">
        <f>IFERROR(IF(INDEX('WPTM - Section F'!D$93:D$574,MATCH('Print View'!$AQ224,'WPTM - Section F'!A$93:A$574,0))&lt;&gt;0,INDEX('WPTM - Section F'!D$93:D$574,MATCH('Print View'!$AQ224,'WPTM - Section F'!A$93:A$574,0)),""),"")</f>
        <v/>
      </c>
      <c r="AB224" s="645"/>
      <c r="AC224" s="645" t="str">
        <f>IFERROR(IF(INDEX('WPTM - Section F'!E$93:E$574,MATCH('Print View'!$AQ224,'WPTM - Section F'!A$93:A$574,0))&lt;&gt;0,INDEX('WPTM - Section F'!E$93:E$574,MATCH('Print View'!$AQ224,'WPTM - Section F'!A$93:A$574,0)),""),"")</f>
        <v/>
      </c>
      <c r="AD224" s="645"/>
      <c r="AE224" s="254"/>
      <c r="AF224" s="314"/>
      <c r="AG224" s="322" t="str">
        <f>IFERROR(IF(INDEX('WPTM - Section F'!O$8:O$89,MATCH('Print View'!$A224,'WPTM - Section F'!D$8:D$89,0))&lt;&gt;0,INDEX('WPTM - Section F'!O$8:O$89,MATCH('Print View'!$A224,'WPTM - Section F'!D$8:D$89,0)),""),"")</f>
        <v/>
      </c>
      <c r="AL224" s="249" t="str">
        <f t="shared" si="314"/>
        <v>40</v>
      </c>
      <c r="AM224" s="249" t="str">
        <f t="shared" si="315"/>
        <v>40</v>
      </c>
      <c r="AN224" s="249" t="str">
        <f t="shared" si="316"/>
        <v>40</v>
      </c>
      <c r="AO224" s="249" t="str">
        <f t="shared" si="317"/>
        <v>40</v>
      </c>
      <c r="AP224" s="249" t="str">
        <f t="shared" si="318"/>
        <v>40</v>
      </c>
      <c r="AQ224" s="249" t="str">
        <f t="shared" si="319"/>
        <v>40</v>
      </c>
    </row>
    <row r="225" spans="1:43" s="230" customFormat="1" ht="28.5" hidden="1" x14ac:dyDescent="0.25">
      <c r="A225" s="318" t="s">
        <v>349</v>
      </c>
      <c r="B225" s="312" t="str">
        <f>IFERROR(IF(INDEX('WPTM - Section F'!B$8:B$89,MATCH('Print View'!$A225,'WPTM - Section F'!A$8:A$89,0))&lt;&gt;0,INDEX('WPTM - Section F'!B$8:B$89,MATCH('Print View'!$A225,'WPTM - Section F'!A$8:A$89,0)),""),"")</f>
        <v/>
      </c>
      <c r="C225" s="312" t="str">
        <f>IFERROR(IF(INDEX('WPTM - Section F'!C$8:C$89,MATCH('Print View'!$A225,'WPTM - Section F'!B$8:B$89,0))&lt;&gt;0,INDEX('WPTM - Section F'!C$8:C$89,MATCH('Print View'!$A225,'WPTM - Section F'!B$8:B$89,0)),""),"")</f>
        <v/>
      </c>
      <c r="D225" s="312" t="str">
        <f>IFERROR(IF(INDEX('WPTM - Section F'!D$8:D$89,MATCH('Print View'!$A225,'WPTM - Section F'!C$8:C$89,0))&lt;&gt;0,INDEX('WPTM - Section F'!D$8:D$89,MATCH('Print View'!$A225,'WPTM - Section F'!C$8:C$89,0)),""),"")</f>
        <v/>
      </c>
      <c r="E225" s="312" t="str">
        <f>IFERROR(IF(INDEX('WPTM - Section F'!E$8:E$89,MATCH('Print View'!$A225,'WPTM - Section F'!D$8:D$89,0))&lt;&gt;0,INDEX('WPTM - Section F'!E$8:E$89,MATCH('Print View'!$A225,'WPTM - Section F'!D$8:D$89,0)),""),"")</f>
        <v/>
      </c>
      <c r="F225" s="312" t="str">
        <f>IFERROR(IF(INDEX('WPTM - Section F'!N$8:N$89,MATCH('Print View'!$A225,'WPTM - Section F'!D$8:D$89,0))&lt;&gt;0,INDEX('WPTM - Section F'!N$8:N$89,MATCH('Print View'!$A225,'WPTM - Section F'!D$8:D$89,0)),""),"")</f>
        <v/>
      </c>
      <c r="G225" s="645" t="str">
        <f ca="1">IFERROR(IF(INDEX('WPTM - Section F'!D$93:D$574,MATCH('Print View'!$AL225,'WPTM - Section F'!A$93:A$574,0))&lt;&gt;0,INDEX('WPTM - Section F'!D$93:D$574,MATCH('Print View'!$AL225,'WPTM - Section F'!A$93:A$574,0)),""),"")</f>
        <v/>
      </c>
      <c r="H225" s="645"/>
      <c r="I225" s="645" t="str">
        <f ca="1">IFERROR(IF(INDEX('WPTM - Section F'!E$93:E$574,MATCH('Print View'!$AL225,'WPTM - Section F'!A$93:A$574,0))&lt;&gt;0,INDEX('WPTM - Section F'!E$93:E$574,MATCH('Print View'!$AL225,'WPTM - Section F'!A$93:A$574,0)),""),"")</f>
        <v/>
      </c>
      <c r="J225" s="645"/>
      <c r="K225" s="645" t="str">
        <f ca="1">IFERROR(IF(INDEX('WPTM - Section F'!D$93:D$574,MATCH('Print View'!$AM225,'WPTM - Section F'!A$93:A$574,0))&lt;&gt;0,INDEX('WPTM - Section F'!D$93:D$574,MATCH('Print View'!$AM225,'WPTM - Section F'!A$93:A$574,0)),""),"")</f>
        <v/>
      </c>
      <c r="L225" s="645"/>
      <c r="M225" s="645" t="str">
        <f ca="1">IFERROR(IF(INDEX('WPTM - Section F'!E$93:E$574,MATCH('Print View'!$AM225,'WPTM - Section F'!A$93:A$574,0))&lt;&gt;0,INDEX('WPTM - Section F'!E$93:E$574,MATCH('Print View'!$AM225,'WPTM - Section F'!A$93:A$574,0)),""),"")</f>
        <v/>
      </c>
      <c r="N225" s="645"/>
      <c r="O225" s="645" t="str">
        <f ca="1">IFERROR(IF(INDEX('WPTM - Section F'!D$93:D$574,MATCH('Print View'!$AN225,'WPTM - Section F'!A$93:A$574,0))&lt;&gt;0,INDEX('WPTM - Section F'!D$93:D$574,MATCH('Print View'!$AN225,'WPTM - Section F'!A$93:A$574,0)),""),"")</f>
        <v/>
      </c>
      <c r="P225" s="645"/>
      <c r="Q225" s="645" t="str">
        <f ca="1">IFERROR(IF(INDEX('WPTM - Section F'!E$93:E$574,MATCH('Print View'!$AN225,'WPTM - Section F'!A$93:A$574,0))&lt;&gt;0,INDEX('WPTM - Section F'!E$93:E$574,MATCH('Print View'!$AN225,'WPTM - Section F'!A$93:A$574,0)),""),"")</f>
        <v/>
      </c>
      <c r="R225" s="645"/>
      <c r="S225" s="645" t="str">
        <f ca="1">IFERROR(IF(INDEX('WPTM - Section F'!D$93:D$574,MATCH('Print View'!$AO225,'WPTM - Section F'!A$93:A$574,0))&lt;&gt;0,INDEX('WPTM - Section F'!D$93:D$574,MATCH('Print View'!$AO225,'WPTM - Section F'!A$93:A$574,0)),""),"")</f>
        <v/>
      </c>
      <c r="T225" s="645"/>
      <c r="U225" s="645" t="str">
        <f ca="1">IFERROR(IF(INDEX('WPTM - Section F'!E$93:E$574,MATCH('Print View'!$AO225,'WPTM - Section F'!A$93:A$574,0))&lt;&gt;0,INDEX('WPTM - Section F'!E$93:E$574,MATCH('Print View'!$AO225,'WPTM - Section F'!A$93:A$574,0)),""),"")</f>
        <v/>
      </c>
      <c r="V225" s="645"/>
      <c r="W225" s="645" t="str">
        <f ca="1">IFERROR(IF(INDEX('WPTM - Section F'!D$93:D$574,MATCH('Print View'!$AP225,'WPTM - Section F'!A$93:A$574,0))&lt;&gt;0,INDEX('WPTM - Section F'!D$93:D$574,MATCH('Print View'!$AP225,'WPTM - Section F'!A$93:A$574,0)),""),"")</f>
        <v/>
      </c>
      <c r="X225" s="645"/>
      <c r="Y225" s="645" t="str">
        <f ca="1">IFERROR(IF(INDEX('WPTM - Section F'!E$93:E$574,MATCH('Print View'!$AP225,'WPTM - Section F'!A$93:A$574,0))&lt;&gt;0,INDEX('WPTM - Section F'!E$93:E$574,MATCH('Print View'!$AP225,'WPTM - Section F'!A$93:A$574,0)),""),"")</f>
        <v/>
      </c>
      <c r="Z225" s="645"/>
      <c r="AA225" s="645" t="str">
        <f>IFERROR(IF(INDEX('WPTM - Section F'!D$93:D$574,MATCH('Print View'!$AQ225,'WPTM - Section F'!A$93:A$574,0))&lt;&gt;0,INDEX('WPTM - Section F'!D$93:D$574,MATCH('Print View'!$AQ225,'WPTM - Section F'!A$93:A$574,0)),""),"")</f>
        <v/>
      </c>
      <c r="AB225" s="645"/>
      <c r="AC225" s="645" t="str">
        <f>IFERROR(IF(INDEX('WPTM - Section F'!E$93:E$574,MATCH('Print View'!$AQ225,'WPTM - Section F'!A$93:A$574,0))&lt;&gt;0,INDEX('WPTM - Section F'!E$93:E$574,MATCH('Print View'!$AQ225,'WPTM - Section F'!A$93:A$574,0)),""),"")</f>
        <v/>
      </c>
      <c r="AD225" s="645"/>
      <c r="AE225" s="254"/>
      <c r="AF225" s="314"/>
      <c r="AG225" s="322" t="str">
        <f>IFERROR(IF(INDEX('WPTM - Section F'!O$8:O$89,MATCH('Print View'!$A225,'WPTM - Section F'!D$8:D$89,0))&lt;&gt;0,INDEX('WPTM - Section F'!O$8:O$89,MATCH('Print View'!$A225,'WPTM - Section F'!D$8:D$89,0)),""),"")</f>
        <v/>
      </c>
      <c r="AL225" s="249" t="str">
        <f t="shared" ca="1" si="314"/>
        <v>41</v>
      </c>
      <c r="AM225" s="249" t="str">
        <f t="shared" ca="1" si="315"/>
        <v>41</v>
      </c>
      <c r="AN225" s="249" t="str">
        <f t="shared" ca="1" si="316"/>
        <v>41</v>
      </c>
      <c r="AO225" s="249" t="str">
        <f t="shared" ca="1" si="317"/>
        <v>41</v>
      </c>
      <c r="AP225" s="249" t="str">
        <f t="shared" ca="1" si="318"/>
        <v>41</v>
      </c>
      <c r="AQ225" s="249" t="str">
        <f t="shared" si="319"/>
        <v>41</v>
      </c>
    </row>
    <row r="226" spans="1:43" s="230" customFormat="1" ht="28.5" hidden="1" x14ac:dyDescent="0.25">
      <c r="A226" s="318" t="s">
        <v>350</v>
      </c>
      <c r="B226" s="312" t="str">
        <f>IFERROR(IF(INDEX('WPTM - Section F'!B$8:B$89,MATCH('Print View'!$A226,'WPTM - Section F'!A$8:A$89,0))&lt;&gt;0,INDEX('WPTM - Section F'!B$8:B$89,MATCH('Print View'!$A226,'WPTM - Section F'!A$8:A$89,0)),""),"")</f>
        <v/>
      </c>
      <c r="C226" s="312" t="str">
        <f>IFERROR(IF(INDEX('WPTM - Section F'!C$8:C$89,MATCH('Print View'!$A226,'WPTM - Section F'!B$8:B$89,0))&lt;&gt;0,INDEX('WPTM - Section F'!C$8:C$89,MATCH('Print View'!$A226,'WPTM - Section F'!B$8:B$89,0)),""),"")</f>
        <v/>
      </c>
      <c r="D226" s="312" t="str">
        <f>IFERROR(IF(INDEX('WPTM - Section F'!D$8:D$89,MATCH('Print View'!$A226,'WPTM - Section F'!C$8:C$89,0))&lt;&gt;0,INDEX('WPTM - Section F'!D$8:D$89,MATCH('Print View'!$A226,'WPTM - Section F'!C$8:C$89,0)),""),"")</f>
        <v/>
      </c>
      <c r="E226" s="312" t="str">
        <f>IFERROR(IF(INDEX('WPTM - Section F'!E$8:E$89,MATCH('Print View'!$A226,'WPTM - Section F'!D$8:D$89,0))&lt;&gt;0,INDEX('WPTM - Section F'!E$8:E$89,MATCH('Print View'!$A226,'WPTM - Section F'!D$8:D$89,0)),""),"")</f>
        <v/>
      </c>
      <c r="F226" s="312" t="str">
        <f>IFERROR(IF(INDEX('WPTM - Section F'!N$8:N$89,MATCH('Print View'!$A226,'WPTM - Section F'!D$8:D$89,0))&lt;&gt;0,INDEX('WPTM - Section F'!N$8:N$89,MATCH('Print View'!$A226,'WPTM - Section F'!D$8:D$89,0)),""),"")</f>
        <v/>
      </c>
      <c r="G226" s="645" t="str">
        <f>IFERROR(IF(INDEX('WPTM - Section F'!D$93:D$574,MATCH('Print View'!$AL226,'WPTM - Section F'!A$93:A$574,0))&lt;&gt;0,INDEX('WPTM - Section F'!D$93:D$574,MATCH('Print View'!$AL226,'WPTM - Section F'!A$93:A$574,0)),""),"")</f>
        <v/>
      </c>
      <c r="H226" s="645"/>
      <c r="I226" s="645" t="str">
        <f>IFERROR(IF(INDEX('WPTM - Section F'!E$93:E$574,MATCH('Print View'!$AL226,'WPTM - Section F'!A$93:A$574,0))&lt;&gt;0,INDEX('WPTM - Section F'!E$93:E$574,MATCH('Print View'!$AL226,'WPTM - Section F'!A$93:A$574,0)),""),"")</f>
        <v/>
      </c>
      <c r="J226" s="645"/>
      <c r="K226" s="645" t="str">
        <f>IFERROR(IF(INDEX('WPTM - Section F'!D$93:D$574,MATCH('Print View'!$AM226,'WPTM - Section F'!A$93:A$574,0))&lt;&gt;0,INDEX('WPTM - Section F'!D$93:D$574,MATCH('Print View'!$AM226,'WPTM - Section F'!A$93:A$574,0)),""),"")</f>
        <v/>
      </c>
      <c r="L226" s="645"/>
      <c r="M226" s="645" t="str">
        <f>IFERROR(IF(INDEX('WPTM - Section F'!E$93:E$574,MATCH('Print View'!$AM226,'WPTM - Section F'!A$93:A$574,0))&lt;&gt;0,INDEX('WPTM - Section F'!E$93:E$574,MATCH('Print View'!$AM226,'WPTM - Section F'!A$93:A$574,0)),""),"")</f>
        <v/>
      </c>
      <c r="N226" s="645"/>
      <c r="O226" s="645" t="str">
        <f>IFERROR(IF(INDEX('WPTM - Section F'!D$93:D$574,MATCH('Print View'!$AN226,'WPTM - Section F'!A$93:A$574,0))&lt;&gt;0,INDEX('WPTM - Section F'!D$93:D$574,MATCH('Print View'!$AN226,'WPTM - Section F'!A$93:A$574,0)),""),"")</f>
        <v/>
      </c>
      <c r="P226" s="645"/>
      <c r="Q226" s="645" t="str">
        <f>IFERROR(IF(INDEX('WPTM - Section F'!E$93:E$574,MATCH('Print View'!$AN226,'WPTM - Section F'!A$93:A$574,0))&lt;&gt;0,INDEX('WPTM - Section F'!E$93:E$574,MATCH('Print View'!$AN226,'WPTM - Section F'!A$93:A$574,0)),""),"")</f>
        <v/>
      </c>
      <c r="R226" s="645"/>
      <c r="S226" s="645" t="str">
        <f>IFERROR(IF(INDEX('WPTM - Section F'!D$93:D$574,MATCH('Print View'!$AO226,'WPTM - Section F'!A$93:A$574,0))&lt;&gt;0,INDEX('WPTM - Section F'!D$93:D$574,MATCH('Print View'!$AO226,'WPTM - Section F'!A$93:A$574,0)),""),"")</f>
        <v/>
      </c>
      <c r="T226" s="645"/>
      <c r="U226" s="645" t="str">
        <f>IFERROR(IF(INDEX('WPTM - Section F'!E$93:E$574,MATCH('Print View'!$AO226,'WPTM - Section F'!A$93:A$574,0))&lt;&gt;0,INDEX('WPTM - Section F'!E$93:E$574,MATCH('Print View'!$AO226,'WPTM - Section F'!A$93:A$574,0)),""),"")</f>
        <v/>
      </c>
      <c r="V226" s="645"/>
      <c r="W226" s="645" t="str">
        <f>IFERROR(IF(INDEX('WPTM - Section F'!D$93:D$574,MATCH('Print View'!$AP226,'WPTM - Section F'!A$93:A$574,0))&lt;&gt;0,INDEX('WPTM - Section F'!D$93:D$574,MATCH('Print View'!$AP226,'WPTM - Section F'!A$93:A$574,0)),""),"")</f>
        <v/>
      </c>
      <c r="X226" s="645"/>
      <c r="Y226" s="645" t="str">
        <f>IFERROR(IF(INDEX('WPTM - Section F'!E$93:E$574,MATCH('Print View'!$AP226,'WPTM - Section F'!A$93:A$574,0))&lt;&gt;0,INDEX('WPTM - Section F'!E$93:E$574,MATCH('Print View'!$AP226,'WPTM - Section F'!A$93:A$574,0)),""),"")</f>
        <v/>
      </c>
      <c r="Z226" s="645"/>
      <c r="AA226" s="645" t="str">
        <f>IFERROR(IF(INDEX('WPTM - Section F'!D$93:D$574,MATCH('Print View'!$AQ226,'WPTM - Section F'!A$93:A$574,0))&lt;&gt;0,INDEX('WPTM - Section F'!D$93:D$574,MATCH('Print View'!$AQ226,'WPTM - Section F'!A$93:A$574,0)),""),"")</f>
        <v/>
      </c>
      <c r="AB226" s="645"/>
      <c r="AC226" s="645" t="str">
        <f>IFERROR(IF(INDEX('WPTM - Section F'!E$93:E$574,MATCH('Print View'!$AQ226,'WPTM - Section F'!A$93:A$574,0))&lt;&gt;0,INDEX('WPTM - Section F'!E$93:E$574,MATCH('Print View'!$AQ226,'WPTM - Section F'!A$93:A$574,0)),""),"")</f>
        <v/>
      </c>
      <c r="AD226" s="645"/>
      <c r="AE226" s="254"/>
      <c r="AF226" s="314"/>
      <c r="AG226" s="322" t="str">
        <f>IFERROR(IF(INDEX('WPTM - Section F'!O$8:O$89,MATCH('Print View'!$A226,'WPTM - Section F'!D$8:D$89,0))&lt;&gt;0,INDEX('WPTM - Section F'!O$8:O$89,MATCH('Print View'!$A226,'WPTM - Section F'!D$8:D$89,0)),""),"")</f>
        <v/>
      </c>
      <c r="AL226" s="249" t="str">
        <f t="shared" si="314"/>
        <v>42</v>
      </c>
      <c r="AM226" s="249" t="str">
        <f t="shared" si="315"/>
        <v>42</v>
      </c>
      <c r="AN226" s="249" t="str">
        <f t="shared" si="316"/>
        <v>42</v>
      </c>
      <c r="AO226" s="249" t="str">
        <f t="shared" si="317"/>
        <v>42</v>
      </c>
      <c r="AP226" s="249" t="str">
        <f t="shared" si="318"/>
        <v>42</v>
      </c>
      <c r="AQ226" s="249" t="str">
        <f t="shared" si="319"/>
        <v>42</v>
      </c>
    </row>
    <row r="227" spans="1:43" s="230" customFormat="1" ht="28.5" hidden="1" x14ac:dyDescent="0.25">
      <c r="A227" s="318" t="s">
        <v>351</v>
      </c>
      <c r="B227" s="312" t="str">
        <f>IFERROR(IF(INDEX('WPTM - Section F'!B$8:B$89,MATCH('Print View'!$A227,'WPTM - Section F'!A$8:A$89,0))&lt;&gt;0,INDEX('WPTM - Section F'!B$8:B$89,MATCH('Print View'!$A227,'WPTM - Section F'!A$8:A$89,0)),""),"")</f>
        <v/>
      </c>
      <c r="C227" s="312" t="str">
        <f>IFERROR(IF(INDEX('WPTM - Section F'!C$8:C$89,MATCH('Print View'!$A227,'WPTM - Section F'!B$8:B$89,0))&lt;&gt;0,INDEX('WPTM - Section F'!C$8:C$89,MATCH('Print View'!$A227,'WPTM - Section F'!B$8:B$89,0)),""),"")</f>
        <v/>
      </c>
      <c r="D227" s="312" t="str">
        <f>IFERROR(IF(INDEX('WPTM - Section F'!D$8:D$89,MATCH('Print View'!$A227,'WPTM - Section F'!C$8:C$89,0))&lt;&gt;0,INDEX('WPTM - Section F'!D$8:D$89,MATCH('Print View'!$A227,'WPTM - Section F'!C$8:C$89,0)),""),"")</f>
        <v/>
      </c>
      <c r="E227" s="312" t="str">
        <f>IFERROR(IF(INDEX('WPTM - Section F'!E$8:E$89,MATCH('Print View'!$A227,'WPTM - Section F'!D$8:D$89,0))&lt;&gt;0,INDEX('WPTM - Section F'!E$8:E$89,MATCH('Print View'!$A227,'WPTM - Section F'!D$8:D$89,0)),""),"")</f>
        <v/>
      </c>
      <c r="F227" s="312" t="str">
        <f>IFERROR(IF(INDEX('WPTM - Section F'!N$8:N$89,MATCH('Print View'!$A227,'WPTM - Section F'!D$8:D$89,0))&lt;&gt;0,INDEX('WPTM - Section F'!N$8:N$89,MATCH('Print View'!$A227,'WPTM - Section F'!D$8:D$89,0)),""),"")</f>
        <v/>
      </c>
      <c r="G227" s="645" t="str">
        <f ca="1">IFERROR(IF(INDEX('WPTM - Section F'!D$93:D$574,MATCH('Print View'!$AL227,'WPTM - Section F'!A$93:A$574,0))&lt;&gt;0,INDEX('WPTM - Section F'!D$93:D$574,MATCH('Print View'!$AL227,'WPTM - Section F'!A$93:A$574,0)),""),"")</f>
        <v/>
      </c>
      <c r="H227" s="645"/>
      <c r="I227" s="645" t="str">
        <f ca="1">IFERROR(IF(INDEX('WPTM - Section F'!E$93:E$574,MATCH('Print View'!$AL227,'WPTM - Section F'!A$93:A$574,0))&lt;&gt;0,INDEX('WPTM - Section F'!E$93:E$574,MATCH('Print View'!$AL227,'WPTM - Section F'!A$93:A$574,0)),""),"")</f>
        <v/>
      </c>
      <c r="J227" s="645"/>
      <c r="K227" s="645" t="str">
        <f ca="1">IFERROR(IF(INDEX('WPTM - Section F'!D$93:D$574,MATCH('Print View'!$AM227,'WPTM - Section F'!A$93:A$574,0))&lt;&gt;0,INDEX('WPTM - Section F'!D$93:D$574,MATCH('Print View'!$AM227,'WPTM - Section F'!A$93:A$574,0)),""),"")</f>
        <v/>
      </c>
      <c r="L227" s="645"/>
      <c r="M227" s="645" t="str">
        <f ca="1">IFERROR(IF(INDEX('WPTM - Section F'!E$93:E$574,MATCH('Print View'!$AM227,'WPTM - Section F'!A$93:A$574,0))&lt;&gt;0,INDEX('WPTM - Section F'!E$93:E$574,MATCH('Print View'!$AM227,'WPTM - Section F'!A$93:A$574,0)),""),"")</f>
        <v/>
      </c>
      <c r="N227" s="645"/>
      <c r="O227" s="645" t="str">
        <f ca="1">IFERROR(IF(INDEX('WPTM - Section F'!D$93:D$574,MATCH('Print View'!$AN227,'WPTM - Section F'!A$93:A$574,0))&lt;&gt;0,INDEX('WPTM - Section F'!D$93:D$574,MATCH('Print View'!$AN227,'WPTM - Section F'!A$93:A$574,0)),""),"")</f>
        <v/>
      </c>
      <c r="P227" s="645"/>
      <c r="Q227" s="645" t="str">
        <f ca="1">IFERROR(IF(INDEX('WPTM - Section F'!E$93:E$574,MATCH('Print View'!$AN227,'WPTM - Section F'!A$93:A$574,0))&lt;&gt;0,INDEX('WPTM - Section F'!E$93:E$574,MATCH('Print View'!$AN227,'WPTM - Section F'!A$93:A$574,0)),""),"")</f>
        <v/>
      </c>
      <c r="R227" s="645"/>
      <c r="S227" s="645" t="str">
        <f ca="1">IFERROR(IF(INDEX('WPTM - Section F'!D$93:D$574,MATCH('Print View'!$AO227,'WPTM - Section F'!A$93:A$574,0))&lt;&gt;0,INDEX('WPTM - Section F'!D$93:D$574,MATCH('Print View'!$AO227,'WPTM - Section F'!A$93:A$574,0)),""),"")</f>
        <v/>
      </c>
      <c r="T227" s="645"/>
      <c r="U227" s="645" t="str">
        <f ca="1">IFERROR(IF(INDEX('WPTM - Section F'!E$93:E$574,MATCH('Print View'!$AO227,'WPTM - Section F'!A$93:A$574,0))&lt;&gt;0,INDEX('WPTM - Section F'!E$93:E$574,MATCH('Print View'!$AO227,'WPTM - Section F'!A$93:A$574,0)),""),"")</f>
        <v/>
      </c>
      <c r="V227" s="645"/>
      <c r="W227" s="645" t="str">
        <f ca="1">IFERROR(IF(INDEX('WPTM - Section F'!D$93:D$574,MATCH('Print View'!$AP227,'WPTM - Section F'!A$93:A$574,0))&lt;&gt;0,INDEX('WPTM - Section F'!D$93:D$574,MATCH('Print View'!$AP227,'WPTM - Section F'!A$93:A$574,0)),""),"")</f>
        <v/>
      </c>
      <c r="X227" s="645"/>
      <c r="Y227" s="645" t="str">
        <f ca="1">IFERROR(IF(INDEX('WPTM - Section F'!E$93:E$574,MATCH('Print View'!$AP227,'WPTM - Section F'!A$93:A$574,0))&lt;&gt;0,INDEX('WPTM - Section F'!E$93:E$574,MATCH('Print View'!$AP227,'WPTM - Section F'!A$93:A$574,0)),""),"")</f>
        <v/>
      </c>
      <c r="Z227" s="645"/>
      <c r="AA227" s="645" t="str">
        <f>IFERROR(IF(INDEX('WPTM - Section F'!D$93:D$574,MATCH('Print View'!$AQ227,'WPTM - Section F'!A$93:A$574,0))&lt;&gt;0,INDEX('WPTM - Section F'!D$93:D$574,MATCH('Print View'!$AQ227,'WPTM - Section F'!A$93:A$574,0)),""),"")</f>
        <v/>
      </c>
      <c r="AB227" s="645"/>
      <c r="AC227" s="645" t="str">
        <f>IFERROR(IF(INDEX('WPTM - Section F'!E$93:E$574,MATCH('Print View'!$AQ227,'WPTM - Section F'!A$93:A$574,0))&lt;&gt;0,INDEX('WPTM - Section F'!E$93:E$574,MATCH('Print View'!$AQ227,'WPTM - Section F'!A$93:A$574,0)),""),"")</f>
        <v/>
      </c>
      <c r="AD227" s="645"/>
      <c r="AE227" s="254"/>
      <c r="AF227" s="314"/>
      <c r="AG227" s="322" t="str">
        <f>IFERROR(IF(INDEX('WPTM - Section F'!O$8:O$89,MATCH('Print View'!$A227,'WPTM - Section F'!D$8:D$89,0))&lt;&gt;0,INDEX('WPTM - Section F'!O$8:O$89,MATCH('Print View'!$A227,'WPTM - Section F'!D$8:D$89,0)),""),"")</f>
        <v/>
      </c>
      <c r="AL227" s="249" t="str">
        <f t="shared" ca="1" si="314"/>
        <v>43</v>
      </c>
      <c r="AM227" s="249" t="str">
        <f t="shared" ca="1" si="315"/>
        <v>43</v>
      </c>
      <c r="AN227" s="249" t="str">
        <f t="shared" ca="1" si="316"/>
        <v>43</v>
      </c>
      <c r="AO227" s="249" t="str">
        <f t="shared" ca="1" si="317"/>
        <v>43</v>
      </c>
      <c r="AP227" s="249" t="str">
        <f t="shared" ca="1" si="318"/>
        <v>43</v>
      </c>
      <c r="AQ227" s="249" t="str">
        <f t="shared" si="319"/>
        <v>43</v>
      </c>
    </row>
    <row r="228" spans="1:43" s="230" customFormat="1" ht="28.5" hidden="1" x14ac:dyDescent="0.25">
      <c r="A228" s="318" t="s">
        <v>352</v>
      </c>
      <c r="B228" s="312" t="str">
        <f>IFERROR(IF(INDEX('WPTM - Section F'!B$8:B$89,MATCH('Print View'!$A228,'WPTM - Section F'!A$8:A$89,0))&lt;&gt;0,INDEX('WPTM - Section F'!B$8:B$89,MATCH('Print View'!$A228,'WPTM - Section F'!A$8:A$89,0)),""),"")</f>
        <v/>
      </c>
      <c r="C228" s="312" t="str">
        <f>IFERROR(IF(INDEX('WPTM - Section F'!C$8:C$89,MATCH('Print View'!$A228,'WPTM - Section F'!B$8:B$89,0))&lt;&gt;0,INDEX('WPTM - Section F'!C$8:C$89,MATCH('Print View'!$A228,'WPTM - Section F'!B$8:B$89,0)),""),"")</f>
        <v/>
      </c>
      <c r="D228" s="312" t="str">
        <f>IFERROR(IF(INDEX('WPTM - Section F'!D$8:D$89,MATCH('Print View'!$A228,'WPTM - Section F'!C$8:C$89,0))&lt;&gt;0,INDEX('WPTM - Section F'!D$8:D$89,MATCH('Print View'!$A228,'WPTM - Section F'!C$8:C$89,0)),""),"")</f>
        <v/>
      </c>
      <c r="E228" s="312" t="str">
        <f>IFERROR(IF(INDEX('WPTM - Section F'!E$8:E$89,MATCH('Print View'!$A228,'WPTM - Section F'!D$8:D$89,0))&lt;&gt;0,INDEX('WPTM - Section F'!E$8:E$89,MATCH('Print View'!$A228,'WPTM - Section F'!D$8:D$89,0)),""),"")</f>
        <v/>
      </c>
      <c r="F228" s="312" t="str">
        <f>IFERROR(IF(INDEX('WPTM - Section F'!N$8:N$89,MATCH('Print View'!$A228,'WPTM - Section F'!D$8:D$89,0))&lt;&gt;0,INDEX('WPTM - Section F'!N$8:N$89,MATCH('Print View'!$A228,'WPTM - Section F'!D$8:D$89,0)),""),"")</f>
        <v/>
      </c>
      <c r="G228" s="645" t="str">
        <f>IFERROR(IF(INDEX('WPTM - Section F'!D$93:D$574,MATCH('Print View'!$AL228,'WPTM - Section F'!A$93:A$574,0))&lt;&gt;0,INDEX('WPTM - Section F'!D$93:D$574,MATCH('Print View'!$AL228,'WPTM - Section F'!A$93:A$574,0)),""),"")</f>
        <v/>
      </c>
      <c r="H228" s="645"/>
      <c r="I228" s="645" t="str">
        <f>IFERROR(IF(INDEX('WPTM - Section F'!E$93:E$574,MATCH('Print View'!$AL228,'WPTM - Section F'!A$93:A$574,0))&lt;&gt;0,INDEX('WPTM - Section F'!E$93:E$574,MATCH('Print View'!$AL228,'WPTM - Section F'!A$93:A$574,0)),""),"")</f>
        <v/>
      </c>
      <c r="J228" s="645"/>
      <c r="K228" s="645" t="str">
        <f>IFERROR(IF(INDEX('WPTM - Section F'!D$93:D$574,MATCH('Print View'!$AM228,'WPTM - Section F'!A$93:A$574,0))&lt;&gt;0,INDEX('WPTM - Section F'!D$93:D$574,MATCH('Print View'!$AM228,'WPTM - Section F'!A$93:A$574,0)),""),"")</f>
        <v/>
      </c>
      <c r="L228" s="645"/>
      <c r="M228" s="645" t="str">
        <f>IFERROR(IF(INDEX('WPTM - Section F'!E$93:E$574,MATCH('Print View'!$AM228,'WPTM - Section F'!A$93:A$574,0))&lt;&gt;0,INDEX('WPTM - Section F'!E$93:E$574,MATCH('Print View'!$AM228,'WPTM - Section F'!A$93:A$574,0)),""),"")</f>
        <v/>
      </c>
      <c r="N228" s="645"/>
      <c r="O228" s="645" t="str">
        <f>IFERROR(IF(INDEX('WPTM - Section F'!D$93:D$574,MATCH('Print View'!$AN228,'WPTM - Section F'!A$93:A$574,0))&lt;&gt;0,INDEX('WPTM - Section F'!D$93:D$574,MATCH('Print View'!$AN228,'WPTM - Section F'!A$93:A$574,0)),""),"")</f>
        <v/>
      </c>
      <c r="P228" s="645"/>
      <c r="Q228" s="645" t="str">
        <f>IFERROR(IF(INDEX('WPTM - Section F'!E$93:E$574,MATCH('Print View'!$AN228,'WPTM - Section F'!A$93:A$574,0))&lt;&gt;0,INDEX('WPTM - Section F'!E$93:E$574,MATCH('Print View'!$AN228,'WPTM - Section F'!A$93:A$574,0)),""),"")</f>
        <v/>
      </c>
      <c r="R228" s="645"/>
      <c r="S228" s="645" t="str">
        <f>IFERROR(IF(INDEX('WPTM - Section F'!D$93:D$574,MATCH('Print View'!$AO228,'WPTM - Section F'!A$93:A$574,0))&lt;&gt;0,INDEX('WPTM - Section F'!D$93:D$574,MATCH('Print View'!$AO228,'WPTM - Section F'!A$93:A$574,0)),""),"")</f>
        <v/>
      </c>
      <c r="T228" s="645"/>
      <c r="U228" s="645" t="str">
        <f>IFERROR(IF(INDEX('WPTM - Section F'!E$93:E$574,MATCH('Print View'!$AO228,'WPTM - Section F'!A$93:A$574,0))&lt;&gt;0,INDEX('WPTM - Section F'!E$93:E$574,MATCH('Print View'!$AO228,'WPTM - Section F'!A$93:A$574,0)),""),"")</f>
        <v/>
      </c>
      <c r="V228" s="645"/>
      <c r="W228" s="645" t="str">
        <f>IFERROR(IF(INDEX('WPTM - Section F'!D$93:D$574,MATCH('Print View'!$AP228,'WPTM - Section F'!A$93:A$574,0))&lt;&gt;0,INDEX('WPTM - Section F'!D$93:D$574,MATCH('Print View'!$AP228,'WPTM - Section F'!A$93:A$574,0)),""),"")</f>
        <v/>
      </c>
      <c r="X228" s="645"/>
      <c r="Y228" s="645" t="str">
        <f>IFERROR(IF(INDEX('WPTM - Section F'!E$93:E$574,MATCH('Print View'!$AP228,'WPTM - Section F'!A$93:A$574,0))&lt;&gt;0,INDEX('WPTM - Section F'!E$93:E$574,MATCH('Print View'!$AP228,'WPTM - Section F'!A$93:A$574,0)),""),"")</f>
        <v/>
      </c>
      <c r="Z228" s="645"/>
      <c r="AA228" s="645" t="str">
        <f>IFERROR(IF(INDEX('WPTM - Section F'!D$93:D$574,MATCH('Print View'!$AQ228,'WPTM - Section F'!A$93:A$574,0))&lt;&gt;0,INDEX('WPTM - Section F'!D$93:D$574,MATCH('Print View'!$AQ228,'WPTM - Section F'!A$93:A$574,0)),""),"")</f>
        <v/>
      </c>
      <c r="AB228" s="645"/>
      <c r="AC228" s="645" t="str">
        <f>IFERROR(IF(INDEX('WPTM - Section F'!E$93:E$574,MATCH('Print View'!$AQ228,'WPTM - Section F'!A$93:A$574,0))&lt;&gt;0,INDEX('WPTM - Section F'!E$93:E$574,MATCH('Print View'!$AQ228,'WPTM - Section F'!A$93:A$574,0)),""),"")</f>
        <v/>
      </c>
      <c r="AD228" s="645"/>
      <c r="AE228" s="254"/>
      <c r="AF228" s="314"/>
      <c r="AG228" s="322" t="str">
        <f>IFERROR(IF(INDEX('WPTM - Section F'!O$8:O$89,MATCH('Print View'!$A228,'WPTM - Section F'!D$8:D$89,0))&lt;&gt;0,INDEX('WPTM - Section F'!O$8:O$89,MATCH('Print View'!$A228,'WPTM - Section F'!D$8:D$89,0)),""),"")</f>
        <v/>
      </c>
      <c r="AL228" s="249" t="str">
        <f t="shared" si="314"/>
        <v>44</v>
      </c>
      <c r="AM228" s="249" t="str">
        <f t="shared" si="315"/>
        <v>44</v>
      </c>
      <c r="AN228" s="249" t="str">
        <f t="shared" si="316"/>
        <v>44</v>
      </c>
      <c r="AO228" s="249" t="str">
        <f t="shared" si="317"/>
        <v>44</v>
      </c>
      <c r="AP228" s="249" t="str">
        <f t="shared" si="318"/>
        <v>44</v>
      </c>
      <c r="AQ228" s="249" t="str">
        <f t="shared" si="319"/>
        <v>44</v>
      </c>
    </row>
    <row r="229" spans="1:43" s="230" customFormat="1" ht="28.5" hidden="1" x14ac:dyDescent="0.25">
      <c r="A229" s="318" t="s">
        <v>353</v>
      </c>
      <c r="B229" s="312" t="str">
        <f>IFERROR(IF(INDEX('WPTM - Section F'!B$8:B$89,MATCH('Print View'!$A229,'WPTM - Section F'!A$8:A$89,0))&lt;&gt;0,INDEX('WPTM - Section F'!B$8:B$89,MATCH('Print View'!$A229,'WPTM - Section F'!A$8:A$89,0)),""),"")</f>
        <v/>
      </c>
      <c r="C229" s="312" t="str">
        <f>IFERROR(IF(INDEX('WPTM - Section F'!C$8:C$89,MATCH('Print View'!$A229,'WPTM - Section F'!B$8:B$89,0))&lt;&gt;0,INDEX('WPTM - Section F'!C$8:C$89,MATCH('Print View'!$A229,'WPTM - Section F'!B$8:B$89,0)),""),"")</f>
        <v/>
      </c>
      <c r="D229" s="312" t="str">
        <f>IFERROR(IF(INDEX('WPTM - Section F'!D$8:D$89,MATCH('Print View'!$A229,'WPTM - Section F'!C$8:C$89,0))&lt;&gt;0,INDEX('WPTM - Section F'!D$8:D$89,MATCH('Print View'!$A229,'WPTM - Section F'!C$8:C$89,0)),""),"")</f>
        <v/>
      </c>
      <c r="E229" s="312" t="str">
        <f>IFERROR(IF(INDEX('WPTM - Section F'!E$8:E$89,MATCH('Print View'!$A229,'WPTM - Section F'!D$8:D$89,0))&lt;&gt;0,INDEX('WPTM - Section F'!E$8:E$89,MATCH('Print View'!$A229,'WPTM - Section F'!D$8:D$89,0)),""),"")</f>
        <v/>
      </c>
      <c r="F229" s="312" t="str">
        <f>IFERROR(IF(INDEX('WPTM - Section F'!N$8:N$89,MATCH('Print View'!$A229,'WPTM - Section F'!D$8:D$89,0))&lt;&gt;0,INDEX('WPTM - Section F'!N$8:N$89,MATCH('Print View'!$A229,'WPTM - Section F'!D$8:D$89,0)),""),"")</f>
        <v/>
      </c>
      <c r="G229" s="645" t="str">
        <f ca="1">IFERROR(IF(INDEX('WPTM - Section F'!D$93:D$574,MATCH('Print View'!$AL229,'WPTM - Section F'!A$93:A$574,0))&lt;&gt;0,INDEX('WPTM - Section F'!D$93:D$574,MATCH('Print View'!$AL229,'WPTM - Section F'!A$93:A$574,0)),""),"")</f>
        <v/>
      </c>
      <c r="H229" s="645"/>
      <c r="I229" s="645" t="str">
        <f ca="1">IFERROR(IF(INDEX('WPTM - Section F'!E$93:E$574,MATCH('Print View'!$AL229,'WPTM - Section F'!A$93:A$574,0))&lt;&gt;0,INDEX('WPTM - Section F'!E$93:E$574,MATCH('Print View'!$AL229,'WPTM - Section F'!A$93:A$574,0)),""),"")</f>
        <v/>
      </c>
      <c r="J229" s="645"/>
      <c r="K229" s="645" t="str">
        <f ca="1">IFERROR(IF(INDEX('WPTM - Section F'!D$93:D$574,MATCH('Print View'!$AM229,'WPTM - Section F'!A$93:A$574,0))&lt;&gt;0,INDEX('WPTM - Section F'!D$93:D$574,MATCH('Print View'!$AM229,'WPTM - Section F'!A$93:A$574,0)),""),"")</f>
        <v/>
      </c>
      <c r="L229" s="645"/>
      <c r="M229" s="645" t="str">
        <f ca="1">IFERROR(IF(INDEX('WPTM - Section F'!E$93:E$574,MATCH('Print View'!$AM229,'WPTM - Section F'!A$93:A$574,0))&lt;&gt;0,INDEX('WPTM - Section F'!E$93:E$574,MATCH('Print View'!$AM229,'WPTM - Section F'!A$93:A$574,0)),""),"")</f>
        <v/>
      </c>
      <c r="N229" s="645"/>
      <c r="O229" s="645" t="str">
        <f ca="1">IFERROR(IF(INDEX('WPTM - Section F'!D$93:D$574,MATCH('Print View'!$AN229,'WPTM - Section F'!A$93:A$574,0))&lt;&gt;0,INDEX('WPTM - Section F'!D$93:D$574,MATCH('Print View'!$AN229,'WPTM - Section F'!A$93:A$574,0)),""),"")</f>
        <v/>
      </c>
      <c r="P229" s="645"/>
      <c r="Q229" s="645" t="str">
        <f ca="1">IFERROR(IF(INDEX('WPTM - Section F'!E$93:E$574,MATCH('Print View'!$AN229,'WPTM - Section F'!A$93:A$574,0))&lt;&gt;0,INDEX('WPTM - Section F'!E$93:E$574,MATCH('Print View'!$AN229,'WPTM - Section F'!A$93:A$574,0)),""),"")</f>
        <v/>
      </c>
      <c r="R229" s="645"/>
      <c r="S229" s="645" t="str">
        <f ca="1">IFERROR(IF(INDEX('WPTM - Section F'!D$93:D$574,MATCH('Print View'!$AO229,'WPTM - Section F'!A$93:A$574,0))&lt;&gt;0,INDEX('WPTM - Section F'!D$93:D$574,MATCH('Print View'!$AO229,'WPTM - Section F'!A$93:A$574,0)),""),"")</f>
        <v/>
      </c>
      <c r="T229" s="645"/>
      <c r="U229" s="645" t="str">
        <f ca="1">IFERROR(IF(INDEX('WPTM - Section F'!E$93:E$574,MATCH('Print View'!$AO229,'WPTM - Section F'!A$93:A$574,0))&lt;&gt;0,INDEX('WPTM - Section F'!E$93:E$574,MATCH('Print View'!$AO229,'WPTM - Section F'!A$93:A$574,0)),""),"")</f>
        <v/>
      </c>
      <c r="V229" s="645"/>
      <c r="W229" s="645" t="str">
        <f ca="1">IFERROR(IF(INDEX('WPTM - Section F'!D$93:D$574,MATCH('Print View'!$AP229,'WPTM - Section F'!A$93:A$574,0))&lt;&gt;0,INDEX('WPTM - Section F'!D$93:D$574,MATCH('Print View'!$AP229,'WPTM - Section F'!A$93:A$574,0)),""),"")</f>
        <v/>
      </c>
      <c r="X229" s="645"/>
      <c r="Y229" s="645" t="str">
        <f ca="1">IFERROR(IF(INDEX('WPTM - Section F'!E$93:E$574,MATCH('Print View'!$AP229,'WPTM - Section F'!A$93:A$574,0))&lt;&gt;0,INDEX('WPTM - Section F'!E$93:E$574,MATCH('Print View'!$AP229,'WPTM - Section F'!A$93:A$574,0)),""),"")</f>
        <v/>
      </c>
      <c r="Z229" s="645"/>
      <c r="AA229" s="645" t="str">
        <f>IFERROR(IF(INDEX('WPTM - Section F'!D$93:D$574,MATCH('Print View'!$AQ229,'WPTM - Section F'!A$93:A$574,0))&lt;&gt;0,INDEX('WPTM - Section F'!D$93:D$574,MATCH('Print View'!$AQ229,'WPTM - Section F'!A$93:A$574,0)),""),"")</f>
        <v/>
      </c>
      <c r="AB229" s="645"/>
      <c r="AC229" s="645" t="str">
        <f>IFERROR(IF(INDEX('WPTM - Section F'!E$93:E$574,MATCH('Print View'!$AQ229,'WPTM - Section F'!A$93:A$574,0))&lt;&gt;0,INDEX('WPTM - Section F'!E$93:E$574,MATCH('Print View'!$AQ229,'WPTM - Section F'!A$93:A$574,0)),""),"")</f>
        <v/>
      </c>
      <c r="AD229" s="645"/>
      <c r="AE229" s="254"/>
      <c r="AF229" s="314"/>
      <c r="AG229" s="322" t="str">
        <f>IFERROR(IF(INDEX('WPTM - Section F'!O$8:O$89,MATCH('Print View'!$A229,'WPTM - Section F'!D$8:D$89,0))&lt;&gt;0,INDEX('WPTM - Section F'!O$8:O$89,MATCH('Print View'!$A229,'WPTM - Section F'!D$8:D$89,0)),""),"")</f>
        <v/>
      </c>
      <c r="AL229" s="249" t="str">
        <f t="shared" ca="1" si="314"/>
        <v>45</v>
      </c>
      <c r="AM229" s="249" t="str">
        <f t="shared" ca="1" si="315"/>
        <v>45</v>
      </c>
      <c r="AN229" s="249" t="str">
        <f t="shared" ca="1" si="316"/>
        <v>45</v>
      </c>
      <c r="AO229" s="249" t="str">
        <f t="shared" ca="1" si="317"/>
        <v>45</v>
      </c>
      <c r="AP229" s="249" t="str">
        <f t="shared" ca="1" si="318"/>
        <v>45</v>
      </c>
      <c r="AQ229" s="249" t="str">
        <f t="shared" si="319"/>
        <v>45</v>
      </c>
    </row>
    <row r="230" spans="1:43" s="230" customFormat="1" ht="28.5" hidden="1" x14ac:dyDescent="0.25">
      <c r="A230" s="318" t="s">
        <v>354</v>
      </c>
      <c r="B230" s="312" t="str">
        <f>IFERROR(IF(INDEX('WPTM - Section F'!B$8:B$89,MATCH('Print View'!$A230,'WPTM - Section F'!A$8:A$89,0))&lt;&gt;0,INDEX('WPTM - Section F'!B$8:B$89,MATCH('Print View'!$A230,'WPTM - Section F'!A$8:A$89,0)),""),"")</f>
        <v/>
      </c>
      <c r="C230" s="312" t="str">
        <f>IFERROR(IF(INDEX('WPTM - Section F'!C$8:C$89,MATCH('Print View'!$A230,'WPTM - Section F'!B$8:B$89,0))&lt;&gt;0,INDEX('WPTM - Section F'!C$8:C$89,MATCH('Print View'!$A230,'WPTM - Section F'!B$8:B$89,0)),""),"")</f>
        <v/>
      </c>
      <c r="D230" s="312" t="str">
        <f>IFERROR(IF(INDEX('WPTM - Section F'!D$8:D$89,MATCH('Print View'!$A230,'WPTM - Section F'!C$8:C$89,0))&lt;&gt;0,INDEX('WPTM - Section F'!D$8:D$89,MATCH('Print View'!$A230,'WPTM - Section F'!C$8:C$89,0)),""),"")</f>
        <v/>
      </c>
      <c r="E230" s="312" t="str">
        <f>IFERROR(IF(INDEX('WPTM - Section F'!E$8:E$89,MATCH('Print View'!$A230,'WPTM - Section F'!D$8:D$89,0))&lt;&gt;0,INDEX('WPTM - Section F'!E$8:E$89,MATCH('Print View'!$A230,'WPTM - Section F'!D$8:D$89,0)),""),"")</f>
        <v/>
      </c>
      <c r="F230" s="312" t="str">
        <f>IFERROR(IF(INDEX('WPTM - Section F'!N$8:N$89,MATCH('Print View'!$A230,'WPTM - Section F'!D$8:D$89,0))&lt;&gt;0,INDEX('WPTM - Section F'!N$8:N$89,MATCH('Print View'!$A230,'WPTM - Section F'!D$8:D$89,0)),""),"")</f>
        <v/>
      </c>
      <c r="G230" s="645" t="str">
        <f>IFERROR(IF(INDEX('WPTM - Section F'!D$93:D$574,MATCH('Print View'!$AL230,'WPTM - Section F'!A$93:A$574,0))&lt;&gt;0,INDEX('WPTM - Section F'!D$93:D$574,MATCH('Print View'!$AL230,'WPTM - Section F'!A$93:A$574,0)),""),"")</f>
        <v/>
      </c>
      <c r="H230" s="645"/>
      <c r="I230" s="645" t="str">
        <f>IFERROR(IF(INDEX('WPTM - Section F'!E$93:E$574,MATCH('Print View'!$AL230,'WPTM - Section F'!A$93:A$574,0))&lt;&gt;0,INDEX('WPTM - Section F'!E$93:E$574,MATCH('Print View'!$AL230,'WPTM - Section F'!A$93:A$574,0)),""),"")</f>
        <v/>
      </c>
      <c r="J230" s="645"/>
      <c r="K230" s="645" t="str">
        <f>IFERROR(IF(INDEX('WPTM - Section F'!D$93:D$574,MATCH('Print View'!$AM230,'WPTM - Section F'!A$93:A$574,0))&lt;&gt;0,INDEX('WPTM - Section F'!D$93:D$574,MATCH('Print View'!$AM230,'WPTM - Section F'!A$93:A$574,0)),""),"")</f>
        <v/>
      </c>
      <c r="L230" s="645"/>
      <c r="M230" s="645" t="str">
        <f>IFERROR(IF(INDEX('WPTM - Section F'!E$93:E$574,MATCH('Print View'!$AM230,'WPTM - Section F'!A$93:A$574,0))&lt;&gt;0,INDEX('WPTM - Section F'!E$93:E$574,MATCH('Print View'!$AM230,'WPTM - Section F'!A$93:A$574,0)),""),"")</f>
        <v/>
      </c>
      <c r="N230" s="645"/>
      <c r="O230" s="645" t="str">
        <f>IFERROR(IF(INDEX('WPTM - Section F'!D$93:D$574,MATCH('Print View'!$AN230,'WPTM - Section F'!A$93:A$574,0))&lt;&gt;0,INDEX('WPTM - Section F'!D$93:D$574,MATCH('Print View'!$AN230,'WPTM - Section F'!A$93:A$574,0)),""),"")</f>
        <v/>
      </c>
      <c r="P230" s="645"/>
      <c r="Q230" s="645" t="str">
        <f>IFERROR(IF(INDEX('WPTM - Section F'!E$93:E$574,MATCH('Print View'!$AN230,'WPTM - Section F'!A$93:A$574,0))&lt;&gt;0,INDEX('WPTM - Section F'!E$93:E$574,MATCH('Print View'!$AN230,'WPTM - Section F'!A$93:A$574,0)),""),"")</f>
        <v/>
      </c>
      <c r="R230" s="645"/>
      <c r="S230" s="645" t="str">
        <f>IFERROR(IF(INDEX('WPTM - Section F'!D$93:D$574,MATCH('Print View'!$AO230,'WPTM - Section F'!A$93:A$574,0))&lt;&gt;0,INDEX('WPTM - Section F'!D$93:D$574,MATCH('Print View'!$AO230,'WPTM - Section F'!A$93:A$574,0)),""),"")</f>
        <v/>
      </c>
      <c r="T230" s="645"/>
      <c r="U230" s="645" t="str">
        <f>IFERROR(IF(INDEX('WPTM - Section F'!E$93:E$574,MATCH('Print View'!$AO230,'WPTM - Section F'!A$93:A$574,0))&lt;&gt;0,INDEX('WPTM - Section F'!E$93:E$574,MATCH('Print View'!$AO230,'WPTM - Section F'!A$93:A$574,0)),""),"")</f>
        <v/>
      </c>
      <c r="V230" s="645"/>
      <c r="W230" s="645" t="str">
        <f>IFERROR(IF(INDEX('WPTM - Section F'!D$93:D$574,MATCH('Print View'!$AP230,'WPTM - Section F'!A$93:A$574,0))&lt;&gt;0,INDEX('WPTM - Section F'!D$93:D$574,MATCH('Print View'!$AP230,'WPTM - Section F'!A$93:A$574,0)),""),"")</f>
        <v/>
      </c>
      <c r="X230" s="645"/>
      <c r="Y230" s="645" t="str">
        <f>IFERROR(IF(INDEX('WPTM - Section F'!E$93:E$574,MATCH('Print View'!$AP230,'WPTM - Section F'!A$93:A$574,0))&lt;&gt;0,INDEX('WPTM - Section F'!E$93:E$574,MATCH('Print View'!$AP230,'WPTM - Section F'!A$93:A$574,0)),""),"")</f>
        <v/>
      </c>
      <c r="Z230" s="645"/>
      <c r="AA230" s="645" t="str">
        <f>IFERROR(IF(INDEX('WPTM - Section F'!D$93:D$574,MATCH('Print View'!$AQ230,'WPTM - Section F'!A$93:A$574,0))&lt;&gt;0,INDEX('WPTM - Section F'!D$93:D$574,MATCH('Print View'!$AQ230,'WPTM - Section F'!A$93:A$574,0)),""),"")</f>
        <v/>
      </c>
      <c r="AB230" s="645"/>
      <c r="AC230" s="645" t="str">
        <f>IFERROR(IF(INDEX('WPTM - Section F'!E$93:E$574,MATCH('Print View'!$AQ230,'WPTM - Section F'!A$93:A$574,0))&lt;&gt;0,INDEX('WPTM - Section F'!E$93:E$574,MATCH('Print View'!$AQ230,'WPTM - Section F'!A$93:A$574,0)),""),"")</f>
        <v/>
      </c>
      <c r="AD230" s="645"/>
      <c r="AE230" s="254"/>
      <c r="AF230" s="314"/>
      <c r="AG230" s="322" t="str">
        <f>IFERROR(IF(INDEX('WPTM - Section F'!O$8:O$89,MATCH('Print View'!$A230,'WPTM - Section F'!D$8:D$89,0))&lt;&gt;0,INDEX('WPTM - Section F'!O$8:O$89,MATCH('Print View'!$A230,'WPTM - Section F'!D$8:D$89,0)),""),"")</f>
        <v/>
      </c>
      <c r="AL230" s="249" t="str">
        <f t="shared" si="314"/>
        <v>46</v>
      </c>
      <c r="AM230" s="249" t="str">
        <f t="shared" si="315"/>
        <v>46</v>
      </c>
      <c r="AN230" s="249" t="str">
        <f t="shared" si="316"/>
        <v>46</v>
      </c>
      <c r="AO230" s="249" t="str">
        <f t="shared" si="317"/>
        <v>46</v>
      </c>
      <c r="AP230" s="249" t="str">
        <f t="shared" si="318"/>
        <v>46</v>
      </c>
      <c r="AQ230" s="249" t="str">
        <f t="shared" si="319"/>
        <v>46</v>
      </c>
    </row>
    <row r="231" spans="1:43" s="230" customFormat="1" ht="28.5" hidden="1" x14ac:dyDescent="0.25">
      <c r="A231" s="318" t="s">
        <v>355</v>
      </c>
      <c r="B231" s="312" t="str">
        <f>IFERROR(IF(INDEX('WPTM - Section F'!B$8:B$89,MATCH('Print View'!$A231,'WPTM - Section F'!A$8:A$89,0))&lt;&gt;0,INDEX('WPTM - Section F'!B$8:B$89,MATCH('Print View'!$A231,'WPTM - Section F'!A$8:A$89,0)),""),"")</f>
        <v/>
      </c>
      <c r="C231" s="312" t="str">
        <f>IFERROR(IF(INDEX('WPTM - Section F'!C$8:C$89,MATCH('Print View'!$A231,'WPTM - Section F'!B$8:B$89,0))&lt;&gt;0,INDEX('WPTM - Section F'!C$8:C$89,MATCH('Print View'!$A231,'WPTM - Section F'!B$8:B$89,0)),""),"")</f>
        <v/>
      </c>
      <c r="D231" s="312" t="str">
        <f>IFERROR(IF(INDEX('WPTM - Section F'!D$8:D$89,MATCH('Print View'!$A231,'WPTM - Section F'!C$8:C$89,0))&lt;&gt;0,INDEX('WPTM - Section F'!D$8:D$89,MATCH('Print View'!$A231,'WPTM - Section F'!C$8:C$89,0)),""),"")</f>
        <v/>
      </c>
      <c r="E231" s="312" t="str">
        <f>IFERROR(IF(INDEX('WPTM - Section F'!E$8:E$89,MATCH('Print View'!$A231,'WPTM - Section F'!D$8:D$89,0))&lt;&gt;0,INDEX('WPTM - Section F'!E$8:E$89,MATCH('Print View'!$A231,'WPTM - Section F'!D$8:D$89,0)),""),"")</f>
        <v/>
      </c>
      <c r="F231" s="312" t="str">
        <f>IFERROR(IF(INDEX('WPTM - Section F'!N$8:N$89,MATCH('Print View'!$A231,'WPTM - Section F'!D$8:D$89,0))&lt;&gt;0,INDEX('WPTM - Section F'!N$8:N$89,MATCH('Print View'!$A231,'WPTM - Section F'!D$8:D$89,0)),""),"")</f>
        <v/>
      </c>
      <c r="G231" s="645" t="str">
        <f ca="1">IFERROR(IF(INDEX('WPTM - Section F'!D$93:D$574,MATCH('Print View'!$AL231,'WPTM - Section F'!A$93:A$574,0))&lt;&gt;0,INDEX('WPTM - Section F'!D$93:D$574,MATCH('Print View'!$AL231,'WPTM - Section F'!A$93:A$574,0)),""),"")</f>
        <v/>
      </c>
      <c r="H231" s="645"/>
      <c r="I231" s="645" t="str">
        <f ca="1">IFERROR(IF(INDEX('WPTM - Section F'!E$93:E$574,MATCH('Print View'!$AL231,'WPTM - Section F'!A$93:A$574,0))&lt;&gt;0,INDEX('WPTM - Section F'!E$93:E$574,MATCH('Print View'!$AL231,'WPTM - Section F'!A$93:A$574,0)),""),"")</f>
        <v/>
      </c>
      <c r="J231" s="645"/>
      <c r="K231" s="645" t="str">
        <f ca="1">IFERROR(IF(INDEX('WPTM - Section F'!D$93:D$574,MATCH('Print View'!$AM231,'WPTM - Section F'!A$93:A$574,0))&lt;&gt;0,INDEX('WPTM - Section F'!D$93:D$574,MATCH('Print View'!$AM231,'WPTM - Section F'!A$93:A$574,0)),""),"")</f>
        <v/>
      </c>
      <c r="L231" s="645"/>
      <c r="M231" s="645" t="str">
        <f ca="1">IFERROR(IF(INDEX('WPTM - Section F'!E$93:E$574,MATCH('Print View'!$AM231,'WPTM - Section F'!A$93:A$574,0))&lt;&gt;0,INDEX('WPTM - Section F'!E$93:E$574,MATCH('Print View'!$AM231,'WPTM - Section F'!A$93:A$574,0)),""),"")</f>
        <v/>
      </c>
      <c r="N231" s="645"/>
      <c r="O231" s="645" t="str">
        <f ca="1">IFERROR(IF(INDEX('WPTM - Section F'!D$93:D$574,MATCH('Print View'!$AN231,'WPTM - Section F'!A$93:A$574,0))&lt;&gt;0,INDEX('WPTM - Section F'!D$93:D$574,MATCH('Print View'!$AN231,'WPTM - Section F'!A$93:A$574,0)),""),"")</f>
        <v/>
      </c>
      <c r="P231" s="645"/>
      <c r="Q231" s="645" t="str">
        <f ca="1">IFERROR(IF(INDEX('WPTM - Section F'!E$93:E$574,MATCH('Print View'!$AN231,'WPTM - Section F'!A$93:A$574,0))&lt;&gt;0,INDEX('WPTM - Section F'!E$93:E$574,MATCH('Print View'!$AN231,'WPTM - Section F'!A$93:A$574,0)),""),"")</f>
        <v/>
      </c>
      <c r="R231" s="645"/>
      <c r="S231" s="645" t="str">
        <f ca="1">IFERROR(IF(INDEX('WPTM - Section F'!D$93:D$574,MATCH('Print View'!$AO231,'WPTM - Section F'!A$93:A$574,0))&lt;&gt;0,INDEX('WPTM - Section F'!D$93:D$574,MATCH('Print View'!$AO231,'WPTM - Section F'!A$93:A$574,0)),""),"")</f>
        <v/>
      </c>
      <c r="T231" s="645"/>
      <c r="U231" s="645" t="str">
        <f ca="1">IFERROR(IF(INDEX('WPTM - Section F'!E$93:E$574,MATCH('Print View'!$AO231,'WPTM - Section F'!A$93:A$574,0))&lt;&gt;0,INDEX('WPTM - Section F'!E$93:E$574,MATCH('Print View'!$AO231,'WPTM - Section F'!A$93:A$574,0)),""),"")</f>
        <v/>
      </c>
      <c r="V231" s="645"/>
      <c r="W231" s="645" t="str">
        <f ca="1">IFERROR(IF(INDEX('WPTM - Section F'!D$93:D$574,MATCH('Print View'!$AP231,'WPTM - Section F'!A$93:A$574,0))&lt;&gt;0,INDEX('WPTM - Section F'!D$93:D$574,MATCH('Print View'!$AP231,'WPTM - Section F'!A$93:A$574,0)),""),"")</f>
        <v/>
      </c>
      <c r="X231" s="645"/>
      <c r="Y231" s="645" t="str">
        <f ca="1">IFERROR(IF(INDEX('WPTM - Section F'!E$93:E$574,MATCH('Print View'!$AP231,'WPTM - Section F'!A$93:A$574,0))&lt;&gt;0,INDEX('WPTM - Section F'!E$93:E$574,MATCH('Print View'!$AP231,'WPTM - Section F'!A$93:A$574,0)),""),"")</f>
        <v/>
      </c>
      <c r="Z231" s="645"/>
      <c r="AA231" s="645" t="str">
        <f>IFERROR(IF(INDEX('WPTM - Section F'!D$93:D$574,MATCH('Print View'!$AQ231,'WPTM - Section F'!A$93:A$574,0))&lt;&gt;0,INDEX('WPTM - Section F'!D$93:D$574,MATCH('Print View'!$AQ231,'WPTM - Section F'!A$93:A$574,0)),""),"")</f>
        <v/>
      </c>
      <c r="AB231" s="645"/>
      <c r="AC231" s="645" t="str">
        <f>IFERROR(IF(INDEX('WPTM - Section F'!E$93:E$574,MATCH('Print View'!$AQ231,'WPTM - Section F'!A$93:A$574,0))&lt;&gt;0,INDEX('WPTM - Section F'!E$93:E$574,MATCH('Print View'!$AQ231,'WPTM - Section F'!A$93:A$574,0)),""),"")</f>
        <v/>
      </c>
      <c r="AD231" s="645"/>
      <c r="AE231" s="254"/>
      <c r="AF231" s="314"/>
      <c r="AG231" s="322" t="str">
        <f>IFERROR(IF(INDEX('WPTM - Section F'!O$8:O$89,MATCH('Print View'!$A231,'WPTM - Section F'!D$8:D$89,0))&lt;&gt;0,INDEX('WPTM - Section F'!O$8:O$89,MATCH('Print View'!$A231,'WPTM - Section F'!D$8:D$89,0)),""),"")</f>
        <v/>
      </c>
      <c r="AL231" s="249" t="str">
        <f t="shared" ca="1" si="314"/>
        <v>47</v>
      </c>
      <c r="AM231" s="249" t="str">
        <f t="shared" ca="1" si="315"/>
        <v>47</v>
      </c>
      <c r="AN231" s="249" t="str">
        <f t="shared" ca="1" si="316"/>
        <v>47</v>
      </c>
      <c r="AO231" s="249" t="str">
        <f t="shared" ca="1" si="317"/>
        <v>47</v>
      </c>
      <c r="AP231" s="249" t="str">
        <f t="shared" ca="1" si="318"/>
        <v>47</v>
      </c>
      <c r="AQ231" s="249" t="str">
        <f t="shared" si="319"/>
        <v>47</v>
      </c>
    </row>
    <row r="232" spans="1:43" s="230" customFormat="1" ht="28.5" hidden="1" x14ac:dyDescent="0.25">
      <c r="A232" s="318" t="s">
        <v>356</v>
      </c>
      <c r="B232" s="312" t="str">
        <f>IFERROR(IF(INDEX('WPTM - Section F'!B$8:B$89,MATCH('Print View'!$A232,'WPTM - Section F'!A$8:A$89,0))&lt;&gt;0,INDEX('WPTM - Section F'!B$8:B$89,MATCH('Print View'!$A232,'WPTM - Section F'!A$8:A$89,0)),""),"")</f>
        <v/>
      </c>
      <c r="C232" s="312" t="str">
        <f>IFERROR(IF(INDEX('WPTM - Section F'!C$8:C$89,MATCH('Print View'!$A232,'WPTM - Section F'!B$8:B$89,0))&lt;&gt;0,INDEX('WPTM - Section F'!C$8:C$89,MATCH('Print View'!$A232,'WPTM - Section F'!B$8:B$89,0)),""),"")</f>
        <v/>
      </c>
      <c r="D232" s="312" t="str">
        <f>IFERROR(IF(INDEX('WPTM - Section F'!D$8:D$89,MATCH('Print View'!$A232,'WPTM - Section F'!C$8:C$89,0))&lt;&gt;0,INDEX('WPTM - Section F'!D$8:D$89,MATCH('Print View'!$A232,'WPTM - Section F'!C$8:C$89,0)),""),"")</f>
        <v/>
      </c>
      <c r="E232" s="312" t="str">
        <f>IFERROR(IF(INDEX('WPTM - Section F'!E$8:E$89,MATCH('Print View'!$A232,'WPTM - Section F'!D$8:D$89,0))&lt;&gt;0,INDEX('WPTM - Section F'!E$8:E$89,MATCH('Print View'!$A232,'WPTM - Section F'!D$8:D$89,0)),""),"")</f>
        <v/>
      </c>
      <c r="F232" s="312" t="str">
        <f>IFERROR(IF(INDEX('WPTM - Section F'!N$8:N$89,MATCH('Print View'!$A232,'WPTM - Section F'!D$8:D$89,0))&lt;&gt;0,INDEX('WPTM - Section F'!N$8:N$89,MATCH('Print View'!$A232,'WPTM - Section F'!D$8:D$89,0)),""),"")</f>
        <v/>
      </c>
      <c r="G232" s="645" t="str">
        <f>IFERROR(IF(INDEX('WPTM - Section F'!D$93:D$574,MATCH('Print View'!$AL232,'WPTM - Section F'!A$93:A$574,0))&lt;&gt;0,INDEX('WPTM - Section F'!D$93:D$574,MATCH('Print View'!$AL232,'WPTM - Section F'!A$93:A$574,0)),""),"")</f>
        <v/>
      </c>
      <c r="H232" s="645"/>
      <c r="I232" s="645" t="str">
        <f>IFERROR(IF(INDEX('WPTM - Section F'!E$93:E$574,MATCH('Print View'!$AL232,'WPTM - Section F'!A$93:A$574,0))&lt;&gt;0,INDEX('WPTM - Section F'!E$93:E$574,MATCH('Print View'!$AL232,'WPTM - Section F'!A$93:A$574,0)),""),"")</f>
        <v/>
      </c>
      <c r="J232" s="645"/>
      <c r="K232" s="645" t="str">
        <f>IFERROR(IF(INDEX('WPTM - Section F'!D$93:D$574,MATCH('Print View'!$AM232,'WPTM - Section F'!A$93:A$574,0))&lt;&gt;0,INDEX('WPTM - Section F'!D$93:D$574,MATCH('Print View'!$AM232,'WPTM - Section F'!A$93:A$574,0)),""),"")</f>
        <v/>
      </c>
      <c r="L232" s="645"/>
      <c r="M232" s="645" t="str">
        <f>IFERROR(IF(INDEX('WPTM - Section F'!E$93:E$574,MATCH('Print View'!$AM232,'WPTM - Section F'!A$93:A$574,0))&lt;&gt;0,INDEX('WPTM - Section F'!E$93:E$574,MATCH('Print View'!$AM232,'WPTM - Section F'!A$93:A$574,0)),""),"")</f>
        <v/>
      </c>
      <c r="N232" s="645"/>
      <c r="O232" s="645" t="str">
        <f>IFERROR(IF(INDEX('WPTM - Section F'!D$93:D$574,MATCH('Print View'!$AN232,'WPTM - Section F'!A$93:A$574,0))&lt;&gt;0,INDEX('WPTM - Section F'!D$93:D$574,MATCH('Print View'!$AN232,'WPTM - Section F'!A$93:A$574,0)),""),"")</f>
        <v/>
      </c>
      <c r="P232" s="645"/>
      <c r="Q232" s="645" t="str">
        <f>IFERROR(IF(INDEX('WPTM - Section F'!E$93:E$574,MATCH('Print View'!$AN232,'WPTM - Section F'!A$93:A$574,0))&lt;&gt;0,INDEX('WPTM - Section F'!E$93:E$574,MATCH('Print View'!$AN232,'WPTM - Section F'!A$93:A$574,0)),""),"")</f>
        <v/>
      </c>
      <c r="R232" s="645"/>
      <c r="S232" s="645" t="str">
        <f>IFERROR(IF(INDEX('WPTM - Section F'!D$93:D$574,MATCH('Print View'!$AO232,'WPTM - Section F'!A$93:A$574,0))&lt;&gt;0,INDEX('WPTM - Section F'!D$93:D$574,MATCH('Print View'!$AO232,'WPTM - Section F'!A$93:A$574,0)),""),"")</f>
        <v/>
      </c>
      <c r="T232" s="645"/>
      <c r="U232" s="645" t="str">
        <f>IFERROR(IF(INDEX('WPTM - Section F'!E$93:E$574,MATCH('Print View'!$AO232,'WPTM - Section F'!A$93:A$574,0))&lt;&gt;0,INDEX('WPTM - Section F'!E$93:E$574,MATCH('Print View'!$AO232,'WPTM - Section F'!A$93:A$574,0)),""),"")</f>
        <v/>
      </c>
      <c r="V232" s="645"/>
      <c r="W232" s="645" t="str">
        <f>IFERROR(IF(INDEX('WPTM - Section F'!D$93:D$574,MATCH('Print View'!$AP232,'WPTM - Section F'!A$93:A$574,0))&lt;&gt;0,INDEX('WPTM - Section F'!D$93:D$574,MATCH('Print View'!$AP232,'WPTM - Section F'!A$93:A$574,0)),""),"")</f>
        <v/>
      </c>
      <c r="X232" s="645"/>
      <c r="Y232" s="645" t="str">
        <f>IFERROR(IF(INDEX('WPTM - Section F'!E$93:E$574,MATCH('Print View'!$AP232,'WPTM - Section F'!A$93:A$574,0))&lt;&gt;0,INDEX('WPTM - Section F'!E$93:E$574,MATCH('Print View'!$AP232,'WPTM - Section F'!A$93:A$574,0)),""),"")</f>
        <v/>
      </c>
      <c r="Z232" s="645"/>
      <c r="AA232" s="645" t="str">
        <f>IFERROR(IF(INDEX('WPTM - Section F'!D$93:D$574,MATCH('Print View'!$AQ232,'WPTM - Section F'!A$93:A$574,0))&lt;&gt;0,INDEX('WPTM - Section F'!D$93:D$574,MATCH('Print View'!$AQ232,'WPTM - Section F'!A$93:A$574,0)),""),"")</f>
        <v/>
      </c>
      <c r="AB232" s="645"/>
      <c r="AC232" s="645" t="str">
        <f>IFERROR(IF(INDEX('WPTM - Section F'!E$93:E$574,MATCH('Print View'!$AQ232,'WPTM - Section F'!A$93:A$574,0))&lt;&gt;0,INDEX('WPTM - Section F'!E$93:E$574,MATCH('Print View'!$AQ232,'WPTM - Section F'!A$93:A$574,0)),""),"")</f>
        <v/>
      </c>
      <c r="AD232" s="645"/>
      <c r="AE232" s="254"/>
      <c r="AF232" s="314"/>
      <c r="AG232" s="322" t="str">
        <f>IFERROR(IF(INDEX('WPTM - Section F'!O$8:O$89,MATCH('Print View'!$A232,'WPTM - Section F'!D$8:D$89,0))&lt;&gt;0,INDEX('WPTM - Section F'!O$8:O$89,MATCH('Print View'!$A232,'WPTM - Section F'!D$8:D$89,0)),""),"")</f>
        <v/>
      </c>
      <c r="AL232" s="249" t="str">
        <f t="shared" si="314"/>
        <v>48</v>
      </c>
      <c r="AM232" s="249" t="str">
        <f t="shared" si="315"/>
        <v>48</v>
      </c>
      <c r="AN232" s="249" t="str">
        <f t="shared" si="316"/>
        <v>48</v>
      </c>
      <c r="AO232" s="249" t="str">
        <f t="shared" si="317"/>
        <v>48</v>
      </c>
      <c r="AP232" s="249" t="str">
        <f t="shared" si="318"/>
        <v>48</v>
      </c>
      <c r="AQ232" s="249" t="str">
        <f t="shared" si="319"/>
        <v>48</v>
      </c>
    </row>
    <row r="233" spans="1:43" s="230" customFormat="1" ht="28.5" hidden="1" x14ac:dyDescent="0.25">
      <c r="A233" s="318" t="s">
        <v>357</v>
      </c>
      <c r="B233" s="312" t="str">
        <f>IFERROR(IF(INDEX('WPTM - Section F'!B$8:B$89,MATCH('Print View'!$A233,'WPTM - Section F'!A$8:A$89,0))&lt;&gt;0,INDEX('WPTM - Section F'!B$8:B$89,MATCH('Print View'!$A233,'WPTM - Section F'!A$8:A$89,0)),""),"")</f>
        <v/>
      </c>
      <c r="C233" s="312" t="str">
        <f>IFERROR(IF(INDEX('WPTM - Section F'!C$8:C$89,MATCH('Print View'!$A233,'WPTM - Section F'!B$8:B$89,0))&lt;&gt;0,INDEX('WPTM - Section F'!C$8:C$89,MATCH('Print View'!$A233,'WPTM - Section F'!B$8:B$89,0)),""),"")</f>
        <v/>
      </c>
      <c r="D233" s="312" t="str">
        <f>IFERROR(IF(INDEX('WPTM - Section F'!D$8:D$89,MATCH('Print View'!$A233,'WPTM - Section F'!C$8:C$89,0))&lt;&gt;0,INDEX('WPTM - Section F'!D$8:D$89,MATCH('Print View'!$A233,'WPTM - Section F'!C$8:C$89,0)),""),"")</f>
        <v/>
      </c>
      <c r="E233" s="312" t="str">
        <f>IFERROR(IF(INDEX('WPTM - Section F'!E$8:E$89,MATCH('Print View'!$A233,'WPTM - Section F'!D$8:D$89,0))&lt;&gt;0,INDEX('WPTM - Section F'!E$8:E$89,MATCH('Print View'!$A233,'WPTM - Section F'!D$8:D$89,0)),""),"")</f>
        <v/>
      </c>
      <c r="F233" s="312" t="str">
        <f>IFERROR(IF(INDEX('WPTM - Section F'!N$8:N$89,MATCH('Print View'!$A233,'WPTM - Section F'!D$8:D$89,0))&lt;&gt;0,INDEX('WPTM - Section F'!N$8:N$89,MATCH('Print View'!$A233,'WPTM - Section F'!D$8:D$89,0)),""),"")</f>
        <v/>
      </c>
      <c r="G233" s="645" t="str">
        <f ca="1">IFERROR(IF(INDEX('WPTM - Section F'!D$93:D$574,MATCH('Print View'!$AL233,'WPTM - Section F'!A$93:A$574,0))&lt;&gt;0,INDEX('WPTM - Section F'!D$93:D$574,MATCH('Print View'!$AL233,'WPTM - Section F'!A$93:A$574,0)),""),"")</f>
        <v/>
      </c>
      <c r="H233" s="645"/>
      <c r="I233" s="645" t="str">
        <f ca="1">IFERROR(IF(INDEX('WPTM - Section F'!E$93:E$574,MATCH('Print View'!$AL233,'WPTM - Section F'!A$93:A$574,0))&lt;&gt;0,INDEX('WPTM - Section F'!E$93:E$574,MATCH('Print View'!$AL233,'WPTM - Section F'!A$93:A$574,0)),""),"")</f>
        <v/>
      </c>
      <c r="J233" s="645"/>
      <c r="K233" s="645" t="str">
        <f ca="1">IFERROR(IF(INDEX('WPTM - Section F'!D$93:D$574,MATCH('Print View'!$AM233,'WPTM - Section F'!A$93:A$574,0))&lt;&gt;0,INDEX('WPTM - Section F'!D$93:D$574,MATCH('Print View'!$AM233,'WPTM - Section F'!A$93:A$574,0)),""),"")</f>
        <v/>
      </c>
      <c r="L233" s="645"/>
      <c r="M233" s="645" t="str">
        <f ca="1">IFERROR(IF(INDEX('WPTM - Section F'!E$93:E$574,MATCH('Print View'!$AM233,'WPTM - Section F'!A$93:A$574,0))&lt;&gt;0,INDEX('WPTM - Section F'!E$93:E$574,MATCH('Print View'!$AM233,'WPTM - Section F'!A$93:A$574,0)),""),"")</f>
        <v/>
      </c>
      <c r="N233" s="645"/>
      <c r="O233" s="645" t="str">
        <f ca="1">IFERROR(IF(INDEX('WPTM - Section F'!D$93:D$574,MATCH('Print View'!$AN233,'WPTM - Section F'!A$93:A$574,0))&lt;&gt;0,INDEX('WPTM - Section F'!D$93:D$574,MATCH('Print View'!$AN233,'WPTM - Section F'!A$93:A$574,0)),""),"")</f>
        <v/>
      </c>
      <c r="P233" s="645"/>
      <c r="Q233" s="645" t="str">
        <f ca="1">IFERROR(IF(INDEX('WPTM - Section F'!E$93:E$574,MATCH('Print View'!$AN233,'WPTM - Section F'!A$93:A$574,0))&lt;&gt;0,INDEX('WPTM - Section F'!E$93:E$574,MATCH('Print View'!$AN233,'WPTM - Section F'!A$93:A$574,0)),""),"")</f>
        <v/>
      </c>
      <c r="R233" s="645"/>
      <c r="S233" s="645" t="str">
        <f ca="1">IFERROR(IF(INDEX('WPTM - Section F'!D$93:D$574,MATCH('Print View'!$AO233,'WPTM - Section F'!A$93:A$574,0))&lt;&gt;0,INDEX('WPTM - Section F'!D$93:D$574,MATCH('Print View'!$AO233,'WPTM - Section F'!A$93:A$574,0)),""),"")</f>
        <v/>
      </c>
      <c r="T233" s="645"/>
      <c r="U233" s="645" t="str">
        <f ca="1">IFERROR(IF(INDEX('WPTM - Section F'!E$93:E$574,MATCH('Print View'!$AO233,'WPTM - Section F'!A$93:A$574,0))&lt;&gt;0,INDEX('WPTM - Section F'!E$93:E$574,MATCH('Print View'!$AO233,'WPTM - Section F'!A$93:A$574,0)),""),"")</f>
        <v/>
      </c>
      <c r="V233" s="645"/>
      <c r="W233" s="645" t="str">
        <f ca="1">IFERROR(IF(INDEX('WPTM - Section F'!D$93:D$574,MATCH('Print View'!$AP233,'WPTM - Section F'!A$93:A$574,0))&lt;&gt;0,INDEX('WPTM - Section F'!D$93:D$574,MATCH('Print View'!$AP233,'WPTM - Section F'!A$93:A$574,0)),""),"")</f>
        <v/>
      </c>
      <c r="X233" s="645"/>
      <c r="Y233" s="645" t="str">
        <f ca="1">IFERROR(IF(INDEX('WPTM - Section F'!E$93:E$574,MATCH('Print View'!$AP233,'WPTM - Section F'!A$93:A$574,0))&lt;&gt;0,INDEX('WPTM - Section F'!E$93:E$574,MATCH('Print View'!$AP233,'WPTM - Section F'!A$93:A$574,0)),""),"")</f>
        <v/>
      </c>
      <c r="Z233" s="645"/>
      <c r="AA233" s="645" t="str">
        <f>IFERROR(IF(INDEX('WPTM - Section F'!D$93:D$574,MATCH('Print View'!$AQ233,'WPTM - Section F'!A$93:A$574,0))&lt;&gt;0,INDEX('WPTM - Section F'!D$93:D$574,MATCH('Print View'!$AQ233,'WPTM - Section F'!A$93:A$574,0)),""),"")</f>
        <v/>
      </c>
      <c r="AB233" s="645"/>
      <c r="AC233" s="645" t="str">
        <f>IFERROR(IF(INDEX('WPTM - Section F'!E$93:E$574,MATCH('Print View'!$AQ233,'WPTM - Section F'!A$93:A$574,0))&lt;&gt;0,INDEX('WPTM - Section F'!E$93:E$574,MATCH('Print View'!$AQ233,'WPTM - Section F'!A$93:A$574,0)),""),"")</f>
        <v/>
      </c>
      <c r="AD233" s="645"/>
      <c r="AE233" s="254"/>
      <c r="AF233" s="314"/>
      <c r="AG233" s="322" t="str">
        <f>IFERROR(IF(INDEX('WPTM - Section F'!O$8:O$89,MATCH('Print View'!$A233,'WPTM - Section F'!D$8:D$89,0))&lt;&gt;0,INDEX('WPTM - Section F'!O$8:O$89,MATCH('Print View'!$A233,'WPTM - Section F'!D$8:D$89,0)),""),"")</f>
        <v/>
      </c>
      <c r="AL233" s="249" t="str">
        <f t="shared" ca="1" si="314"/>
        <v>49</v>
      </c>
      <c r="AM233" s="249" t="str">
        <f t="shared" ca="1" si="315"/>
        <v>49</v>
      </c>
      <c r="AN233" s="249" t="str">
        <f t="shared" ca="1" si="316"/>
        <v>49</v>
      </c>
      <c r="AO233" s="249" t="str">
        <f t="shared" ca="1" si="317"/>
        <v>49</v>
      </c>
      <c r="AP233" s="249" t="str">
        <f t="shared" ca="1" si="318"/>
        <v>49</v>
      </c>
      <c r="AQ233" s="249" t="str">
        <f t="shared" si="319"/>
        <v>49</v>
      </c>
    </row>
    <row r="234" spans="1:43" s="230" customFormat="1" ht="28.5" hidden="1" x14ac:dyDescent="0.25">
      <c r="A234" s="318" t="s">
        <v>358</v>
      </c>
      <c r="B234" s="312" t="str">
        <f>IFERROR(IF(INDEX('WPTM - Section F'!B$8:B$89,MATCH('Print View'!$A234,'WPTM - Section F'!A$8:A$89,0))&lt;&gt;0,INDEX('WPTM - Section F'!B$8:B$89,MATCH('Print View'!$A234,'WPTM - Section F'!A$8:A$89,0)),""),"")</f>
        <v/>
      </c>
      <c r="C234" s="312" t="str">
        <f>IFERROR(IF(INDEX('WPTM - Section F'!C$8:C$89,MATCH('Print View'!$A234,'WPTM - Section F'!B$8:B$89,0))&lt;&gt;0,INDEX('WPTM - Section F'!C$8:C$89,MATCH('Print View'!$A234,'WPTM - Section F'!B$8:B$89,0)),""),"")</f>
        <v/>
      </c>
      <c r="D234" s="312" t="str">
        <f>IFERROR(IF(INDEX('WPTM - Section F'!D$8:D$89,MATCH('Print View'!$A234,'WPTM - Section F'!C$8:C$89,0))&lt;&gt;0,INDEX('WPTM - Section F'!D$8:D$89,MATCH('Print View'!$A234,'WPTM - Section F'!C$8:C$89,0)),""),"")</f>
        <v/>
      </c>
      <c r="E234" s="312" t="str">
        <f>IFERROR(IF(INDEX('WPTM - Section F'!E$8:E$89,MATCH('Print View'!$A234,'WPTM - Section F'!D$8:D$89,0))&lt;&gt;0,INDEX('WPTM - Section F'!E$8:E$89,MATCH('Print View'!$A234,'WPTM - Section F'!D$8:D$89,0)),""),"")</f>
        <v/>
      </c>
      <c r="F234" s="312" t="str">
        <f>IFERROR(IF(INDEX('WPTM - Section F'!N$8:N$89,MATCH('Print View'!$A234,'WPTM - Section F'!D$8:D$89,0))&lt;&gt;0,INDEX('WPTM - Section F'!N$8:N$89,MATCH('Print View'!$A234,'WPTM - Section F'!D$8:D$89,0)),""),"")</f>
        <v/>
      </c>
      <c r="G234" s="645" t="str">
        <f>IFERROR(IF(INDEX('WPTM - Section F'!D$93:D$574,MATCH('Print View'!$AL234,'WPTM - Section F'!A$93:A$574,0))&lt;&gt;0,INDEX('WPTM - Section F'!D$93:D$574,MATCH('Print View'!$AL234,'WPTM - Section F'!A$93:A$574,0)),""),"")</f>
        <v/>
      </c>
      <c r="H234" s="645"/>
      <c r="I234" s="645" t="str">
        <f>IFERROR(IF(INDEX('WPTM - Section F'!E$93:E$574,MATCH('Print View'!$AL234,'WPTM - Section F'!A$93:A$574,0))&lt;&gt;0,INDEX('WPTM - Section F'!E$93:E$574,MATCH('Print View'!$AL234,'WPTM - Section F'!A$93:A$574,0)),""),"")</f>
        <v/>
      </c>
      <c r="J234" s="645"/>
      <c r="K234" s="645" t="str">
        <f>IFERROR(IF(INDEX('WPTM - Section F'!D$93:D$574,MATCH('Print View'!$AM234,'WPTM - Section F'!A$93:A$574,0))&lt;&gt;0,INDEX('WPTM - Section F'!D$93:D$574,MATCH('Print View'!$AM234,'WPTM - Section F'!A$93:A$574,0)),""),"")</f>
        <v/>
      </c>
      <c r="L234" s="645"/>
      <c r="M234" s="645" t="str">
        <f>IFERROR(IF(INDEX('WPTM - Section F'!E$93:E$574,MATCH('Print View'!$AM234,'WPTM - Section F'!A$93:A$574,0))&lt;&gt;0,INDEX('WPTM - Section F'!E$93:E$574,MATCH('Print View'!$AM234,'WPTM - Section F'!A$93:A$574,0)),""),"")</f>
        <v/>
      </c>
      <c r="N234" s="645"/>
      <c r="O234" s="645" t="str">
        <f>IFERROR(IF(INDEX('WPTM - Section F'!D$93:D$574,MATCH('Print View'!$AN234,'WPTM - Section F'!A$93:A$574,0))&lt;&gt;0,INDEX('WPTM - Section F'!D$93:D$574,MATCH('Print View'!$AN234,'WPTM - Section F'!A$93:A$574,0)),""),"")</f>
        <v/>
      </c>
      <c r="P234" s="645"/>
      <c r="Q234" s="645" t="str">
        <f>IFERROR(IF(INDEX('WPTM - Section F'!E$93:E$574,MATCH('Print View'!$AN234,'WPTM - Section F'!A$93:A$574,0))&lt;&gt;0,INDEX('WPTM - Section F'!E$93:E$574,MATCH('Print View'!$AN234,'WPTM - Section F'!A$93:A$574,0)),""),"")</f>
        <v/>
      </c>
      <c r="R234" s="645"/>
      <c r="S234" s="645" t="str">
        <f>IFERROR(IF(INDEX('WPTM - Section F'!D$93:D$574,MATCH('Print View'!$AO234,'WPTM - Section F'!A$93:A$574,0))&lt;&gt;0,INDEX('WPTM - Section F'!D$93:D$574,MATCH('Print View'!$AO234,'WPTM - Section F'!A$93:A$574,0)),""),"")</f>
        <v/>
      </c>
      <c r="T234" s="645"/>
      <c r="U234" s="645" t="str">
        <f>IFERROR(IF(INDEX('WPTM - Section F'!E$93:E$574,MATCH('Print View'!$AO234,'WPTM - Section F'!A$93:A$574,0))&lt;&gt;0,INDEX('WPTM - Section F'!E$93:E$574,MATCH('Print View'!$AO234,'WPTM - Section F'!A$93:A$574,0)),""),"")</f>
        <v/>
      </c>
      <c r="V234" s="645"/>
      <c r="W234" s="645" t="str">
        <f>IFERROR(IF(INDEX('WPTM - Section F'!D$93:D$574,MATCH('Print View'!$AP234,'WPTM - Section F'!A$93:A$574,0))&lt;&gt;0,INDEX('WPTM - Section F'!D$93:D$574,MATCH('Print View'!$AP234,'WPTM - Section F'!A$93:A$574,0)),""),"")</f>
        <v/>
      </c>
      <c r="X234" s="645"/>
      <c r="Y234" s="645" t="str">
        <f>IFERROR(IF(INDEX('WPTM - Section F'!E$93:E$574,MATCH('Print View'!$AP234,'WPTM - Section F'!A$93:A$574,0))&lt;&gt;0,INDEX('WPTM - Section F'!E$93:E$574,MATCH('Print View'!$AP234,'WPTM - Section F'!A$93:A$574,0)),""),"")</f>
        <v/>
      </c>
      <c r="Z234" s="645"/>
      <c r="AA234" s="645" t="str">
        <f>IFERROR(IF(INDEX('WPTM - Section F'!D$93:D$574,MATCH('Print View'!$AQ234,'WPTM - Section F'!A$93:A$574,0))&lt;&gt;0,INDEX('WPTM - Section F'!D$93:D$574,MATCH('Print View'!$AQ234,'WPTM - Section F'!A$93:A$574,0)),""),"")</f>
        <v/>
      </c>
      <c r="AB234" s="645"/>
      <c r="AC234" s="645" t="str">
        <f>IFERROR(IF(INDEX('WPTM - Section F'!E$93:E$574,MATCH('Print View'!$AQ234,'WPTM - Section F'!A$93:A$574,0))&lt;&gt;0,INDEX('WPTM - Section F'!E$93:E$574,MATCH('Print View'!$AQ234,'WPTM - Section F'!A$93:A$574,0)),""),"")</f>
        <v/>
      </c>
      <c r="AD234" s="645"/>
      <c r="AE234" s="254"/>
      <c r="AF234" s="314"/>
      <c r="AG234" s="322" t="str">
        <f>IFERROR(IF(INDEX('WPTM - Section F'!O$8:O$89,MATCH('Print View'!$A234,'WPTM - Section F'!D$8:D$89,0))&lt;&gt;0,INDEX('WPTM - Section F'!O$8:O$89,MATCH('Print View'!$A234,'WPTM - Section F'!D$8:D$89,0)),""),"")</f>
        <v/>
      </c>
      <c r="AL234" s="249" t="str">
        <f t="shared" si="314"/>
        <v>50</v>
      </c>
      <c r="AM234" s="249" t="str">
        <f t="shared" si="315"/>
        <v>50</v>
      </c>
      <c r="AN234" s="249" t="str">
        <f t="shared" si="316"/>
        <v>50</v>
      </c>
      <c r="AO234" s="249" t="str">
        <f t="shared" si="317"/>
        <v>50</v>
      </c>
      <c r="AP234" s="249" t="str">
        <f t="shared" si="318"/>
        <v>50</v>
      </c>
      <c r="AQ234" s="249" t="str">
        <f t="shared" si="319"/>
        <v>50</v>
      </c>
    </row>
    <row r="235" spans="1:43" s="230" customFormat="1" ht="28.5" hidden="1" x14ac:dyDescent="0.25">
      <c r="A235" s="318" t="s">
        <v>359</v>
      </c>
      <c r="B235" s="312" t="str">
        <f>IFERROR(IF(INDEX('WPTM - Section F'!B$8:B$89,MATCH('Print View'!$A235,'WPTM - Section F'!A$8:A$89,0))&lt;&gt;0,INDEX('WPTM - Section F'!B$8:B$89,MATCH('Print View'!$A235,'WPTM - Section F'!A$8:A$89,0)),""),"")</f>
        <v/>
      </c>
      <c r="C235" s="312" t="str">
        <f>IFERROR(IF(INDEX('WPTM - Section F'!C$8:C$89,MATCH('Print View'!$A235,'WPTM - Section F'!B$8:B$89,0))&lt;&gt;0,INDEX('WPTM - Section F'!C$8:C$89,MATCH('Print View'!$A235,'WPTM - Section F'!B$8:B$89,0)),""),"")</f>
        <v/>
      </c>
      <c r="D235" s="312" t="str">
        <f>IFERROR(IF(INDEX('WPTM - Section F'!D$8:D$89,MATCH('Print View'!$A235,'WPTM - Section F'!C$8:C$89,0))&lt;&gt;0,INDEX('WPTM - Section F'!D$8:D$89,MATCH('Print View'!$A235,'WPTM - Section F'!C$8:C$89,0)),""),"")</f>
        <v/>
      </c>
      <c r="E235" s="312" t="str">
        <f>IFERROR(IF(INDEX('WPTM - Section F'!E$8:E$89,MATCH('Print View'!$A235,'WPTM - Section F'!D$8:D$89,0))&lt;&gt;0,INDEX('WPTM - Section F'!E$8:E$89,MATCH('Print View'!$A235,'WPTM - Section F'!D$8:D$89,0)),""),"")</f>
        <v/>
      </c>
      <c r="F235" s="312" t="str">
        <f>IFERROR(IF(INDEX('WPTM - Section F'!N$8:N$89,MATCH('Print View'!$A235,'WPTM - Section F'!D$8:D$89,0))&lt;&gt;0,INDEX('WPTM - Section F'!N$8:N$89,MATCH('Print View'!$A235,'WPTM - Section F'!D$8:D$89,0)),""),"")</f>
        <v/>
      </c>
      <c r="G235" s="645" t="str">
        <f ca="1">IFERROR(IF(INDEX('WPTM - Section F'!D$93:D$574,MATCH('Print View'!$AL235,'WPTM - Section F'!A$93:A$574,0))&lt;&gt;0,INDEX('WPTM - Section F'!D$93:D$574,MATCH('Print View'!$AL235,'WPTM - Section F'!A$93:A$574,0)),""),"")</f>
        <v/>
      </c>
      <c r="H235" s="645"/>
      <c r="I235" s="645" t="str">
        <f ca="1">IFERROR(IF(INDEX('WPTM - Section F'!E$93:E$574,MATCH('Print View'!$AL235,'WPTM - Section F'!A$93:A$574,0))&lt;&gt;0,INDEX('WPTM - Section F'!E$93:E$574,MATCH('Print View'!$AL235,'WPTM - Section F'!A$93:A$574,0)),""),"")</f>
        <v/>
      </c>
      <c r="J235" s="645"/>
      <c r="K235" s="645" t="str">
        <f ca="1">IFERROR(IF(INDEX('WPTM - Section F'!D$93:D$574,MATCH('Print View'!$AM235,'WPTM - Section F'!A$93:A$574,0))&lt;&gt;0,INDEX('WPTM - Section F'!D$93:D$574,MATCH('Print View'!$AM235,'WPTM - Section F'!A$93:A$574,0)),""),"")</f>
        <v/>
      </c>
      <c r="L235" s="645"/>
      <c r="M235" s="645" t="str">
        <f ca="1">IFERROR(IF(INDEX('WPTM - Section F'!E$93:E$574,MATCH('Print View'!$AM235,'WPTM - Section F'!A$93:A$574,0))&lt;&gt;0,INDEX('WPTM - Section F'!E$93:E$574,MATCH('Print View'!$AM235,'WPTM - Section F'!A$93:A$574,0)),""),"")</f>
        <v/>
      </c>
      <c r="N235" s="645"/>
      <c r="O235" s="645" t="str">
        <f ca="1">IFERROR(IF(INDEX('WPTM - Section F'!D$93:D$574,MATCH('Print View'!$AN235,'WPTM - Section F'!A$93:A$574,0))&lt;&gt;0,INDEX('WPTM - Section F'!D$93:D$574,MATCH('Print View'!$AN235,'WPTM - Section F'!A$93:A$574,0)),""),"")</f>
        <v/>
      </c>
      <c r="P235" s="645"/>
      <c r="Q235" s="645" t="str">
        <f ca="1">IFERROR(IF(INDEX('WPTM - Section F'!E$93:E$574,MATCH('Print View'!$AN235,'WPTM - Section F'!A$93:A$574,0))&lt;&gt;0,INDEX('WPTM - Section F'!E$93:E$574,MATCH('Print View'!$AN235,'WPTM - Section F'!A$93:A$574,0)),""),"")</f>
        <v/>
      </c>
      <c r="R235" s="645"/>
      <c r="S235" s="645" t="str">
        <f ca="1">IFERROR(IF(INDEX('WPTM - Section F'!D$93:D$574,MATCH('Print View'!$AO235,'WPTM - Section F'!A$93:A$574,0))&lt;&gt;0,INDEX('WPTM - Section F'!D$93:D$574,MATCH('Print View'!$AO235,'WPTM - Section F'!A$93:A$574,0)),""),"")</f>
        <v/>
      </c>
      <c r="T235" s="645"/>
      <c r="U235" s="645" t="str">
        <f ca="1">IFERROR(IF(INDEX('WPTM - Section F'!E$93:E$574,MATCH('Print View'!$AO235,'WPTM - Section F'!A$93:A$574,0))&lt;&gt;0,INDEX('WPTM - Section F'!E$93:E$574,MATCH('Print View'!$AO235,'WPTM - Section F'!A$93:A$574,0)),""),"")</f>
        <v/>
      </c>
      <c r="V235" s="645"/>
      <c r="W235" s="645" t="str">
        <f ca="1">IFERROR(IF(INDEX('WPTM - Section F'!D$93:D$574,MATCH('Print View'!$AP235,'WPTM - Section F'!A$93:A$574,0))&lt;&gt;0,INDEX('WPTM - Section F'!D$93:D$574,MATCH('Print View'!$AP235,'WPTM - Section F'!A$93:A$574,0)),""),"")</f>
        <v/>
      </c>
      <c r="X235" s="645"/>
      <c r="Y235" s="645" t="str">
        <f ca="1">IFERROR(IF(INDEX('WPTM - Section F'!E$93:E$574,MATCH('Print View'!$AP235,'WPTM - Section F'!A$93:A$574,0))&lt;&gt;0,INDEX('WPTM - Section F'!E$93:E$574,MATCH('Print View'!$AP235,'WPTM - Section F'!A$93:A$574,0)),""),"")</f>
        <v/>
      </c>
      <c r="Z235" s="645"/>
      <c r="AA235" s="645" t="str">
        <f>IFERROR(IF(INDEX('WPTM - Section F'!D$93:D$574,MATCH('Print View'!$AQ235,'WPTM - Section F'!A$93:A$574,0))&lt;&gt;0,INDEX('WPTM - Section F'!D$93:D$574,MATCH('Print View'!$AQ235,'WPTM - Section F'!A$93:A$574,0)),""),"")</f>
        <v/>
      </c>
      <c r="AB235" s="645"/>
      <c r="AC235" s="645" t="str">
        <f>IFERROR(IF(INDEX('WPTM - Section F'!E$93:E$574,MATCH('Print View'!$AQ235,'WPTM - Section F'!A$93:A$574,0))&lt;&gt;0,INDEX('WPTM - Section F'!E$93:E$574,MATCH('Print View'!$AQ235,'WPTM - Section F'!A$93:A$574,0)),""),"")</f>
        <v/>
      </c>
      <c r="AD235" s="645"/>
      <c r="AE235" s="254"/>
      <c r="AF235" s="314"/>
      <c r="AG235" s="322" t="str">
        <f>IFERROR(IF(INDEX('WPTM - Section F'!O$8:O$89,MATCH('Print View'!$A235,'WPTM - Section F'!D$8:D$89,0))&lt;&gt;0,INDEX('WPTM - Section F'!O$8:O$89,MATCH('Print View'!$A235,'WPTM - Section F'!D$8:D$89,0)),""),"")</f>
        <v/>
      </c>
      <c r="AL235" s="249" t="str">
        <f t="shared" ca="1" si="314"/>
        <v>51</v>
      </c>
      <c r="AM235" s="249" t="str">
        <f t="shared" ca="1" si="315"/>
        <v>51</v>
      </c>
      <c r="AN235" s="249" t="str">
        <f t="shared" ca="1" si="316"/>
        <v>51</v>
      </c>
      <c r="AO235" s="249" t="str">
        <f t="shared" ca="1" si="317"/>
        <v>51</v>
      </c>
      <c r="AP235" s="249" t="str">
        <f t="shared" ca="1" si="318"/>
        <v>51</v>
      </c>
      <c r="AQ235" s="249" t="str">
        <f t="shared" si="319"/>
        <v>51</v>
      </c>
    </row>
    <row r="236" spans="1:43" s="230" customFormat="1" ht="28.5" hidden="1" x14ac:dyDescent="0.25">
      <c r="A236" s="318" t="s">
        <v>360</v>
      </c>
      <c r="B236" s="312" t="str">
        <f>IFERROR(IF(INDEX('WPTM - Section F'!B$8:B$89,MATCH('Print View'!$A236,'WPTM - Section F'!A$8:A$89,0))&lt;&gt;0,INDEX('WPTM - Section F'!B$8:B$89,MATCH('Print View'!$A236,'WPTM - Section F'!A$8:A$89,0)),""),"")</f>
        <v/>
      </c>
      <c r="C236" s="312" t="str">
        <f>IFERROR(IF(INDEX('WPTM - Section F'!C$8:C$89,MATCH('Print View'!$A236,'WPTM - Section F'!B$8:B$89,0))&lt;&gt;0,INDEX('WPTM - Section F'!C$8:C$89,MATCH('Print View'!$A236,'WPTM - Section F'!B$8:B$89,0)),""),"")</f>
        <v/>
      </c>
      <c r="D236" s="312" t="str">
        <f>IFERROR(IF(INDEX('WPTM - Section F'!D$8:D$89,MATCH('Print View'!$A236,'WPTM - Section F'!C$8:C$89,0))&lt;&gt;0,INDEX('WPTM - Section F'!D$8:D$89,MATCH('Print View'!$A236,'WPTM - Section F'!C$8:C$89,0)),""),"")</f>
        <v/>
      </c>
      <c r="E236" s="312" t="str">
        <f>IFERROR(IF(INDEX('WPTM - Section F'!E$8:E$89,MATCH('Print View'!$A236,'WPTM - Section F'!D$8:D$89,0))&lt;&gt;0,INDEX('WPTM - Section F'!E$8:E$89,MATCH('Print View'!$A236,'WPTM - Section F'!D$8:D$89,0)),""),"")</f>
        <v/>
      </c>
      <c r="F236" s="312" t="str">
        <f>IFERROR(IF(INDEX('WPTM - Section F'!N$8:N$89,MATCH('Print View'!$A236,'WPTM - Section F'!D$8:D$89,0))&lt;&gt;0,INDEX('WPTM - Section F'!N$8:N$89,MATCH('Print View'!$A236,'WPTM - Section F'!D$8:D$89,0)),""),"")</f>
        <v/>
      </c>
      <c r="G236" s="645" t="str">
        <f>IFERROR(IF(INDEX('WPTM - Section F'!D$93:D$574,MATCH('Print View'!$AL236,'WPTM - Section F'!A$93:A$574,0))&lt;&gt;0,INDEX('WPTM - Section F'!D$93:D$574,MATCH('Print View'!$AL236,'WPTM - Section F'!A$93:A$574,0)),""),"")</f>
        <v/>
      </c>
      <c r="H236" s="645"/>
      <c r="I236" s="645" t="str">
        <f>IFERROR(IF(INDEX('WPTM - Section F'!E$93:E$574,MATCH('Print View'!$AL236,'WPTM - Section F'!A$93:A$574,0))&lt;&gt;0,INDEX('WPTM - Section F'!E$93:E$574,MATCH('Print View'!$AL236,'WPTM - Section F'!A$93:A$574,0)),""),"")</f>
        <v/>
      </c>
      <c r="J236" s="645"/>
      <c r="K236" s="645" t="str">
        <f>IFERROR(IF(INDEX('WPTM - Section F'!D$93:D$574,MATCH('Print View'!$AM236,'WPTM - Section F'!A$93:A$574,0))&lt;&gt;0,INDEX('WPTM - Section F'!D$93:D$574,MATCH('Print View'!$AM236,'WPTM - Section F'!A$93:A$574,0)),""),"")</f>
        <v/>
      </c>
      <c r="L236" s="645"/>
      <c r="M236" s="645" t="str">
        <f>IFERROR(IF(INDEX('WPTM - Section F'!E$93:E$574,MATCH('Print View'!$AM236,'WPTM - Section F'!A$93:A$574,0))&lt;&gt;0,INDEX('WPTM - Section F'!E$93:E$574,MATCH('Print View'!$AM236,'WPTM - Section F'!A$93:A$574,0)),""),"")</f>
        <v/>
      </c>
      <c r="N236" s="645"/>
      <c r="O236" s="645" t="str">
        <f>IFERROR(IF(INDEX('WPTM - Section F'!D$93:D$574,MATCH('Print View'!$AN236,'WPTM - Section F'!A$93:A$574,0))&lt;&gt;0,INDEX('WPTM - Section F'!D$93:D$574,MATCH('Print View'!$AN236,'WPTM - Section F'!A$93:A$574,0)),""),"")</f>
        <v/>
      </c>
      <c r="P236" s="645"/>
      <c r="Q236" s="645" t="str">
        <f>IFERROR(IF(INDEX('WPTM - Section F'!E$93:E$574,MATCH('Print View'!$AN236,'WPTM - Section F'!A$93:A$574,0))&lt;&gt;0,INDEX('WPTM - Section F'!E$93:E$574,MATCH('Print View'!$AN236,'WPTM - Section F'!A$93:A$574,0)),""),"")</f>
        <v/>
      </c>
      <c r="R236" s="645"/>
      <c r="S236" s="645" t="str">
        <f>IFERROR(IF(INDEX('WPTM - Section F'!D$93:D$574,MATCH('Print View'!$AO236,'WPTM - Section F'!A$93:A$574,0))&lt;&gt;0,INDEX('WPTM - Section F'!D$93:D$574,MATCH('Print View'!$AO236,'WPTM - Section F'!A$93:A$574,0)),""),"")</f>
        <v/>
      </c>
      <c r="T236" s="645"/>
      <c r="U236" s="645" t="str">
        <f>IFERROR(IF(INDEX('WPTM - Section F'!E$93:E$574,MATCH('Print View'!$AO236,'WPTM - Section F'!A$93:A$574,0))&lt;&gt;0,INDEX('WPTM - Section F'!E$93:E$574,MATCH('Print View'!$AO236,'WPTM - Section F'!A$93:A$574,0)),""),"")</f>
        <v/>
      </c>
      <c r="V236" s="645"/>
      <c r="W236" s="645" t="str">
        <f>IFERROR(IF(INDEX('WPTM - Section F'!D$93:D$574,MATCH('Print View'!$AP236,'WPTM - Section F'!A$93:A$574,0))&lt;&gt;0,INDEX('WPTM - Section F'!D$93:D$574,MATCH('Print View'!$AP236,'WPTM - Section F'!A$93:A$574,0)),""),"")</f>
        <v/>
      </c>
      <c r="X236" s="645"/>
      <c r="Y236" s="645" t="str">
        <f>IFERROR(IF(INDEX('WPTM - Section F'!E$93:E$574,MATCH('Print View'!$AP236,'WPTM - Section F'!A$93:A$574,0))&lt;&gt;0,INDEX('WPTM - Section F'!E$93:E$574,MATCH('Print View'!$AP236,'WPTM - Section F'!A$93:A$574,0)),""),"")</f>
        <v/>
      </c>
      <c r="Z236" s="645"/>
      <c r="AA236" s="645" t="str">
        <f>IFERROR(IF(INDEX('WPTM - Section F'!D$93:D$574,MATCH('Print View'!$AQ236,'WPTM - Section F'!A$93:A$574,0))&lt;&gt;0,INDEX('WPTM - Section F'!D$93:D$574,MATCH('Print View'!$AQ236,'WPTM - Section F'!A$93:A$574,0)),""),"")</f>
        <v/>
      </c>
      <c r="AB236" s="645"/>
      <c r="AC236" s="645" t="str">
        <f>IFERROR(IF(INDEX('WPTM - Section F'!E$93:E$574,MATCH('Print View'!$AQ236,'WPTM - Section F'!A$93:A$574,0))&lt;&gt;0,INDEX('WPTM - Section F'!E$93:E$574,MATCH('Print View'!$AQ236,'WPTM - Section F'!A$93:A$574,0)),""),"")</f>
        <v/>
      </c>
      <c r="AD236" s="645"/>
      <c r="AE236" s="254"/>
      <c r="AF236" s="314"/>
      <c r="AG236" s="322" t="str">
        <f>IFERROR(IF(INDEX('WPTM - Section F'!O$8:O$89,MATCH('Print View'!$A236,'WPTM - Section F'!D$8:D$89,0))&lt;&gt;0,INDEX('WPTM - Section F'!O$8:O$89,MATCH('Print View'!$A236,'WPTM - Section F'!D$8:D$89,0)),""),"")</f>
        <v/>
      </c>
      <c r="AL236" s="249" t="str">
        <f t="shared" si="314"/>
        <v>52</v>
      </c>
      <c r="AM236" s="249" t="str">
        <f t="shared" si="315"/>
        <v>52</v>
      </c>
      <c r="AN236" s="249" t="str">
        <f t="shared" si="316"/>
        <v>52</v>
      </c>
      <c r="AO236" s="249" t="str">
        <f t="shared" si="317"/>
        <v>52</v>
      </c>
      <c r="AP236" s="249" t="str">
        <f t="shared" si="318"/>
        <v>52</v>
      </c>
      <c r="AQ236" s="249" t="str">
        <f t="shared" si="319"/>
        <v>52</v>
      </c>
    </row>
    <row r="237" spans="1:43" s="230" customFormat="1" ht="28.5" hidden="1" x14ac:dyDescent="0.25">
      <c r="A237" s="318" t="s">
        <v>361</v>
      </c>
      <c r="B237" s="312" t="str">
        <f>IFERROR(IF(INDEX('WPTM - Section F'!B$8:B$89,MATCH('Print View'!$A237,'WPTM - Section F'!A$8:A$89,0))&lt;&gt;0,INDEX('WPTM - Section F'!B$8:B$89,MATCH('Print View'!$A237,'WPTM - Section F'!A$8:A$89,0)),""),"")</f>
        <v/>
      </c>
      <c r="C237" s="312" t="str">
        <f>IFERROR(IF(INDEX('WPTM - Section F'!C$8:C$89,MATCH('Print View'!$A237,'WPTM - Section F'!B$8:B$89,0))&lt;&gt;0,INDEX('WPTM - Section F'!C$8:C$89,MATCH('Print View'!$A237,'WPTM - Section F'!B$8:B$89,0)),""),"")</f>
        <v/>
      </c>
      <c r="D237" s="312" t="str">
        <f>IFERROR(IF(INDEX('WPTM - Section F'!D$8:D$89,MATCH('Print View'!$A237,'WPTM - Section F'!C$8:C$89,0))&lt;&gt;0,INDEX('WPTM - Section F'!D$8:D$89,MATCH('Print View'!$A237,'WPTM - Section F'!C$8:C$89,0)),""),"")</f>
        <v/>
      </c>
      <c r="E237" s="312" t="str">
        <f>IFERROR(IF(INDEX('WPTM - Section F'!E$8:E$89,MATCH('Print View'!$A237,'WPTM - Section F'!D$8:D$89,0))&lt;&gt;0,INDEX('WPTM - Section F'!E$8:E$89,MATCH('Print View'!$A237,'WPTM - Section F'!D$8:D$89,0)),""),"")</f>
        <v/>
      </c>
      <c r="F237" s="312" t="str">
        <f>IFERROR(IF(INDEX('WPTM - Section F'!N$8:N$89,MATCH('Print View'!$A237,'WPTM - Section F'!D$8:D$89,0))&lt;&gt;0,INDEX('WPTM - Section F'!N$8:N$89,MATCH('Print View'!$A237,'WPTM - Section F'!D$8:D$89,0)),""),"")</f>
        <v/>
      </c>
      <c r="G237" s="645" t="str">
        <f ca="1">IFERROR(IF(INDEX('WPTM - Section F'!D$93:D$574,MATCH('Print View'!$AL237,'WPTM - Section F'!A$93:A$574,0))&lt;&gt;0,INDEX('WPTM - Section F'!D$93:D$574,MATCH('Print View'!$AL237,'WPTM - Section F'!A$93:A$574,0)),""),"")</f>
        <v/>
      </c>
      <c r="H237" s="645"/>
      <c r="I237" s="645" t="str">
        <f ca="1">IFERROR(IF(INDEX('WPTM - Section F'!E$93:E$574,MATCH('Print View'!$AL237,'WPTM - Section F'!A$93:A$574,0))&lt;&gt;0,INDEX('WPTM - Section F'!E$93:E$574,MATCH('Print View'!$AL237,'WPTM - Section F'!A$93:A$574,0)),""),"")</f>
        <v/>
      </c>
      <c r="J237" s="645"/>
      <c r="K237" s="645" t="str">
        <f ca="1">IFERROR(IF(INDEX('WPTM - Section F'!D$93:D$574,MATCH('Print View'!$AM237,'WPTM - Section F'!A$93:A$574,0))&lt;&gt;0,INDEX('WPTM - Section F'!D$93:D$574,MATCH('Print View'!$AM237,'WPTM - Section F'!A$93:A$574,0)),""),"")</f>
        <v/>
      </c>
      <c r="L237" s="645"/>
      <c r="M237" s="645" t="str">
        <f ca="1">IFERROR(IF(INDEX('WPTM - Section F'!E$93:E$574,MATCH('Print View'!$AM237,'WPTM - Section F'!A$93:A$574,0))&lt;&gt;0,INDEX('WPTM - Section F'!E$93:E$574,MATCH('Print View'!$AM237,'WPTM - Section F'!A$93:A$574,0)),""),"")</f>
        <v/>
      </c>
      <c r="N237" s="645"/>
      <c r="O237" s="645" t="str">
        <f ca="1">IFERROR(IF(INDEX('WPTM - Section F'!D$93:D$574,MATCH('Print View'!$AN237,'WPTM - Section F'!A$93:A$574,0))&lt;&gt;0,INDEX('WPTM - Section F'!D$93:D$574,MATCH('Print View'!$AN237,'WPTM - Section F'!A$93:A$574,0)),""),"")</f>
        <v/>
      </c>
      <c r="P237" s="645"/>
      <c r="Q237" s="645" t="str">
        <f ca="1">IFERROR(IF(INDEX('WPTM - Section F'!E$93:E$574,MATCH('Print View'!$AN237,'WPTM - Section F'!A$93:A$574,0))&lt;&gt;0,INDEX('WPTM - Section F'!E$93:E$574,MATCH('Print View'!$AN237,'WPTM - Section F'!A$93:A$574,0)),""),"")</f>
        <v/>
      </c>
      <c r="R237" s="645"/>
      <c r="S237" s="645" t="str">
        <f ca="1">IFERROR(IF(INDEX('WPTM - Section F'!D$93:D$574,MATCH('Print View'!$AO237,'WPTM - Section F'!A$93:A$574,0))&lt;&gt;0,INDEX('WPTM - Section F'!D$93:D$574,MATCH('Print View'!$AO237,'WPTM - Section F'!A$93:A$574,0)),""),"")</f>
        <v/>
      </c>
      <c r="T237" s="645"/>
      <c r="U237" s="645" t="str">
        <f ca="1">IFERROR(IF(INDEX('WPTM - Section F'!E$93:E$574,MATCH('Print View'!$AO237,'WPTM - Section F'!A$93:A$574,0))&lt;&gt;0,INDEX('WPTM - Section F'!E$93:E$574,MATCH('Print View'!$AO237,'WPTM - Section F'!A$93:A$574,0)),""),"")</f>
        <v/>
      </c>
      <c r="V237" s="645"/>
      <c r="W237" s="645" t="str">
        <f ca="1">IFERROR(IF(INDEX('WPTM - Section F'!D$93:D$574,MATCH('Print View'!$AP237,'WPTM - Section F'!A$93:A$574,0))&lt;&gt;0,INDEX('WPTM - Section F'!D$93:D$574,MATCH('Print View'!$AP237,'WPTM - Section F'!A$93:A$574,0)),""),"")</f>
        <v/>
      </c>
      <c r="X237" s="645"/>
      <c r="Y237" s="645" t="str">
        <f ca="1">IFERROR(IF(INDEX('WPTM - Section F'!E$93:E$574,MATCH('Print View'!$AP237,'WPTM - Section F'!A$93:A$574,0))&lt;&gt;0,INDEX('WPTM - Section F'!E$93:E$574,MATCH('Print View'!$AP237,'WPTM - Section F'!A$93:A$574,0)),""),"")</f>
        <v/>
      </c>
      <c r="Z237" s="645"/>
      <c r="AA237" s="645" t="str">
        <f>IFERROR(IF(INDEX('WPTM - Section F'!D$93:D$574,MATCH('Print View'!$AQ237,'WPTM - Section F'!A$93:A$574,0))&lt;&gt;0,INDEX('WPTM - Section F'!D$93:D$574,MATCH('Print View'!$AQ237,'WPTM - Section F'!A$93:A$574,0)),""),"")</f>
        <v/>
      </c>
      <c r="AB237" s="645"/>
      <c r="AC237" s="645" t="str">
        <f>IFERROR(IF(INDEX('WPTM - Section F'!E$93:E$574,MATCH('Print View'!$AQ237,'WPTM - Section F'!A$93:A$574,0))&lt;&gt;0,INDEX('WPTM - Section F'!E$93:E$574,MATCH('Print View'!$AQ237,'WPTM - Section F'!A$93:A$574,0)),""),"")</f>
        <v/>
      </c>
      <c r="AD237" s="645"/>
      <c r="AE237" s="254"/>
      <c r="AF237" s="314"/>
      <c r="AG237" s="322" t="str">
        <f>IFERROR(IF(INDEX('WPTM - Section F'!O$8:O$89,MATCH('Print View'!$A237,'WPTM - Section F'!D$8:D$89,0))&lt;&gt;0,INDEX('WPTM - Section F'!O$8:O$89,MATCH('Print View'!$A237,'WPTM - Section F'!D$8:D$89,0)),""),"")</f>
        <v/>
      </c>
      <c r="AL237" s="249" t="str">
        <f t="shared" ca="1" si="314"/>
        <v>53</v>
      </c>
      <c r="AM237" s="249" t="str">
        <f t="shared" ca="1" si="315"/>
        <v>53</v>
      </c>
      <c r="AN237" s="249" t="str">
        <f t="shared" ca="1" si="316"/>
        <v>53</v>
      </c>
      <c r="AO237" s="249" t="str">
        <f t="shared" ca="1" si="317"/>
        <v>53</v>
      </c>
      <c r="AP237" s="249" t="str">
        <f t="shared" ca="1" si="318"/>
        <v>53</v>
      </c>
      <c r="AQ237" s="249" t="str">
        <f t="shared" si="319"/>
        <v>53</v>
      </c>
    </row>
    <row r="238" spans="1:43" s="230" customFormat="1" ht="28.5" hidden="1" x14ac:dyDescent="0.25">
      <c r="A238" s="318" t="s">
        <v>362</v>
      </c>
      <c r="B238" s="312" t="str">
        <f>IFERROR(IF(INDEX('WPTM - Section F'!B$8:B$89,MATCH('Print View'!$A238,'WPTM - Section F'!A$8:A$89,0))&lt;&gt;0,INDEX('WPTM - Section F'!B$8:B$89,MATCH('Print View'!$A238,'WPTM - Section F'!A$8:A$89,0)),""),"")</f>
        <v/>
      </c>
      <c r="C238" s="312" t="str">
        <f>IFERROR(IF(INDEX('WPTM - Section F'!C$8:C$89,MATCH('Print View'!$A238,'WPTM - Section F'!B$8:B$89,0))&lt;&gt;0,INDEX('WPTM - Section F'!C$8:C$89,MATCH('Print View'!$A238,'WPTM - Section F'!B$8:B$89,0)),""),"")</f>
        <v/>
      </c>
      <c r="D238" s="312" t="str">
        <f>IFERROR(IF(INDEX('WPTM - Section F'!D$8:D$89,MATCH('Print View'!$A238,'WPTM - Section F'!C$8:C$89,0))&lt;&gt;0,INDEX('WPTM - Section F'!D$8:D$89,MATCH('Print View'!$A238,'WPTM - Section F'!C$8:C$89,0)),""),"")</f>
        <v/>
      </c>
      <c r="E238" s="312" t="str">
        <f>IFERROR(IF(INDEX('WPTM - Section F'!E$8:E$89,MATCH('Print View'!$A238,'WPTM - Section F'!D$8:D$89,0))&lt;&gt;0,INDEX('WPTM - Section F'!E$8:E$89,MATCH('Print View'!$A238,'WPTM - Section F'!D$8:D$89,0)),""),"")</f>
        <v/>
      </c>
      <c r="F238" s="312" t="str">
        <f>IFERROR(IF(INDEX('WPTM - Section F'!N$8:N$89,MATCH('Print View'!$A238,'WPTM - Section F'!D$8:D$89,0))&lt;&gt;0,INDEX('WPTM - Section F'!N$8:N$89,MATCH('Print View'!$A238,'WPTM - Section F'!D$8:D$89,0)),""),"")</f>
        <v/>
      </c>
      <c r="G238" s="645" t="str">
        <f>IFERROR(IF(INDEX('WPTM - Section F'!D$93:D$574,MATCH('Print View'!$AL238,'WPTM - Section F'!A$93:A$574,0))&lt;&gt;0,INDEX('WPTM - Section F'!D$93:D$574,MATCH('Print View'!$AL238,'WPTM - Section F'!A$93:A$574,0)),""),"")</f>
        <v/>
      </c>
      <c r="H238" s="645"/>
      <c r="I238" s="645" t="str">
        <f>IFERROR(IF(INDEX('WPTM - Section F'!E$93:E$574,MATCH('Print View'!$AL238,'WPTM - Section F'!A$93:A$574,0))&lt;&gt;0,INDEX('WPTM - Section F'!E$93:E$574,MATCH('Print View'!$AL238,'WPTM - Section F'!A$93:A$574,0)),""),"")</f>
        <v/>
      </c>
      <c r="J238" s="645"/>
      <c r="K238" s="645" t="str">
        <f>IFERROR(IF(INDEX('WPTM - Section F'!D$93:D$574,MATCH('Print View'!$AM238,'WPTM - Section F'!A$93:A$574,0))&lt;&gt;0,INDEX('WPTM - Section F'!D$93:D$574,MATCH('Print View'!$AM238,'WPTM - Section F'!A$93:A$574,0)),""),"")</f>
        <v/>
      </c>
      <c r="L238" s="645"/>
      <c r="M238" s="645" t="str">
        <f>IFERROR(IF(INDEX('WPTM - Section F'!E$93:E$574,MATCH('Print View'!$AM238,'WPTM - Section F'!A$93:A$574,0))&lt;&gt;0,INDEX('WPTM - Section F'!E$93:E$574,MATCH('Print View'!$AM238,'WPTM - Section F'!A$93:A$574,0)),""),"")</f>
        <v/>
      </c>
      <c r="N238" s="645"/>
      <c r="O238" s="645" t="str">
        <f>IFERROR(IF(INDEX('WPTM - Section F'!D$93:D$574,MATCH('Print View'!$AN238,'WPTM - Section F'!A$93:A$574,0))&lt;&gt;0,INDEX('WPTM - Section F'!D$93:D$574,MATCH('Print View'!$AN238,'WPTM - Section F'!A$93:A$574,0)),""),"")</f>
        <v/>
      </c>
      <c r="P238" s="645"/>
      <c r="Q238" s="645" t="str">
        <f>IFERROR(IF(INDEX('WPTM - Section F'!E$93:E$574,MATCH('Print View'!$AN238,'WPTM - Section F'!A$93:A$574,0))&lt;&gt;0,INDEX('WPTM - Section F'!E$93:E$574,MATCH('Print View'!$AN238,'WPTM - Section F'!A$93:A$574,0)),""),"")</f>
        <v/>
      </c>
      <c r="R238" s="645"/>
      <c r="S238" s="645" t="str">
        <f>IFERROR(IF(INDEX('WPTM - Section F'!D$93:D$574,MATCH('Print View'!$AO238,'WPTM - Section F'!A$93:A$574,0))&lt;&gt;0,INDEX('WPTM - Section F'!D$93:D$574,MATCH('Print View'!$AO238,'WPTM - Section F'!A$93:A$574,0)),""),"")</f>
        <v/>
      </c>
      <c r="T238" s="645"/>
      <c r="U238" s="645" t="str">
        <f>IFERROR(IF(INDEX('WPTM - Section F'!E$93:E$574,MATCH('Print View'!$AO238,'WPTM - Section F'!A$93:A$574,0))&lt;&gt;0,INDEX('WPTM - Section F'!E$93:E$574,MATCH('Print View'!$AO238,'WPTM - Section F'!A$93:A$574,0)),""),"")</f>
        <v/>
      </c>
      <c r="V238" s="645"/>
      <c r="W238" s="645" t="str">
        <f>IFERROR(IF(INDEX('WPTM - Section F'!D$93:D$574,MATCH('Print View'!$AP238,'WPTM - Section F'!A$93:A$574,0))&lt;&gt;0,INDEX('WPTM - Section F'!D$93:D$574,MATCH('Print View'!$AP238,'WPTM - Section F'!A$93:A$574,0)),""),"")</f>
        <v/>
      </c>
      <c r="X238" s="645"/>
      <c r="Y238" s="645" t="str">
        <f>IFERROR(IF(INDEX('WPTM - Section F'!E$93:E$574,MATCH('Print View'!$AP238,'WPTM - Section F'!A$93:A$574,0))&lt;&gt;0,INDEX('WPTM - Section F'!E$93:E$574,MATCH('Print View'!$AP238,'WPTM - Section F'!A$93:A$574,0)),""),"")</f>
        <v/>
      </c>
      <c r="Z238" s="645"/>
      <c r="AA238" s="645" t="str">
        <f>IFERROR(IF(INDEX('WPTM - Section F'!D$93:D$574,MATCH('Print View'!$AQ238,'WPTM - Section F'!A$93:A$574,0))&lt;&gt;0,INDEX('WPTM - Section F'!D$93:D$574,MATCH('Print View'!$AQ238,'WPTM - Section F'!A$93:A$574,0)),""),"")</f>
        <v/>
      </c>
      <c r="AB238" s="645"/>
      <c r="AC238" s="645" t="str">
        <f>IFERROR(IF(INDEX('WPTM - Section F'!E$93:E$574,MATCH('Print View'!$AQ238,'WPTM - Section F'!A$93:A$574,0))&lt;&gt;0,INDEX('WPTM - Section F'!E$93:E$574,MATCH('Print View'!$AQ238,'WPTM - Section F'!A$93:A$574,0)),""),"")</f>
        <v/>
      </c>
      <c r="AD238" s="645"/>
      <c r="AE238" s="254"/>
      <c r="AF238" s="314"/>
      <c r="AG238" s="322" t="str">
        <f>IFERROR(IF(INDEX('WPTM - Section F'!O$8:O$89,MATCH('Print View'!$A238,'WPTM - Section F'!D$8:D$89,0))&lt;&gt;0,INDEX('WPTM - Section F'!O$8:O$89,MATCH('Print View'!$A238,'WPTM - Section F'!D$8:D$89,0)),""),"")</f>
        <v/>
      </c>
      <c r="AL238" s="249" t="str">
        <f t="shared" si="314"/>
        <v>54</v>
      </c>
      <c r="AM238" s="249" t="str">
        <f t="shared" si="315"/>
        <v>54</v>
      </c>
      <c r="AN238" s="249" t="str">
        <f t="shared" si="316"/>
        <v>54</v>
      </c>
      <c r="AO238" s="249" t="str">
        <f t="shared" si="317"/>
        <v>54</v>
      </c>
      <c r="AP238" s="249" t="str">
        <f t="shared" si="318"/>
        <v>54</v>
      </c>
      <c r="AQ238" s="249" t="str">
        <f t="shared" si="319"/>
        <v>54</v>
      </c>
    </row>
    <row r="239" spans="1:43" s="230" customFormat="1" ht="28.5" hidden="1" x14ac:dyDescent="0.25">
      <c r="A239" s="318" t="s">
        <v>363</v>
      </c>
      <c r="B239" s="312" t="str">
        <f>IFERROR(IF(INDEX('WPTM - Section F'!B$8:B$89,MATCH('Print View'!$A239,'WPTM - Section F'!A$8:A$89,0))&lt;&gt;0,INDEX('WPTM - Section F'!B$8:B$89,MATCH('Print View'!$A239,'WPTM - Section F'!A$8:A$89,0)),""),"")</f>
        <v/>
      </c>
      <c r="C239" s="312" t="str">
        <f>IFERROR(IF(INDEX('WPTM - Section F'!C$8:C$89,MATCH('Print View'!$A239,'WPTM - Section F'!B$8:B$89,0))&lt;&gt;0,INDEX('WPTM - Section F'!C$8:C$89,MATCH('Print View'!$A239,'WPTM - Section F'!B$8:B$89,0)),""),"")</f>
        <v/>
      </c>
      <c r="D239" s="312" t="str">
        <f>IFERROR(IF(INDEX('WPTM - Section F'!D$8:D$89,MATCH('Print View'!$A239,'WPTM - Section F'!C$8:C$89,0))&lt;&gt;0,INDEX('WPTM - Section F'!D$8:D$89,MATCH('Print View'!$A239,'WPTM - Section F'!C$8:C$89,0)),""),"")</f>
        <v/>
      </c>
      <c r="E239" s="312" t="str">
        <f>IFERROR(IF(INDEX('WPTM - Section F'!E$8:E$89,MATCH('Print View'!$A239,'WPTM - Section F'!D$8:D$89,0))&lt;&gt;0,INDEX('WPTM - Section F'!E$8:E$89,MATCH('Print View'!$A239,'WPTM - Section F'!D$8:D$89,0)),""),"")</f>
        <v/>
      </c>
      <c r="F239" s="312" t="str">
        <f>IFERROR(IF(INDEX('WPTM - Section F'!N$8:N$89,MATCH('Print View'!$A239,'WPTM - Section F'!D$8:D$89,0))&lt;&gt;0,INDEX('WPTM - Section F'!N$8:N$89,MATCH('Print View'!$A239,'WPTM - Section F'!D$8:D$89,0)),""),"")</f>
        <v/>
      </c>
      <c r="G239" s="645" t="str">
        <f ca="1">IFERROR(IF(INDEX('WPTM - Section F'!D$93:D$574,MATCH('Print View'!$AL239,'WPTM - Section F'!A$93:A$574,0))&lt;&gt;0,INDEX('WPTM - Section F'!D$93:D$574,MATCH('Print View'!$AL239,'WPTM - Section F'!A$93:A$574,0)),""),"")</f>
        <v/>
      </c>
      <c r="H239" s="645"/>
      <c r="I239" s="645" t="str">
        <f ca="1">IFERROR(IF(INDEX('WPTM - Section F'!E$93:E$574,MATCH('Print View'!$AL239,'WPTM - Section F'!A$93:A$574,0))&lt;&gt;0,INDEX('WPTM - Section F'!E$93:E$574,MATCH('Print View'!$AL239,'WPTM - Section F'!A$93:A$574,0)),""),"")</f>
        <v/>
      </c>
      <c r="J239" s="645"/>
      <c r="K239" s="645" t="str">
        <f ca="1">IFERROR(IF(INDEX('WPTM - Section F'!D$93:D$574,MATCH('Print View'!$AM239,'WPTM - Section F'!A$93:A$574,0))&lt;&gt;0,INDEX('WPTM - Section F'!D$93:D$574,MATCH('Print View'!$AM239,'WPTM - Section F'!A$93:A$574,0)),""),"")</f>
        <v/>
      </c>
      <c r="L239" s="645"/>
      <c r="M239" s="645" t="str">
        <f ca="1">IFERROR(IF(INDEX('WPTM - Section F'!E$93:E$574,MATCH('Print View'!$AM239,'WPTM - Section F'!A$93:A$574,0))&lt;&gt;0,INDEX('WPTM - Section F'!E$93:E$574,MATCH('Print View'!$AM239,'WPTM - Section F'!A$93:A$574,0)),""),"")</f>
        <v/>
      </c>
      <c r="N239" s="645"/>
      <c r="O239" s="645" t="str">
        <f ca="1">IFERROR(IF(INDEX('WPTM - Section F'!D$93:D$574,MATCH('Print View'!$AN239,'WPTM - Section F'!A$93:A$574,0))&lt;&gt;0,INDEX('WPTM - Section F'!D$93:D$574,MATCH('Print View'!$AN239,'WPTM - Section F'!A$93:A$574,0)),""),"")</f>
        <v/>
      </c>
      <c r="P239" s="645"/>
      <c r="Q239" s="645" t="str">
        <f ca="1">IFERROR(IF(INDEX('WPTM - Section F'!E$93:E$574,MATCH('Print View'!$AN239,'WPTM - Section F'!A$93:A$574,0))&lt;&gt;0,INDEX('WPTM - Section F'!E$93:E$574,MATCH('Print View'!$AN239,'WPTM - Section F'!A$93:A$574,0)),""),"")</f>
        <v/>
      </c>
      <c r="R239" s="645"/>
      <c r="S239" s="645" t="str">
        <f ca="1">IFERROR(IF(INDEX('WPTM - Section F'!D$93:D$574,MATCH('Print View'!$AO239,'WPTM - Section F'!A$93:A$574,0))&lt;&gt;0,INDEX('WPTM - Section F'!D$93:D$574,MATCH('Print View'!$AO239,'WPTM - Section F'!A$93:A$574,0)),""),"")</f>
        <v/>
      </c>
      <c r="T239" s="645"/>
      <c r="U239" s="645" t="str">
        <f ca="1">IFERROR(IF(INDEX('WPTM - Section F'!E$93:E$574,MATCH('Print View'!$AO239,'WPTM - Section F'!A$93:A$574,0))&lt;&gt;0,INDEX('WPTM - Section F'!E$93:E$574,MATCH('Print View'!$AO239,'WPTM - Section F'!A$93:A$574,0)),""),"")</f>
        <v/>
      </c>
      <c r="V239" s="645"/>
      <c r="W239" s="645" t="str">
        <f ca="1">IFERROR(IF(INDEX('WPTM - Section F'!D$93:D$574,MATCH('Print View'!$AP239,'WPTM - Section F'!A$93:A$574,0))&lt;&gt;0,INDEX('WPTM - Section F'!D$93:D$574,MATCH('Print View'!$AP239,'WPTM - Section F'!A$93:A$574,0)),""),"")</f>
        <v/>
      </c>
      <c r="X239" s="645"/>
      <c r="Y239" s="645" t="str">
        <f ca="1">IFERROR(IF(INDEX('WPTM - Section F'!E$93:E$574,MATCH('Print View'!$AP239,'WPTM - Section F'!A$93:A$574,0))&lt;&gt;0,INDEX('WPTM - Section F'!E$93:E$574,MATCH('Print View'!$AP239,'WPTM - Section F'!A$93:A$574,0)),""),"")</f>
        <v/>
      </c>
      <c r="Z239" s="645"/>
      <c r="AA239" s="645" t="str">
        <f>IFERROR(IF(INDEX('WPTM - Section F'!D$93:D$574,MATCH('Print View'!$AQ239,'WPTM - Section F'!A$93:A$574,0))&lt;&gt;0,INDEX('WPTM - Section F'!D$93:D$574,MATCH('Print View'!$AQ239,'WPTM - Section F'!A$93:A$574,0)),""),"")</f>
        <v/>
      </c>
      <c r="AB239" s="645"/>
      <c r="AC239" s="645" t="str">
        <f>IFERROR(IF(INDEX('WPTM - Section F'!E$93:E$574,MATCH('Print View'!$AQ239,'WPTM - Section F'!A$93:A$574,0))&lt;&gt;0,INDEX('WPTM - Section F'!E$93:E$574,MATCH('Print View'!$AQ239,'WPTM - Section F'!A$93:A$574,0)),""),"")</f>
        <v/>
      </c>
      <c r="AD239" s="645"/>
      <c r="AE239" s="254"/>
      <c r="AF239" s="314"/>
      <c r="AG239" s="322" t="str">
        <f>IFERROR(IF(INDEX('WPTM - Section F'!O$8:O$89,MATCH('Print View'!$A239,'WPTM - Section F'!D$8:D$89,0))&lt;&gt;0,INDEX('WPTM - Section F'!O$8:O$89,MATCH('Print View'!$A239,'WPTM - Section F'!D$8:D$89,0)),""),"")</f>
        <v/>
      </c>
      <c r="AL239" s="249" t="str">
        <f t="shared" ca="1" si="314"/>
        <v>55</v>
      </c>
      <c r="AM239" s="249" t="str">
        <f t="shared" ca="1" si="315"/>
        <v>55</v>
      </c>
      <c r="AN239" s="249" t="str">
        <f t="shared" ca="1" si="316"/>
        <v>55</v>
      </c>
      <c r="AO239" s="249" t="str">
        <f t="shared" ca="1" si="317"/>
        <v>55</v>
      </c>
      <c r="AP239" s="249" t="str">
        <f t="shared" ca="1" si="318"/>
        <v>55</v>
      </c>
      <c r="AQ239" s="249" t="str">
        <f t="shared" si="319"/>
        <v>55</v>
      </c>
    </row>
    <row r="240" spans="1:43" s="230" customFormat="1" ht="28.5" hidden="1" x14ac:dyDescent="0.25">
      <c r="A240" s="318" t="s">
        <v>364</v>
      </c>
      <c r="B240" s="312" t="str">
        <f>IFERROR(IF(INDEX('WPTM - Section F'!B$8:B$89,MATCH('Print View'!$A240,'WPTM - Section F'!A$8:A$89,0))&lt;&gt;0,INDEX('WPTM - Section F'!B$8:B$89,MATCH('Print View'!$A240,'WPTM - Section F'!A$8:A$89,0)),""),"")</f>
        <v/>
      </c>
      <c r="C240" s="312" t="str">
        <f>IFERROR(IF(INDEX('WPTM - Section F'!C$8:C$89,MATCH('Print View'!$A240,'WPTM - Section F'!B$8:B$89,0))&lt;&gt;0,INDEX('WPTM - Section F'!C$8:C$89,MATCH('Print View'!$A240,'WPTM - Section F'!B$8:B$89,0)),""),"")</f>
        <v/>
      </c>
      <c r="D240" s="312" t="str">
        <f>IFERROR(IF(INDEX('WPTM - Section F'!D$8:D$89,MATCH('Print View'!$A240,'WPTM - Section F'!C$8:C$89,0))&lt;&gt;0,INDEX('WPTM - Section F'!D$8:D$89,MATCH('Print View'!$A240,'WPTM - Section F'!C$8:C$89,0)),""),"")</f>
        <v/>
      </c>
      <c r="E240" s="312" t="str">
        <f>IFERROR(IF(INDEX('WPTM - Section F'!E$8:E$89,MATCH('Print View'!$A240,'WPTM - Section F'!D$8:D$89,0))&lt;&gt;0,INDEX('WPTM - Section F'!E$8:E$89,MATCH('Print View'!$A240,'WPTM - Section F'!D$8:D$89,0)),""),"")</f>
        <v/>
      </c>
      <c r="F240" s="312" t="str">
        <f>IFERROR(IF(INDEX('WPTM - Section F'!N$8:N$89,MATCH('Print View'!$A240,'WPTM - Section F'!D$8:D$89,0))&lt;&gt;0,INDEX('WPTM - Section F'!N$8:N$89,MATCH('Print View'!$A240,'WPTM - Section F'!D$8:D$89,0)),""),"")</f>
        <v/>
      </c>
      <c r="G240" s="645" t="str">
        <f>IFERROR(IF(INDEX('WPTM - Section F'!D$93:D$574,MATCH('Print View'!$AL240,'WPTM - Section F'!A$93:A$574,0))&lt;&gt;0,INDEX('WPTM - Section F'!D$93:D$574,MATCH('Print View'!$AL240,'WPTM - Section F'!A$93:A$574,0)),""),"")</f>
        <v/>
      </c>
      <c r="H240" s="645"/>
      <c r="I240" s="645" t="str">
        <f>IFERROR(IF(INDEX('WPTM - Section F'!E$93:E$574,MATCH('Print View'!$AL240,'WPTM - Section F'!A$93:A$574,0))&lt;&gt;0,INDEX('WPTM - Section F'!E$93:E$574,MATCH('Print View'!$AL240,'WPTM - Section F'!A$93:A$574,0)),""),"")</f>
        <v/>
      </c>
      <c r="J240" s="645"/>
      <c r="K240" s="645" t="str">
        <f>IFERROR(IF(INDEX('WPTM - Section F'!D$93:D$574,MATCH('Print View'!$AM240,'WPTM - Section F'!A$93:A$574,0))&lt;&gt;0,INDEX('WPTM - Section F'!D$93:D$574,MATCH('Print View'!$AM240,'WPTM - Section F'!A$93:A$574,0)),""),"")</f>
        <v/>
      </c>
      <c r="L240" s="645"/>
      <c r="M240" s="645" t="str">
        <f>IFERROR(IF(INDEX('WPTM - Section F'!E$93:E$574,MATCH('Print View'!$AM240,'WPTM - Section F'!A$93:A$574,0))&lt;&gt;0,INDEX('WPTM - Section F'!E$93:E$574,MATCH('Print View'!$AM240,'WPTM - Section F'!A$93:A$574,0)),""),"")</f>
        <v/>
      </c>
      <c r="N240" s="645"/>
      <c r="O240" s="645" t="str">
        <f>IFERROR(IF(INDEX('WPTM - Section F'!D$93:D$574,MATCH('Print View'!$AN240,'WPTM - Section F'!A$93:A$574,0))&lt;&gt;0,INDEX('WPTM - Section F'!D$93:D$574,MATCH('Print View'!$AN240,'WPTM - Section F'!A$93:A$574,0)),""),"")</f>
        <v/>
      </c>
      <c r="P240" s="645"/>
      <c r="Q240" s="645" t="str">
        <f>IFERROR(IF(INDEX('WPTM - Section F'!E$93:E$574,MATCH('Print View'!$AN240,'WPTM - Section F'!A$93:A$574,0))&lt;&gt;0,INDEX('WPTM - Section F'!E$93:E$574,MATCH('Print View'!$AN240,'WPTM - Section F'!A$93:A$574,0)),""),"")</f>
        <v/>
      </c>
      <c r="R240" s="645"/>
      <c r="S240" s="645" t="str">
        <f>IFERROR(IF(INDEX('WPTM - Section F'!D$93:D$574,MATCH('Print View'!$AO240,'WPTM - Section F'!A$93:A$574,0))&lt;&gt;0,INDEX('WPTM - Section F'!D$93:D$574,MATCH('Print View'!$AO240,'WPTM - Section F'!A$93:A$574,0)),""),"")</f>
        <v/>
      </c>
      <c r="T240" s="645"/>
      <c r="U240" s="645" t="str">
        <f>IFERROR(IF(INDEX('WPTM - Section F'!E$93:E$574,MATCH('Print View'!$AO240,'WPTM - Section F'!A$93:A$574,0))&lt;&gt;0,INDEX('WPTM - Section F'!E$93:E$574,MATCH('Print View'!$AO240,'WPTM - Section F'!A$93:A$574,0)),""),"")</f>
        <v/>
      </c>
      <c r="V240" s="645"/>
      <c r="W240" s="645" t="str">
        <f>IFERROR(IF(INDEX('WPTM - Section F'!D$93:D$574,MATCH('Print View'!$AP240,'WPTM - Section F'!A$93:A$574,0))&lt;&gt;0,INDEX('WPTM - Section F'!D$93:D$574,MATCH('Print View'!$AP240,'WPTM - Section F'!A$93:A$574,0)),""),"")</f>
        <v/>
      </c>
      <c r="X240" s="645"/>
      <c r="Y240" s="645" t="str">
        <f>IFERROR(IF(INDEX('WPTM - Section F'!E$93:E$574,MATCH('Print View'!$AP240,'WPTM - Section F'!A$93:A$574,0))&lt;&gt;0,INDEX('WPTM - Section F'!E$93:E$574,MATCH('Print View'!$AP240,'WPTM - Section F'!A$93:A$574,0)),""),"")</f>
        <v/>
      </c>
      <c r="Z240" s="645"/>
      <c r="AA240" s="645" t="str">
        <f>IFERROR(IF(INDEX('WPTM - Section F'!D$93:D$574,MATCH('Print View'!$AQ240,'WPTM - Section F'!A$93:A$574,0))&lt;&gt;0,INDEX('WPTM - Section F'!D$93:D$574,MATCH('Print View'!$AQ240,'WPTM - Section F'!A$93:A$574,0)),""),"")</f>
        <v/>
      </c>
      <c r="AB240" s="645"/>
      <c r="AC240" s="645" t="str">
        <f>IFERROR(IF(INDEX('WPTM - Section F'!E$93:E$574,MATCH('Print View'!$AQ240,'WPTM - Section F'!A$93:A$574,0))&lt;&gt;0,INDEX('WPTM - Section F'!E$93:E$574,MATCH('Print View'!$AQ240,'WPTM - Section F'!A$93:A$574,0)),""),"")</f>
        <v/>
      </c>
      <c r="AD240" s="645"/>
      <c r="AE240" s="254"/>
      <c r="AF240" s="314"/>
      <c r="AG240" s="322" t="str">
        <f>IFERROR(IF(INDEX('WPTM - Section F'!O$8:O$89,MATCH('Print View'!$A240,'WPTM - Section F'!D$8:D$89,0))&lt;&gt;0,INDEX('WPTM - Section F'!O$8:O$89,MATCH('Print View'!$A240,'WPTM - Section F'!D$8:D$89,0)),""),"")</f>
        <v/>
      </c>
      <c r="AL240" s="249" t="str">
        <f t="shared" si="314"/>
        <v>56</v>
      </c>
      <c r="AM240" s="249" t="str">
        <f t="shared" si="315"/>
        <v>56</v>
      </c>
      <c r="AN240" s="249" t="str">
        <f t="shared" si="316"/>
        <v>56</v>
      </c>
      <c r="AO240" s="249" t="str">
        <f t="shared" si="317"/>
        <v>56</v>
      </c>
      <c r="AP240" s="249" t="str">
        <f t="shared" si="318"/>
        <v>56</v>
      </c>
      <c r="AQ240" s="249" t="str">
        <f t="shared" si="319"/>
        <v>56</v>
      </c>
    </row>
    <row r="241" spans="1:43" s="230" customFormat="1" ht="28.5" hidden="1" x14ac:dyDescent="0.25">
      <c r="A241" s="318" t="s">
        <v>365</v>
      </c>
      <c r="B241" s="312" t="str">
        <f>IFERROR(IF(INDEX('WPTM - Section F'!B$8:B$89,MATCH('Print View'!$A241,'WPTM - Section F'!A$8:A$89,0))&lt;&gt;0,INDEX('WPTM - Section F'!B$8:B$89,MATCH('Print View'!$A241,'WPTM - Section F'!A$8:A$89,0)),""),"")</f>
        <v/>
      </c>
      <c r="C241" s="312" t="str">
        <f>IFERROR(IF(INDEX('WPTM - Section F'!C$8:C$89,MATCH('Print View'!$A241,'WPTM - Section F'!B$8:B$89,0))&lt;&gt;0,INDEX('WPTM - Section F'!C$8:C$89,MATCH('Print View'!$A241,'WPTM - Section F'!B$8:B$89,0)),""),"")</f>
        <v/>
      </c>
      <c r="D241" s="312" t="str">
        <f>IFERROR(IF(INDEX('WPTM - Section F'!D$8:D$89,MATCH('Print View'!$A241,'WPTM - Section F'!C$8:C$89,0))&lt;&gt;0,INDEX('WPTM - Section F'!D$8:D$89,MATCH('Print View'!$A241,'WPTM - Section F'!C$8:C$89,0)),""),"")</f>
        <v/>
      </c>
      <c r="E241" s="312" t="str">
        <f>IFERROR(IF(INDEX('WPTM - Section F'!E$8:E$89,MATCH('Print View'!$A241,'WPTM - Section F'!D$8:D$89,0))&lt;&gt;0,INDEX('WPTM - Section F'!E$8:E$89,MATCH('Print View'!$A241,'WPTM - Section F'!D$8:D$89,0)),""),"")</f>
        <v/>
      </c>
      <c r="F241" s="312" t="str">
        <f>IFERROR(IF(INDEX('WPTM - Section F'!N$8:N$89,MATCH('Print View'!$A241,'WPTM - Section F'!D$8:D$89,0))&lt;&gt;0,INDEX('WPTM - Section F'!N$8:N$89,MATCH('Print View'!$A241,'WPTM - Section F'!D$8:D$89,0)),""),"")</f>
        <v/>
      </c>
      <c r="G241" s="645" t="str">
        <f ca="1">IFERROR(IF(INDEX('WPTM - Section F'!D$93:D$574,MATCH('Print View'!$AL241,'WPTM - Section F'!A$93:A$574,0))&lt;&gt;0,INDEX('WPTM - Section F'!D$93:D$574,MATCH('Print View'!$AL241,'WPTM - Section F'!A$93:A$574,0)),""),"")</f>
        <v/>
      </c>
      <c r="H241" s="645"/>
      <c r="I241" s="645" t="str">
        <f ca="1">IFERROR(IF(INDEX('WPTM - Section F'!E$93:E$574,MATCH('Print View'!$AL241,'WPTM - Section F'!A$93:A$574,0))&lt;&gt;0,INDEX('WPTM - Section F'!E$93:E$574,MATCH('Print View'!$AL241,'WPTM - Section F'!A$93:A$574,0)),""),"")</f>
        <v/>
      </c>
      <c r="J241" s="645"/>
      <c r="K241" s="645" t="str">
        <f ca="1">IFERROR(IF(INDEX('WPTM - Section F'!D$93:D$574,MATCH('Print View'!$AM241,'WPTM - Section F'!A$93:A$574,0))&lt;&gt;0,INDEX('WPTM - Section F'!D$93:D$574,MATCH('Print View'!$AM241,'WPTM - Section F'!A$93:A$574,0)),""),"")</f>
        <v/>
      </c>
      <c r="L241" s="645"/>
      <c r="M241" s="645" t="str">
        <f ca="1">IFERROR(IF(INDEX('WPTM - Section F'!E$93:E$574,MATCH('Print View'!$AM241,'WPTM - Section F'!A$93:A$574,0))&lt;&gt;0,INDEX('WPTM - Section F'!E$93:E$574,MATCH('Print View'!$AM241,'WPTM - Section F'!A$93:A$574,0)),""),"")</f>
        <v/>
      </c>
      <c r="N241" s="645"/>
      <c r="O241" s="645" t="str">
        <f ca="1">IFERROR(IF(INDEX('WPTM - Section F'!D$93:D$574,MATCH('Print View'!$AN241,'WPTM - Section F'!A$93:A$574,0))&lt;&gt;0,INDEX('WPTM - Section F'!D$93:D$574,MATCH('Print View'!$AN241,'WPTM - Section F'!A$93:A$574,0)),""),"")</f>
        <v/>
      </c>
      <c r="P241" s="645"/>
      <c r="Q241" s="645" t="str">
        <f ca="1">IFERROR(IF(INDEX('WPTM - Section F'!E$93:E$574,MATCH('Print View'!$AN241,'WPTM - Section F'!A$93:A$574,0))&lt;&gt;0,INDEX('WPTM - Section F'!E$93:E$574,MATCH('Print View'!$AN241,'WPTM - Section F'!A$93:A$574,0)),""),"")</f>
        <v/>
      </c>
      <c r="R241" s="645"/>
      <c r="S241" s="645" t="str">
        <f ca="1">IFERROR(IF(INDEX('WPTM - Section F'!D$93:D$574,MATCH('Print View'!$AO241,'WPTM - Section F'!A$93:A$574,0))&lt;&gt;0,INDEX('WPTM - Section F'!D$93:D$574,MATCH('Print View'!$AO241,'WPTM - Section F'!A$93:A$574,0)),""),"")</f>
        <v/>
      </c>
      <c r="T241" s="645"/>
      <c r="U241" s="645" t="str">
        <f ca="1">IFERROR(IF(INDEX('WPTM - Section F'!E$93:E$574,MATCH('Print View'!$AO241,'WPTM - Section F'!A$93:A$574,0))&lt;&gt;0,INDEX('WPTM - Section F'!E$93:E$574,MATCH('Print View'!$AO241,'WPTM - Section F'!A$93:A$574,0)),""),"")</f>
        <v/>
      </c>
      <c r="V241" s="645"/>
      <c r="W241" s="645" t="str">
        <f ca="1">IFERROR(IF(INDEX('WPTM - Section F'!D$93:D$574,MATCH('Print View'!$AP241,'WPTM - Section F'!A$93:A$574,0))&lt;&gt;0,INDEX('WPTM - Section F'!D$93:D$574,MATCH('Print View'!$AP241,'WPTM - Section F'!A$93:A$574,0)),""),"")</f>
        <v/>
      </c>
      <c r="X241" s="645"/>
      <c r="Y241" s="645" t="str">
        <f ca="1">IFERROR(IF(INDEX('WPTM - Section F'!E$93:E$574,MATCH('Print View'!$AP241,'WPTM - Section F'!A$93:A$574,0))&lt;&gt;0,INDEX('WPTM - Section F'!E$93:E$574,MATCH('Print View'!$AP241,'WPTM - Section F'!A$93:A$574,0)),""),"")</f>
        <v/>
      </c>
      <c r="Z241" s="645"/>
      <c r="AA241" s="645" t="str">
        <f>IFERROR(IF(INDEX('WPTM - Section F'!D$93:D$574,MATCH('Print View'!$AQ241,'WPTM - Section F'!A$93:A$574,0))&lt;&gt;0,INDEX('WPTM - Section F'!D$93:D$574,MATCH('Print View'!$AQ241,'WPTM - Section F'!A$93:A$574,0)),""),"")</f>
        <v/>
      </c>
      <c r="AB241" s="645"/>
      <c r="AC241" s="645" t="str">
        <f>IFERROR(IF(INDEX('WPTM - Section F'!E$93:E$574,MATCH('Print View'!$AQ241,'WPTM - Section F'!A$93:A$574,0))&lt;&gt;0,INDEX('WPTM - Section F'!E$93:E$574,MATCH('Print View'!$AQ241,'WPTM - Section F'!A$93:A$574,0)),""),"")</f>
        <v/>
      </c>
      <c r="AD241" s="645"/>
      <c r="AE241" s="254"/>
      <c r="AF241" s="314"/>
      <c r="AG241" s="322" t="str">
        <f>IFERROR(IF(INDEX('WPTM - Section F'!O$8:O$89,MATCH('Print View'!$A241,'WPTM - Section F'!D$8:D$89,0))&lt;&gt;0,INDEX('WPTM - Section F'!O$8:O$89,MATCH('Print View'!$A241,'WPTM - Section F'!D$8:D$89,0)),""),"")</f>
        <v/>
      </c>
      <c r="AL241" s="249" t="str">
        <f t="shared" ca="1" si="314"/>
        <v>57</v>
      </c>
      <c r="AM241" s="249" t="str">
        <f t="shared" ca="1" si="315"/>
        <v>57</v>
      </c>
      <c r="AN241" s="249" t="str">
        <f t="shared" ca="1" si="316"/>
        <v>57</v>
      </c>
      <c r="AO241" s="249" t="str">
        <f t="shared" ca="1" si="317"/>
        <v>57</v>
      </c>
      <c r="AP241" s="249" t="str">
        <f t="shared" ca="1" si="318"/>
        <v>57</v>
      </c>
      <c r="AQ241" s="249" t="str">
        <f t="shared" si="319"/>
        <v>57</v>
      </c>
    </row>
    <row r="242" spans="1:43" s="230" customFormat="1" ht="28.5" hidden="1" x14ac:dyDescent="0.25">
      <c r="A242" s="318" t="s">
        <v>366</v>
      </c>
      <c r="B242" s="312" t="str">
        <f>IFERROR(IF(INDEX('WPTM - Section F'!B$8:B$89,MATCH('Print View'!$A242,'WPTM - Section F'!A$8:A$89,0))&lt;&gt;0,INDEX('WPTM - Section F'!B$8:B$89,MATCH('Print View'!$A242,'WPTM - Section F'!A$8:A$89,0)),""),"")</f>
        <v/>
      </c>
      <c r="C242" s="312" t="str">
        <f>IFERROR(IF(INDEX('WPTM - Section F'!C$8:C$89,MATCH('Print View'!$A242,'WPTM - Section F'!B$8:B$89,0))&lt;&gt;0,INDEX('WPTM - Section F'!C$8:C$89,MATCH('Print View'!$A242,'WPTM - Section F'!B$8:B$89,0)),""),"")</f>
        <v/>
      </c>
      <c r="D242" s="312" t="str">
        <f>IFERROR(IF(INDEX('WPTM - Section F'!D$8:D$89,MATCH('Print View'!$A242,'WPTM - Section F'!C$8:C$89,0))&lt;&gt;0,INDEX('WPTM - Section F'!D$8:D$89,MATCH('Print View'!$A242,'WPTM - Section F'!C$8:C$89,0)),""),"")</f>
        <v/>
      </c>
      <c r="E242" s="312" t="str">
        <f>IFERROR(IF(INDEX('WPTM - Section F'!E$8:E$89,MATCH('Print View'!$A242,'WPTM - Section F'!D$8:D$89,0))&lt;&gt;0,INDEX('WPTM - Section F'!E$8:E$89,MATCH('Print View'!$A242,'WPTM - Section F'!D$8:D$89,0)),""),"")</f>
        <v/>
      </c>
      <c r="F242" s="312" t="str">
        <f>IFERROR(IF(INDEX('WPTM - Section F'!N$8:N$89,MATCH('Print View'!$A242,'WPTM - Section F'!D$8:D$89,0))&lt;&gt;0,INDEX('WPTM - Section F'!N$8:N$89,MATCH('Print View'!$A242,'WPTM - Section F'!D$8:D$89,0)),""),"")</f>
        <v/>
      </c>
      <c r="G242" s="645" t="str">
        <f>IFERROR(IF(INDEX('WPTM - Section F'!D$93:D$574,MATCH('Print View'!$AL242,'WPTM - Section F'!A$93:A$574,0))&lt;&gt;0,INDEX('WPTM - Section F'!D$93:D$574,MATCH('Print View'!$AL242,'WPTM - Section F'!A$93:A$574,0)),""),"")</f>
        <v/>
      </c>
      <c r="H242" s="645"/>
      <c r="I242" s="645" t="str">
        <f>IFERROR(IF(INDEX('WPTM - Section F'!E$93:E$574,MATCH('Print View'!$AL242,'WPTM - Section F'!A$93:A$574,0))&lt;&gt;0,INDEX('WPTM - Section F'!E$93:E$574,MATCH('Print View'!$AL242,'WPTM - Section F'!A$93:A$574,0)),""),"")</f>
        <v/>
      </c>
      <c r="J242" s="645"/>
      <c r="K242" s="645" t="str">
        <f>IFERROR(IF(INDEX('WPTM - Section F'!D$93:D$574,MATCH('Print View'!$AM242,'WPTM - Section F'!A$93:A$574,0))&lt;&gt;0,INDEX('WPTM - Section F'!D$93:D$574,MATCH('Print View'!$AM242,'WPTM - Section F'!A$93:A$574,0)),""),"")</f>
        <v/>
      </c>
      <c r="L242" s="645"/>
      <c r="M242" s="645" t="str">
        <f>IFERROR(IF(INDEX('WPTM - Section F'!E$93:E$574,MATCH('Print View'!$AM242,'WPTM - Section F'!A$93:A$574,0))&lt;&gt;0,INDEX('WPTM - Section F'!E$93:E$574,MATCH('Print View'!$AM242,'WPTM - Section F'!A$93:A$574,0)),""),"")</f>
        <v/>
      </c>
      <c r="N242" s="645"/>
      <c r="O242" s="645" t="str">
        <f>IFERROR(IF(INDEX('WPTM - Section F'!D$93:D$574,MATCH('Print View'!$AN242,'WPTM - Section F'!A$93:A$574,0))&lt;&gt;0,INDEX('WPTM - Section F'!D$93:D$574,MATCH('Print View'!$AN242,'WPTM - Section F'!A$93:A$574,0)),""),"")</f>
        <v/>
      </c>
      <c r="P242" s="645"/>
      <c r="Q242" s="645" t="str">
        <f>IFERROR(IF(INDEX('WPTM - Section F'!E$93:E$574,MATCH('Print View'!$AN242,'WPTM - Section F'!A$93:A$574,0))&lt;&gt;0,INDEX('WPTM - Section F'!E$93:E$574,MATCH('Print View'!$AN242,'WPTM - Section F'!A$93:A$574,0)),""),"")</f>
        <v/>
      </c>
      <c r="R242" s="645"/>
      <c r="S242" s="645" t="str">
        <f>IFERROR(IF(INDEX('WPTM - Section F'!D$93:D$574,MATCH('Print View'!$AO242,'WPTM - Section F'!A$93:A$574,0))&lt;&gt;0,INDEX('WPTM - Section F'!D$93:D$574,MATCH('Print View'!$AO242,'WPTM - Section F'!A$93:A$574,0)),""),"")</f>
        <v/>
      </c>
      <c r="T242" s="645"/>
      <c r="U242" s="645" t="str">
        <f>IFERROR(IF(INDEX('WPTM - Section F'!E$93:E$574,MATCH('Print View'!$AO242,'WPTM - Section F'!A$93:A$574,0))&lt;&gt;0,INDEX('WPTM - Section F'!E$93:E$574,MATCH('Print View'!$AO242,'WPTM - Section F'!A$93:A$574,0)),""),"")</f>
        <v/>
      </c>
      <c r="V242" s="645"/>
      <c r="W242" s="645" t="str">
        <f>IFERROR(IF(INDEX('WPTM - Section F'!D$93:D$574,MATCH('Print View'!$AP242,'WPTM - Section F'!A$93:A$574,0))&lt;&gt;0,INDEX('WPTM - Section F'!D$93:D$574,MATCH('Print View'!$AP242,'WPTM - Section F'!A$93:A$574,0)),""),"")</f>
        <v/>
      </c>
      <c r="X242" s="645"/>
      <c r="Y242" s="645" t="str">
        <f>IFERROR(IF(INDEX('WPTM - Section F'!E$93:E$574,MATCH('Print View'!$AP242,'WPTM - Section F'!A$93:A$574,0))&lt;&gt;0,INDEX('WPTM - Section F'!E$93:E$574,MATCH('Print View'!$AP242,'WPTM - Section F'!A$93:A$574,0)),""),"")</f>
        <v/>
      </c>
      <c r="Z242" s="645"/>
      <c r="AA242" s="645" t="str">
        <f>IFERROR(IF(INDEX('WPTM - Section F'!D$93:D$574,MATCH('Print View'!$AQ242,'WPTM - Section F'!A$93:A$574,0))&lt;&gt;0,INDEX('WPTM - Section F'!D$93:D$574,MATCH('Print View'!$AQ242,'WPTM - Section F'!A$93:A$574,0)),""),"")</f>
        <v/>
      </c>
      <c r="AB242" s="645"/>
      <c r="AC242" s="645" t="str">
        <f>IFERROR(IF(INDEX('WPTM - Section F'!E$93:E$574,MATCH('Print View'!$AQ242,'WPTM - Section F'!A$93:A$574,0))&lt;&gt;0,INDEX('WPTM - Section F'!E$93:E$574,MATCH('Print View'!$AQ242,'WPTM - Section F'!A$93:A$574,0)),""),"")</f>
        <v/>
      </c>
      <c r="AD242" s="645"/>
      <c r="AE242" s="254"/>
      <c r="AF242" s="314"/>
      <c r="AG242" s="322" t="str">
        <f>IFERROR(IF(INDEX('WPTM - Section F'!O$8:O$89,MATCH('Print View'!$A242,'WPTM - Section F'!D$8:D$89,0))&lt;&gt;0,INDEX('WPTM - Section F'!O$8:O$89,MATCH('Print View'!$A242,'WPTM - Section F'!D$8:D$89,0)),""),"")</f>
        <v/>
      </c>
      <c r="AL242" s="249" t="str">
        <f t="shared" si="314"/>
        <v>58</v>
      </c>
      <c r="AM242" s="249" t="str">
        <f t="shared" si="315"/>
        <v>58</v>
      </c>
      <c r="AN242" s="249" t="str">
        <f t="shared" si="316"/>
        <v>58</v>
      </c>
      <c r="AO242" s="249" t="str">
        <f t="shared" si="317"/>
        <v>58</v>
      </c>
      <c r="AP242" s="249" t="str">
        <f t="shared" si="318"/>
        <v>58</v>
      </c>
      <c r="AQ242" s="249" t="str">
        <f t="shared" si="319"/>
        <v>58</v>
      </c>
    </row>
    <row r="243" spans="1:43" s="230" customFormat="1" ht="28.5" hidden="1" x14ac:dyDescent="0.25">
      <c r="A243" s="318" t="s">
        <v>367</v>
      </c>
      <c r="B243" s="312" t="str">
        <f>IFERROR(IF(INDEX('WPTM - Section F'!B$8:B$89,MATCH('Print View'!$A243,'WPTM - Section F'!A$8:A$89,0))&lt;&gt;0,INDEX('WPTM - Section F'!B$8:B$89,MATCH('Print View'!$A243,'WPTM - Section F'!A$8:A$89,0)),""),"")</f>
        <v/>
      </c>
      <c r="C243" s="312" t="str">
        <f>IFERROR(IF(INDEX('WPTM - Section F'!C$8:C$89,MATCH('Print View'!$A243,'WPTM - Section F'!B$8:B$89,0))&lt;&gt;0,INDEX('WPTM - Section F'!C$8:C$89,MATCH('Print View'!$A243,'WPTM - Section F'!B$8:B$89,0)),""),"")</f>
        <v/>
      </c>
      <c r="D243" s="312" t="str">
        <f>IFERROR(IF(INDEX('WPTM - Section F'!D$8:D$89,MATCH('Print View'!$A243,'WPTM - Section F'!C$8:C$89,0))&lt;&gt;0,INDEX('WPTM - Section F'!D$8:D$89,MATCH('Print View'!$A243,'WPTM - Section F'!C$8:C$89,0)),""),"")</f>
        <v/>
      </c>
      <c r="E243" s="312" t="str">
        <f>IFERROR(IF(INDEX('WPTM - Section F'!E$8:E$89,MATCH('Print View'!$A243,'WPTM - Section F'!D$8:D$89,0))&lt;&gt;0,INDEX('WPTM - Section F'!E$8:E$89,MATCH('Print View'!$A243,'WPTM - Section F'!D$8:D$89,0)),""),"")</f>
        <v/>
      </c>
      <c r="F243" s="312" t="str">
        <f>IFERROR(IF(INDEX('WPTM - Section F'!N$8:N$89,MATCH('Print View'!$A243,'WPTM - Section F'!D$8:D$89,0))&lt;&gt;0,INDEX('WPTM - Section F'!N$8:N$89,MATCH('Print View'!$A243,'WPTM - Section F'!D$8:D$89,0)),""),"")</f>
        <v/>
      </c>
      <c r="G243" s="645" t="str">
        <f ca="1">IFERROR(IF(INDEX('WPTM - Section F'!D$93:D$574,MATCH('Print View'!$AL243,'WPTM - Section F'!A$93:A$574,0))&lt;&gt;0,INDEX('WPTM - Section F'!D$93:D$574,MATCH('Print View'!$AL243,'WPTM - Section F'!A$93:A$574,0)),""),"")</f>
        <v/>
      </c>
      <c r="H243" s="645"/>
      <c r="I243" s="645" t="str">
        <f ca="1">IFERROR(IF(INDEX('WPTM - Section F'!E$93:E$574,MATCH('Print View'!$AL243,'WPTM - Section F'!A$93:A$574,0))&lt;&gt;0,INDEX('WPTM - Section F'!E$93:E$574,MATCH('Print View'!$AL243,'WPTM - Section F'!A$93:A$574,0)),""),"")</f>
        <v/>
      </c>
      <c r="J243" s="645"/>
      <c r="K243" s="645" t="str">
        <f ca="1">IFERROR(IF(INDEX('WPTM - Section F'!D$93:D$574,MATCH('Print View'!$AM243,'WPTM - Section F'!A$93:A$574,0))&lt;&gt;0,INDEX('WPTM - Section F'!D$93:D$574,MATCH('Print View'!$AM243,'WPTM - Section F'!A$93:A$574,0)),""),"")</f>
        <v/>
      </c>
      <c r="L243" s="645"/>
      <c r="M243" s="645" t="str">
        <f ca="1">IFERROR(IF(INDEX('WPTM - Section F'!E$93:E$574,MATCH('Print View'!$AM243,'WPTM - Section F'!A$93:A$574,0))&lt;&gt;0,INDEX('WPTM - Section F'!E$93:E$574,MATCH('Print View'!$AM243,'WPTM - Section F'!A$93:A$574,0)),""),"")</f>
        <v/>
      </c>
      <c r="N243" s="645"/>
      <c r="O243" s="645" t="str">
        <f ca="1">IFERROR(IF(INDEX('WPTM - Section F'!D$93:D$574,MATCH('Print View'!$AN243,'WPTM - Section F'!A$93:A$574,0))&lt;&gt;0,INDEX('WPTM - Section F'!D$93:D$574,MATCH('Print View'!$AN243,'WPTM - Section F'!A$93:A$574,0)),""),"")</f>
        <v/>
      </c>
      <c r="P243" s="645"/>
      <c r="Q243" s="645" t="str">
        <f ca="1">IFERROR(IF(INDEX('WPTM - Section F'!E$93:E$574,MATCH('Print View'!$AN243,'WPTM - Section F'!A$93:A$574,0))&lt;&gt;0,INDEX('WPTM - Section F'!E$93:E$574,MATCH('Print View'!$AN243,'WPTM - Section F'!A$93:A$574,0)),""),"")</f>
        <v/>
      </c>
      <c r="R243" s="645"/>
      <c r="S243" s="645" t="str">
        <f ca="1">IFERROR(IF(INDEX('WPTM - Section F'!D$93:D$574,MATCH('Print View'!$AO243,'WPTM - Section F'!A$93:A$574,0))&lt;&gt;0,INDEX('WPTM - Section F'!D$93:D$574,MATCH('Print View'!$AO243,'WPTM - Section F'!A$93:A$574,0)),""),"")</f>
        <v/>
      </c>
      <c r="T243" s="645"/>
      <c r="U243" s="645" t="str">
        <f ca="1">IFERROR(IF(INDEX('WPTM - Section F'!E$93:E$574,MATCH('Print View'!$AO243,'WPTM - Section F'!A$93:A$574,0))&lt;&gt;0,INDEX('WPTM - Section F'!E$93:E$574,MATCH('Print View'!$AO243,'WPTM - Section F'!A$93:A$574,0)),""),"")</f>
        <v/>
      </c>
      <c r="V243" s="645"/>
      <c r="W243" s="645" t="str">
        <f ca="1">IFERROR(IF(INDEX('WPTM - Section F'!D$93:D$574,MATCH('Print View'!$AP243,'WPTM - Section F'!A$93:A$574,0))&lt;&gt;0,INDEX('WPTM - Section F'!D$93:D$574,MATCH('Print View'!$AP243,'WPTM - Section F'!A$93:A$574,0)),""),"")</f>
        <v/>
      </c>
      <c r="X243" s="645"/>
      <c r="Y243" s="645" t="str">
        <f ca="1">IFERROR(IF(INDEX('WPTM - Section F'!E$93:E$574,MATCH('Print View'!$AP243,'WPTM - Section F'!A$93:A$574,0))&lt;&gt;0,INDEX('WPTM - Section F'!E$93:E$574,MATCH('Print View'!$AP243,'WPTM - Section F'!A$93:A$574,0)),""),"")</f>
        <v/>
      </c>
      <c r="Z243" s="645"/>
      <c r="AA243" s="645" t="str">
        <f>IFERROR(IF(INDEX('WPTM - Section F'!D$93:D$574,MATCH('Print View'!$AQ243,'WPTM - Section F'!A$93:A$574,0))&lt;&gt;0,INDEX('WPTM - Section F'!D$93:D$574,MATCH('Print View'!$AQ243,'WPTM - Section F'!A$93:A$574,0)),""),"")</f>
        <v/>
      </c>
      <c r="AB243" s="645"/>
      <c r="AC243" s="645" t="str">
        <f>IFERROR(IF(INDEX('WPTM - Section F'!E$93:E$574,MATCH('Print View'!$AQ243,'WPTM - Section F'!A$93:A$574,0))&lt;&gt;0,INDEX('WPTM - Section F'!E$93:E$574,MATCH('Print View'!$AQ243,'WPTM - Section F'!A$93:A$574,0)),""),"")</f>
        <v/>
      </c>
      <c r="AD243" s="645"/>
      <c r="AE243" s="254"/>
      <c r="AF243" s="314"/>
      <c r="AG243" s="322" t="str">
        <f>IFERROR(IF(INDEX('WPTM - Section F'!O$8:O$89,MATCH('Print View'!$A243,'WPTM - Section F'!D$8:D$89,0))&lt;&gt;0,INDEX('WPTM - Section F'!O$8:O$89,MATCH('Print View'!$A243,'WPTM - Section F'!D$8:D$89,0)),""),"")</f>
        <v/>
      </c>
      <c r="AL243" s="249" t="str">
        <f t="shared" ca="1" si="314"/>
        <v>59</v>
      </c>
      <c r="AM243" s="249" t="str">
        <f t="shared" ca="1" si="315"/>
        <v>59</v>
      </c>
      <c r="AN243" s="249" t="str">
        <f t="shared" ca="1" si="316"/>
        <v>59</v>
      </c>
      <c r="AO243" s="249" t="str">
        <f t="shared" ca="1" si="317"/>
        <v>59</v>
      </c>
      <c r="AP243" s="249" t="str">
        <f t="shared" ca="1" si="318"/>
        <v>59</v>
      </c>
      <c r="AQ243" s="249" t="str">
        <f t="shared" si="319"/>
        <v>59</v>
      </c>
    </row>
    <row r="244" spans="1:43" s="230" customFormat="1" ht="28.5" hidden="1" x14ac:dyDescent="0.25">
      <c r="A244" s="318" t="s">
        <v>368</v>
      </c>
      <c r="B244" s="312" t="str">
        <f>IFERROR(IF(INDEX('WPTM - Section F'!B$8:B$89,MATCH('Print View'!$A244,'WPTM - Section F'!A$8:A$89,0))&lt;&gt;0,INDEX('WPTM - Section F'!B$8:B$89,MATCH('Print View'!$A244,'WPTM - Section F'!A$8:A$89,0)),""),"")</f>
        <v/>
      </c>
      <c r="C244" s="312" t="str">
        <f>IFERROR(IF(INDEX('WPTM - Section F'!C$8:C$89,MATCH('Print View'!$A244,'WPTM - Section F'!B$8:B$89,0))&lt;&gt;0,INDEX('WPTM - Section F'!C$8:C$89,MATCH('Print View'!$A244,'WPTM - Section F'!B$8:B$89,0)),""),"")</f>
        <v/>
      </c>
      <c r="D244" s="312" t="str">
        <f>IFERROR(IF(INDEX('WPTM - Section F'!D$8:D$89,MATCH('Print View'!$A244,'WPTM - Section F'!C$8:C$89,0))&lt;&gt;0,INDEX('WPTM - Section F'!D$8:D$89,MATCH('Print View'!$A244,'WPTM - Section F'!C$8:C$89,0)),""),"")</f>
        <v/>
      </c>
      <c r="E244" s="312" t="str">
        <f>IFERROR(IF(INDEX('WPTM - Section F'!E$8:E$89,MATCH('Print View'!$A244,'WPTM - Section F'!D$8:D$89,0))&lt;&gt;0,INDEX('WPTM - Section F'!E$8:E$89,MATCH('Print View'!$A244,'WPTM - Section F'!D$8:D$89,0)),""),"")</f>
        <v/>
      </c>
      <c r="F244" s="312" t="str">
        <f>IFERROR(IF(INDEX('WPTM - Section F'!N$8:N$89,MATCH('Print View'!$A244,'WPTM - Section F'!D$8:D$89,0))&lt;&gt;0,INDEX('WPTM - Section F'!N$8:N$89,MATCH('Print View'!$A244,'WPTM - Section F'!D$8:D$89,0)),""),"")</f>
        <v/>
      </c>
      <c r="G244" s="645" t="str">
        <f>IFERROR(IF(INDEX('WPTM - Section F'!D$93:D$574,MATCH('Print View'!$AL244,'WPTM - Section F'!A$93:A$574,0))&lt;&gt;0,INDEX('WPTM - Section F'!D$93:D$574,MATCH('Print View'!$AL244,'WPTM - Section F'!A$93:A$574,0)),""),"")</f>
        <v/>
      </c>
      <c r="H244" s="645"/>
      <c r="I244" s="645" t="str">
        <f>IFERROR(IF(INDEX('WPTM - Section F'!E$93:E$574,MATCH('Print View'!$AL244,'WPTM - Section F'!A$93:A$574,0))&lt;&gt;0,INDEX('WPTM - Section F'!E$93:E$574,MATCH('Print View'!$AL244,'WPTM - Section F'!A$93:A$574,0)),""),"")</f>
        <v/>
      </c>
      <c r="J244" s="645"/>
      <c r="K244" s="645" t="str">
        <f>IFERROR(IF(INDEX('WPTM - Section F'!D$93:D$574,MATCH('Print View'!$AM244,'WPTM - Section F'!A$93:A$574,0))&lt;&gt;0,INDEX('WPTM - Section F'!D$93:D$574,MATCH('Print View'!$AM244,'WPTM - Section F'!A$93:A$574,0)),""),"")</f>
        <v/>
      </c>
      <c r="L244" s="645"/>
      <c r="M244" s="645" t="str">
        <f>IFERROR(IF(INDEX('WPTM - Section F'!E$93:E$574,MATCH('Print View'!$AM244,'WPTM - Section F'!A$93:A$574,0))&lt;&gt;0,INDEX('WPTM - Section F'!E$93:E$574,MATCH('Print View'!$AM244,'WPTM - Section F'!A$93:A$574,0)),""),"")</f>
        <v/>
      </c>
      <c r="N244" s="645"/>
      <c r="O244" s="645" t="str">
        <f>IFERROR(IF(INDEX('WPTM - Section F'!D$93:D$574,MATCH('Print View'!$AN244,'WPTM - Section F'!A$93:A$574,0))&lt;&gt;0,INDEX('WPTM - Section F'!D$93:D$574,MATCH('Print View'!$AN244,'WPTM - Section F'!A$93:A$574,0)),""),"")</f>
        <v/>
      </c>
      <c r="P244" s="645"/>
      <c r="Q244" s="645" t="str">
        <f>IFERROR(IF(INDEX('WPTM - Section F'!E$93:E$574,MATCH('Print View'!$AN244,'WPTM - Section F'!A$93:A$574,0))&lt;&gt;0,INDEX('WPTM - Section F'!E$93:E$574,MATCH('Print View'!$AN244,'WPTM - Section F'!A$93:A$574,0)),""),"")</f>
        <v/>
      </c>
      <c r="R244" s="645"/>
      <c r="S244" s="645" t="str">
        <f>IFERROR(IF(INDEX('WPTM - Section F'!D$93:D$574,MATCH('Print View'!$AO244,'WPTM - Section F'!A$93:A$574,0))&lt;&gt;0,INDEX('WPTM - Section F'!D$93:D$574,MATCH('Print View'!$AO244,'WPTM - Section F'!A$93:A$574,0)),""),"")</f>
        <v/>
      </c>
      <c r="T244" s="645"/>
      <c r="U244" s="645" t="str">
        <f>IFERROR(IF(INDEX('WPTM - Section F'!E$93:E$574,MATCH('Print View'!$AO244,'WPTM - Section F'!A$93:A$574,0))&lt;&gt;0,INDEX('WPTM - Section F'!E$93:E$574,MATCH('Print View'!$AO244,'WPTM - Section F'!A$93:A$574,0)),""),"")</f>
        <v/>
      </c>
      <c r="V244" s="645"/>
      <c r="W244" s="645" t="str">
        <f>IFERROR(IF(INDEX('WPTM - Section F'!D$93:D$574,MATCH('Print View'!$AP244,'WPTM - Section F'!A$93:A$574,0))&lt;&gt;0,INDEX('WPTM - Section F'!D$93:D$574,MATCH('Print View'!$AP244,'WPTM - Section F'!A$93:A$574,0)),""),"")</f>
        <v/>
      </c>
      <c r="X244" s="645"/>
      <c r="Y244" s="645" t="str">
        <f>IFERROR(IF(INDEX('WPTM - Section F'!E$93:E$574,MATCH('Print View'!$AP244,'WPTM - Section F'!A$93:A$574,0))&lt;&gt;0,INDEX('WPTM - Section F'!E$93:E$574,MATCH('Print View'!$AP244,'WPTM - Section F'!A$93:A$574,0)),""),"")</f>
        <v/>
      </c>
      <c r="Z244" s="645"/>
      <c r="AA244" s="645" t="str">
        <f>IFERROR(IF(INDEX('WPTM - Section F'!D$93:D$574,MATCH('Print View'!$AQ244,'WPTM - Section F'!A$93:A$574,0))&lt;&gt;0,INDEX('WPTM - Section F'!D$93:D$574,MATCH('Print View'!$AQ244,'WPTM - Section F'!A$93:A$574,0)),""),"")</f>
        <v/>
      </c>
      <c r="AB244" s="645"/>
      <c r="AC244" s="645" t="str">
        <f>IFERROR(IF(INDEX('WPTM - Section F'!E$93:E$574,MATCH('Print View'!$AQ244,'WPTM - Section F'!A$93:A$574,0))&lt;&gt;0,INDEX('WPTM - Section F'!E$93:E$574,MATCH('Print View'!$AQ244,'WPTM - Section F'!A$93:A$574,0)),""),"")</f>
        <v/>
      </c>
      <c r="AD244" s="645"/>
      <c r="AE244" s="254"/>
      <c r="AF244" s="314"/>
      <c r="AG244" s="322" t="str">
        <f>IFERROR(IF(INDEX('WPTM - Section F'!O$8:O$89,MATCH('Print View'!$A244,'WPTM - Section F'!D$8:D$89,0))&lt;&gt;0,INDEX('WPTM - Section F'!O$8:O$89,MATCH('Print View'!$A244,'WPTM - Section F'!D$8:D$89,0)),""),"")</f>
        <v/>
      </c>
      <c r="AL244" s="249" t="str">
        <f t="shared" si="314"/>
        <v>60</v>
      </c>
      <c r="AM244" s="249" t="str">
        <f t="shared" si="315"/>
        <v>60</v>
      </c>
      <c r="AN244" s="249" t="str">
        <f t="shared" si="316"/>
        <v>60</v>
      </c>
      <c r="AO244" s="249" t="str">
        <f t="shared" si="317"/>
        <v>60</v>
      </c>
      <c r="AP244" s="249" t="str">
        <f t="shared" si="318"/>
        <v>60</v>
      </c>
      <c r="AQ244" s="249" t="str">
        <f t="shared" si="319"/>
        <v>60</v>
      </c>
    </row>
    <row r="245" spans="1:43" s="230" customFormat="1" ht="28.5" hidden="1" x14ac:dyDescent="0.25">
      <c r="A245" s="318" t="s">
        <v>369</v>
      </c>
      <c r="B245" s="312" t="str">
        <f>IFERROR(IF(INDEX('WPTM - Section F'!B$8:B$89,MATCH('Print View'!$A245,'WPTM - Section F'!A$8:A$89,0))&lt;&gt;0,INDEX('WPTM - Section F'!B$8:B$89,MATCH('Print View'!$A245,'WPTM - Section F'!A$8:A$89,0)),""),"")</f>
        <v/>
      </c>
      <c r="C245" s="312" t="str">
        <f>IFERROR(IF(INDEX('WPTM - Section F'!C$8:C$89,MATCH('Print View'!$A245,'WPTM - Section F'!B$8:B$89,0))&lt;&gt;0,INDEX('WPTM - Section F'!C$8:C$89,MATCH('Print View'!$A245,'WPTM - Section F'!B$8:B$89,0)),""),"")</f>
        <v/>
      </c>
      <c r="D245" s="312" t="str">
        <f>IFERROR(IF(INDEX('WPTM - Section F'!D$8:D$89,MATCH('Print View'!$A245,'WPTM - Section F'!C$8:C$89,0))&lt;&gt;0,INDEX('WPTM - Section F'!D$8:D$89,MATCH('Print View'!$A245,'WPTM - Section F'!C$8:C$89,0)),""),"")</f>
        <v/>
      </c>
      <c r="E245" s="312" t="str">
        <f>IFERROR(IF(INDEX('WPTM - Section F'!E$8:E$89,MATCH('Print View'!$A245,'WPTM - Section F'!D$8:D$89,0))&lt;&gt;0,INDEX('WPTM - Section F'!E$8:E$89,MATCH('Print View'!$A245,'WPTM - Section F'!D$8:D$89,0)),""),"")</f>
        <v/>
      </c>
      <c r="F245" s="312" t="str">
        <f>IFERROR(IF(INDEX('WPTM - Section F'!N$8:N$89,MATCH('Print View'!$A245,'WPTM - Section F'!D$8:D$89,0))&lt;&gt;0,INDEX('WPTM - Section F'!N$8:N$89,MATCH('Print View'!$A245,'WPTM - Section F'!D$8:D$89,0)),""),"")</f>
        <v/>
      </c>
      <c r="G245" s="645" t="str">
        <f ca="1">IFERROR(IF(INDEX('WPTM - Section F'!D$93:D$574,MATCH('Print View'!$AL245,'WPTM - Section F'!A$93:A$574,0))&lt;&gt;0,INDEX('WPTM - Section F'!D$93:D$574,MATCH('Print View'!$AL245,'WPTM - Section F'!A$93:A$574,0)),""),"")</f>
        <v/>
      </c>
      <c r="H245" s="645"/>
      <c r="I245" s="645" t="str">
        <f ca="1">IFERROR(IF(INDEX('WPTM - Section F'!E$93:E$574,MATCH('Print View'!$AL245,'WPTM - Section F'!A$93:A$574,0))&lt;&gt;0,INDEX('WPTM - Section F'!E$93:E$574,MATCH('Print View'!$AL245,'WPTM - Section F'!A$93:A$574,0)),""),"")</f>
        <v/>
      </c>
      <c r="J245" s="645"/>
      <c r="K245" s="645" t="str">
        <f ca="1">IFERROR(IF(INDEX('WPTM - Section F'!D$93:D$574,MATCH('Print View'!$AM245,'WPTM - Section F'!A$93:A$574,0))&lt;&gt;0,INDEX('WPTM - Section F'!D$93:D$574,MATCH('Print View'!$AM245,'WPTM - Section F'!A$93:A$574,0)),""),"")</f>
        <v/>
      </c>
      <c r="L245" s="645"/>
      <c r="M245" s="645" t="str">
        <f ca="1">IFERROR(IF(INDEX('WPTM - Section F'!E$93:E$574,MATCH('Print View'!$AM245,'WPTM - Section F'!A$93:A$574,0))&lt;&gt;0,INDEX('WPTM - Section F'!E$93:E$574,MATCH('Print View'!$AM245,'WPTM - Section F'!A$93:A$574,0)),""),"")</f>
        <v/>
      </c>
      <c r="N245" s="645"/>
      <c r="O245" s="645" t="str">
        <f ca="1">IFERROR(IF(INDEX('WPTM - Section F'!D$93:D$574,MATCH('Print View'!$AN245,'WPTM - Section F'!A$93:A$574,0))&lt;&gt;0,INDEX('WPTM - Section F'!D$93:D$574,MATCH('Print View'!$AN245,'WPTM - Section F'!A$93:A$574,0)),""),"")</f>
        <v/>
      </c>
      <c r="P245" s="645"/>
      <c r="Q245" s="645" t="str">
        <f ca="1">IFERROR(IF(INDEX('WPTM - Section F'!E$93:E$574,MATCH('Print View'!$AN245,'WPTM - Section F'!A$93:A$574,0))&lt;&gt;0,INDEX('WPTM - Section F'!E$93:E$574,MATCH('Print View'!$AN245,'WPTM - Section F'!A$93:A$574,0)),""),"")</f>
        <v/>
      </c>
      <c r="R245" s="645"/>
      <c r="S245" s="645" t="str">
        <f ca="1">IFERROR(IF(INDEX('WPTM - Section F'!D$93:D$574,MATCH('Print View'!$AO245,'WPTM - Section F'!A$93:A$574,0))&lt;&gt;0,INDEX('WPTM - Section F'!D$93:D$574,MATCH('Print View'!$AO245,'WPTM - Section F'!A$93:A$574,0)),""),"")</f>
        <v/>
      </c>
      <c r="T245" s="645"/>
      <c r="U245" s="645" t="str">
        <f ca="1">IFERROR(IF(INDEX('WPTM - Section F'!E$93:E$574,MATCH('Print View'!$AO245,'WPTM - Section F'!A$93:A$574,0))&lt;&gt;0,INDEX('WPTM - Section F'!E$93:E$574,MATCH('Print View'!$AO245,'WPTM - Section F'!A$93:A$574,0)),""),"")</f>
        <v/>
      </c>
      <c r="V245" s="645"/>
      <c r="W245" s="645" t="str">
        <f ca="1">IFERROR(IF(INDEX('WPTM - Section F'!D$93:D$574,MATCH('Print View'!$AP245,'WPTM - Section F'!A$93:A$574,0))&lt;&gt;0,INDEX('WPTM - Section F'!D$93:D$574,MATCH('Print View'!$AP245,'WPTM - Section F'!A$93:A$574,0)),""),"")</f>
        <v/>
      </c>
      <c r="X245" s="645"/>
      <c r="Y245" s="645" t="str">
        <f ca="1">IFERROR(IF(INDEX('WPTM - Section F'!E$93:E$574,MATCH('Print View'!$AP245,'WPTM - Section F'!A$93:A$574,0))&lt;&gt;0,INDEX('WPTM - Section F'!E$93:E$574,MATCH('Print View'!$AP245,'WPTM - Section F'!A$93:A$574,0)),""),"")</f>
        <v/>
      </c>
      <c r="Z245" s="645"/>
      <c r="AA245" s="645" t="str">
        <f>IFERROR(IF(INDEX('WPTM - Section F'!D$93:D$574,MATCH('Print View'!$AQ245,'WPTM - Section F'!A$93:A$574,0))&lt;&gt;0,INDEX('WPTM - Section F'!D$93:D$574,MATCH('Print View'!$AQ245,'WPTM - Section F'!A$93:A$574,0)),""),"")</f>
        <v/>
      </c>
      <c r="AB245" s="645"/>
      <c r="AC245" s="645" t="str">
        <f>IFERROR(IF(INDEX('WPTM - Section F'!E$93:E$574,MATCH('Print View'!$AQ245,'WPTM - Section F'!A$93:A$574,0))&lt;&gt;0,INDEX('WPTM - Section F'!E$93:E$574,MATCH('Print View'!$AQ245,'WPTM - Section F'!A$93:A$574,0)),""),"")</f>
        <v/>
      </c>
      <c r="AD245" s="645"/>
      <c r="AE245" s="254"/>
      <c r="AF245" s="314"/>
      <c r="AG245" s="322" t="str">
        <f>IFERROR(IF(INDEX('WPTM - Section F'!O$8:O$89,MATCH('Print View'!$A245,'WPTM - Section F'!D$8:D$89,0))&lt;&gt;0,INDEX('WPTM - Section F'!O$8:O$89,MATCH('Print View'!$A245,'WPTM - Section F'!D$8:D$89,0)),""),"")</f>
        <v/>
      </c>
      <c r="AL245" s="249" t="str">
        <f t="shared" ca="1" si="314"/>
        <v>61</v>
      </c>
      <c r="AM245" s="249" t="str">
        <f t="shared" ca="1" si="315"/>
        <v>61</v>
      </c>
      <c r="AN245" s="249" t="str">
        <f t="shared" ca="1" si="316"/>
        <v>61</v>
      </c>
      <c r="AO245" s="249" t="str">
        <f t="shared" ca="1" si="317"/>
        <v>61</v>
      </c>
      <c r="AP245" s="249" t="str">
        <f t="shared" ca="1" si="318"/>
        <v>61</v>
      </c>
      <c r="AQ245" s="249" t="str">
        <f t="shared" si="319"/>
        <v>61</v>
      </c>
    </row>
    <row r="246" spans="1:43" s="230" customFormat="1" ht="28.5" hidden="1" x14ac:dyDescent="0.25">
      <c r="A246" s="318" t="s">
        <v>370</v>
      </c>
      <c r="B246" s="312" t="str">
        <f>IFERROR(IF(INDEX('WPTM - Section F'!B$8:B$89,MATCH('Print View'!$A246,'WPTM - Section F'!A$8:A$89,0))&lt;&gt;0,INDEX('WPTM - Section F'!B$8:B$89,MATCH('Print View'!$A246,'WPTM - Section F'!A$8:A$89,0)),""),"")</f>
        <v/>
      </c>
      <c r="C246" s="312" t="str">
        <f>IFERROR(IF(INDEX('WPTM - Section F'!C$8:C$89,MATCH('Print View'!$A246,'WPTM - Section F'!B$8:B$89,0))&lt;&gt;0,INDEX('WPTM - Section F'!C$8:C$89,MATCH('Print View'!$A246,'WPTM - Section F'!B$8:B$89,0)),""),"")</f>
        <v/>
      </c>
      <c r="D246" s="312" t="str">
        <f>IFERROR(IF(INDEX('WPTM - Section F'!D$8:D$89,MATCH('Print View'!$A246,'WPTM - Section F'!C$8:C$89,0))&lt;&gt;0,INDEX('WPTM - Section F'!D$8:D$89,MATCH('Print View'!$A246,'WPTM - Section F'!C$8:C$89,0)),""),"")</f>
        <v/>
      </c>
      <c r="E246" s="312" t="str">
        <f>IFERROR(IF(INDEX('WPTM - Section F'!E$8:E$89,MATCH('Print View'!$A246,'WPTM - Section F'!D$8:D$89,0))&lt;&gt;0,INDEX('WPTM - Section F'!E$8:E$89,MATCH('Print View'!$A246,'WPTM - Section F'!D$8:D$89,0)),""),"")</f>
        <v/>
      </c>
      <c r="F246" s="312" t="str">
        <f>IFERROR(IF(INDEX('WPTM - Section F'!N$8:N$89,MATCH('Print View'!$A246,'WPTM - Section F'!D$8:D$89,0))&lt;&gt;0,INDEX('WPTM - Section F'!N$8:N$89,MATCH('Print View'!$A246,'WPTM - Section F'!D$8:D$89,0)),""),"")</f>
        <v/>
      </c>
      <c r="G246" s="645" t="str">
        <f>IFERROR(IF(INDEX('WPTM - Section F'!D$93:D$574,MATCH('Print View'!$AL246,'WPTM - Section F'!A$93:A$574,0))&lt;&gt;0,INDEX('WPTM - Section F'!D$93:D$574,MATCH('Print View'!$AL246,'WPTM - Section F'!A$93:A$574,0)),""),"")</f>
        <v/>
      </c>
      <c r="H246" s="645"/>
      <c r="I246" s="645" t="str">
        <f>IFERROR(IF(INDEX('WPTM - Section F'!E$93:E$574,MATCH('Print View'!$AL246,'WPTM - Section F'!A$93:A$574,0))&lt;&gt;0,INDEX('WPTM - Section F'!E$93:E$574,MATCH('Print View'!$AL246,'WPTM - Section F'!A$93:A$574,0)),""),"")</f>
        <v/>
      </c>
      <c r="J246" s="645"/>
      <c r="K246" s="645" t="str">
        <f>IFERROR(IF(INDEX('WPTM - Section F'!D$93:D$574,MATCH('Print View'!$AM246,'WPTM - Section F'!A$93:A$574,0))&lt;&gt;0,INDEX('WPTM - Section F'!D$93:D$574,MATCH('Print View'!$AM246,'WPTM - Section F'!A$93:A$574,0)),""),"")</f>
        <v/>
      </c>
      <c r="L246" s="645"/>
      <c r="M246" s="645" t="str">
        <f>IFERROR(IF(INDEX('WPTM - Section F'!E$93:E$574,MATCH('Print View'!$AM246,'WPTM - Section F'!A$93:A$574,0))&lt;&gt;0,INDEX('WPTM - Section F'!E$93:E$574,MATCH('Print View'!$AM246,'WPTM - Section F'!A$93:A$574,0)),""),"")</f>
        <v/>
      </c>
      <c r="N246" s="645"/>
      <c r="O246" s="645" t="str">
        <f>IFERROR(IF(INDEX('WPTM - Section F'!D$93:D$574,MATCH('Print View'!$AN246,'WPTM - Section F'!A$93:A$574,0))&lt;&gt;0,INDEX('WPTM - Section F'!D$93:D$574,MATCH('Print View'!$AN246,'WPTM - Section F'!A$93:A$574,0)),""),"")</f>
        <v/>
      </c>
      <c r="P246" s="645"/>
      <c r="Q246" s="645" t="str">
        <f>IFERROR(IF(INDEX('WPTM - Section F'!E$93:E$574,MATCH('Print View'!$AN246,'WPTM - Section F'!A$93:A$574,0))&lt;&gt;0,INDEX('WPTM - Section F'!E$93:E$574,MATCH('Print View'!$AN246,'WPTM - Section F'!A$93:A$574,0)),""),"")</f>
        <v/>
      </c>
      <c r="R246" s="645"/>
      <c r="S246" s="645" t="str">
        <f>IFERROR(IF(INDEX('WPTM - Section F'!D$93:D$574,MATCH('Print View'!$AO246,'WPTM - Section F'!A$93:A$574,0))&lt;&gt;0,INDEX('WPTM - Section F'!D$93:D$574,MATCH('Print View'!$AO246,'WPTM - Section F'!A$93:A$574,0)),""),"")</f>
        <v/>
      </c>
      <c r="T246" s="645"/>
      <c r="U246" s="645" t="str">
        <f>IFERROR(IF(INDEX('WPTM - Section F'!E$93:E$574,MATCH('Print View'!$AO246,'WPTM - Section F'!A$93:A$574,0))&lt;&gt;0,INDEX('WPTM - Section F'!E$93:E$574,MATCH('Print View'!$AO246,'WPTM - Section F'!A$93:A$574,0)),""),"")</f>
        <v/>
      </c>
      <c r="V246" s="645"/>
      <c r="W246" s="645" t="str">
        <f>IFERROR(IF(INDEX('WPTM - Section F'!D$93:D$574,MATCH('Print View'!$AP246,'WPTM - Section F'!A$93:A$574,0))&lt;&gt;0,INDEX('WPTM - Section F'!D$93:D$574,MATCH('Print View'!$AP246,'WPTM - Section F'!A$93:A$574,0)),""),"")</f>
        <v/>
      </c>
      <c r="X246" s="645"/>
      <c r="Y246" s="645" t="str">
        <f>IFERROR(IF(INDEX('WPTM - Section F'!E$93:E$574,MATCH('Print View'!$AP246,'WPTM - Section F'!A$93:A$574,0))&lt;&gt;0,INDEX('WPTM - Section F'!E$93:E$574,MATCH('Print View'!$AP246,'WPTM - Section F'!A$93:A$574,0)),""),"")</f>
        <v/>
      </c>
      <c r="Z246" s="645"/>
      <c r="AA246" s="645" t="str">
        <f>IFERROR(IF(INDEX('WPTM - Section F'!D$93:D$574,MATCH('Print View'!$AQ246,'WPTM - Section F'!A$93:A$574,0))&lt;&gt;0,INDEX('WPTM - Section F'!D$93:D$574,MATCH('Print View'!$AQ246,'WPTM - Section F'!A$93:A$574,0)),""),"")</f>
        <v/>
      </c>
      <c r="AB246" s="645"/>
      <c r="AC246" s="645" t="str">
        <f>IFERROR(IF(INDEX('WPTM - Section F'!E$93:E$574,MATCH('Print View'!$AQ246,'WPTM - Section F'!A$93:A$574,0))&lt;&gt;0,INDEX('WPTM - Section F'!E$93:E$574,MATCH('Print View'!$AQ246,'WPTM - Section F'!A$93:A$574,0)),""),"")</f>
        <v/>
      </c>
      <c r="AD246" s="645"/>
      <c r="AE246" s="254"/>
      <c r="AF246" s="314"/>
      <c r="AG246" s="322" t="str">
        <f>IFERROR(IF(INDEX('WPTM - Section F'!O$8:O$89,MATCH('Print View'!$A246,'WPTM - Section F'!D$8:D$89,0))&lt;&gt;0,INDEX('WPTM - Section F'!O$8:O$89,MATCH('Print View'!$A246,'WPTM - Section F'!D$8:D$89,0)),""),"")</f>
        <v/>
      </c>
      <c r="AL246" s="249" t="str">
        <f t="shared" si="314"/>
        <v>62</v>
      </c>
      <c r="AM246" s="249" t="str">
        <f t="shared" si="315"/>
        <v>62</v>
      </c>
      <c r="AN246" s="249" t="str">
        <f t="shared" si="316"/>
        <v>62</v>
      </c>
      <c r="AO246" s="249" t="str">
        <f t="shared" si="317"/>
        <v>62</v>
      </c>
      <c r="AP246" s="249" t="str">
        <f t="shared" si="318"/>
        <v>62</v>
      </c>
      <c r="AQ246" s="249" t="str">
        <f t="shared" si="319"/>
        <v>62</v>
      </c>
    </row>
    <row r="247" spans="1:43" s="230" customFormat="1" ht="28.5" hidden="1" x14ac:dyDescent="0.25">
      <c r="A247" s="318" t="s">
        <v>371</v>
      </c>
      <c r="B247" s="312" t="str">
        <f>IFERROR(IF(INDEX('WPTM - Section F'!B$8:B$89,MATCH('Print View'!$A247,'WPTM - Section F'!A$8:A$89,0))&lt;&gt;0,INDEX('WPTM - Section F'!B$8:B$89,MATCH('Print View'!$A247,'WPTM - Section F'!A$8:A$89,0)),""),"")</f>
        <v/>
      </c>
      <c r="C247" s="312" t="str">
        <f>IFERROR(IF(INDEX('WPTM - Section F'!C$8:C$89,MATCH('Print View'!$A247,'WPTM - Section F'!B$8:B$89,0))&lt;&gt;0,INDEX('WPTM - Section F'!C$8:C$89,MATCH('Print View'!$A247,'WPTM - Section F'!B$8:B$89,0)),""),"")</f>
        <v/>
      </c>
      <c r="D247" s="312" t="str">
        <f>IFERROR(IF(INDEX('WPTM - Section F'!D$8:D$89,MATCH('Print View'!$A247,'WPTM - Section F'!C$8:C$89,0))&lt;&gt;0,INDEX('WPTM - Section F'!D$8:D$89,MATCH('Print View'!$A247,'WPTM - Section F'!C$8:C$89,0)),""),"")</f>
        <v/>
      </c>
      <c r="E247" s="312" t="str">
        <f>IFERROR(IF(INDEX('WPTM - Section F'!E$8:E$89,MATCH('Print View'!$A247,'WPTM - Section F'!D$8:D$89,0))&lt;&gt;0,INDEX('WPTM - Section F'!E$8:E$89,MATCH('Print View'!$A247,'WPTM - Section F'!D$8:D$89,0)),""),"")</f>
        <v/>
      </c>
      <c r="F247" s="312" t="str">
        <f>IFERROR(IF(INDEX('WPTM - Section F'!N$8:N$89,MATCH('Print View'!$A247,'WPTM - Section F'!D$8:D$89,0))&lt;&gt;0,INDEX('WPTM - Section F'!N$8:N$89,MATCH('Print View'!$A247,'WPTM - Section F'!D$8:D$89,0)),""),"")</f>
        <v/>
      </c>
      <c r="G247" s="645" t="str">
        <f ca="1">IFERROR(IF(INDEX('WPTM - Section F'!D$93:D$574,MATCH('Print View'!$AL247,'WPTM - Section F'!A$93:A$574,0))&lt;&gt;0,INDEX('WPTM - Section F'!D$93:D$574,MATCH('Print View'!$AL247,'WPTM - Section F'!A$93:A$574,0)),""),"")</f>
        <v/>
      </c>
      <c r="H247" s="645"/>
      <c r="I247" s="645" t="str">
        <f ca="1">IFERROR(IF(INDEX('WPTM - Section F'!E$93:E$574,MATCH('Print View'!$AL247,'WPTM - Section F'!A$93:A$574,0))&lt;&gt;0,INDEX('WPTM - Section F'!E$93:E$574,MATCH('Print View'!$AL247,'WPTM - Section F'!A$93:A$574,0)),""),"")</f>
        <v/>
      </c>
      <c r="J247" s="645"/>
      <c r="K247" s="645" t="str">
        <f ca="1">IFERROR(IF(INDEX('WPTM - Section F'!D$93:D$574,MATCH('Print View'!$AM247,'WPTM - Section F'!A$93:A$574,0))&lt;&gt;0,INDEX('WPTM - Section F'!D$93:D$574,MATCH('Print View'!$AM247,'WPTM - Section F'!A$93:A$574,0)),""),"")</f>
        <v/>
      </c>
      <c r="L247" s="645"/>
      <c r="M247" s="645" t="str">
        <f ca="1">IFERROR(IF(INDEX('WPTM - Section F'!E$93:E$574,MATCH('Print View'!$AM247,'WPTM - Section F'!A$93:A$574,0))&lt;&gt;0,INDEX('WPTM - Section F'!E$93:E$574,MATCH('Print View'!$AM247,'WPTM - Section F'!A$93:A$574,0)),""),"")</f>
        <v/>
      </c>
      <c r="N247" s="645"/>
      <c r="O247" s="645" t="str">
        <f ca="1">IFERROR(IF(INDEX('WPTM - Section F'!D$93:D$574,MATCH('Print View'!$AN247,'WPTM - Section F'!A$93:A$574,0))&lt;&gt;0,INDEX('WPTM - Section F'!D$93:D$574,MATCH('Print View'!$AN247,'WPTM - Section F'!A$93:A$574,0)),""),"")</f>
        <v/>
      </c>
      <c r="P247" s="645"/>
      <c r="Q247" s="645" t="str">
        <f ca="1">IFERROR(IF(INDEX('WPTM - Section F'!E$93:E$574,MATCH('Print View'!$AN247,'WPTM - Section F'!A$93:A$574,0))&lt;&gt;0,INDEX('WPTM - Section F'!E$93:E$574,MATCH('Print View'!$AN247,'WPTM - Section F'!A$93:A$574,0)),""),"")</f>
        <v/>
      </c>
      <c r="R247" s="645"/>
      <c r="S247" s="645" t="str">
        <f ca="1">IFERROR(IF(INDEX('WPTM - Section F'!D$93:D$574,MATCH('Print View'!$AO247,'WPTM - Section F'!A$93:A$574,0))&lt;&gt;0,INDEX('WPTM - Section F'!D$93:D$574,MATCH('Print View'!$AO247,'WPTM - Section F'!A$93:A$574,0)),""),"")</f>
        <v/>
      </c>
      <c r="T247" s="645"/>
      <c r="U247" s="645" t="str">
        <f ca="1">IFERROR(IF(INDEX('WPTM - Section F'!E$93:E$574,MATCH('Print View'!$AO247,'WPTM - Section F'!A$93:A$574,0))&lt;&gt;0,INDEX('WPTM - Section F'!E$93:E$574,MATCH('Print View'!$AO247,'WPTM - Section F'!A$93:A$574,0)),""),"")</f>
        <v/>
      </c>
      <c r="V247" s="645"/>
      <c r="W247" s="645" t="str">
        <f ca="1">IFERROR(IF(INDEX('WPTM - Section F'!D$93:D$574,MATCH('Print View'!$AP247,'WPTM - Section F'!A$93:A$574,0))&lt;&gt;0,INDEX('WPTM - Section F'!D$93:D$574,MATCH('Print View'!$AP247,'WPTM - Section F'!A$93:A$574,0)),""),"")</f>
        <v/>
      </c>
      <c r="X247" s="645"/>
      <c r="Y247" s="645" t="str">
        <f ca="1">IFERROR(IF(INDEX('WPTM - Section F'!E$93:E$574,MATCH('Print View'!$AP247,'WPTM - Section F'!A$93:A$574,0))&lt;&gt;0,INDEX('WPTM - Section F'!E$93:E$574,MATCH('Print View'!$AP247,'WPTM - Section F'!A$93:A$574,0)),""),"")</f>
        <v/>
      </c>
      <c r="Z247" s="645"/>
      <c r="AA247" s="645" t="str">
        <f>IFERROR(IF(INDEX('WPTM - Section F'!D$93:D$574,MATCH('Print View'!$AQ247,'WPTM - Section F'!A$93:A$574,0))&lt;&gt;0,INDEX('WPTM - Section F'!D$93:D$574,MATCH('Print View'!$AQ247,'WPTM - Section F'!A$93:A$574,0)),""),"")</f>
        <v/>
      </c>
      <c r="AB247" s="645"/>
      <c r="AC247" s="645" t="str">
        <f>IFERROR(IF(INDEX('WPTM - Section F'!E$93:E$574,MATCH('Print View'!$AQ247,'WPTM - Section F'!A$93:A$574,0))&lt;&gt;0,INDEX('WPTM - Section F'!E$93:E$574,MATCH('Print View'!$AQ247,'WPTM - Section F'!A$93:A$574,0)),""),"")</f>
        <v/>
      </c>
      <c r="AD247" s="645"/>
      <c r="AE247" s="254"/>
      <c r="AF247" s="314"/>
      <c r="AG247" s="322" t="str">
        <f>IFERROR(IF(INDEX('WPTM - Section F'!O$8:O$89,MATCH('Print View'!$A247,'WPTM - Section F'!D$8:D$89,0))&lt;&gt;0,INDEX('WPTM - Section F'!O$8:O$89,MATCH('Print View'!$A247,'WPTM - Section F'!D$8:D$89,0)),""),"")</f>
        <v/>
      </c>
      <c r="AL247" s="249" t="str">
        <f t="shared" ca="1" si="314"/>
        <v>63</v>
      </c>
      <c r="AM247" s="249" t="str">
        <f t="shared" ca="1" si="315"/>
        <v>63</v>
      </c>
      <c r="AN247" s="249" t="str">
        <f t="shared" ca="1" si="316"/>
        <v>63</v>
      </c>
      <c r="AO247" s="249" t="str">
        <f t="shared" ca="1" si="317"/>
        <v>63</v>
      </c>
      <c r="AP247" s="249" t="str">
        <f t="shared" ca="1" si="318"/>
        <v>63</v>
      </c>
      <c r="AQ247" s="249" t="str">
        <f t="shared" si="319"/>
        <v>63</v>
      </c>
    </row>
    <row r="248" spans="1:43" s="230" customFormat="1" ht="28.5" hidden="1" x14ac:dyDescent="0.25">
      <c r="A248" s="318" t="s">
        <v>372</v>
      </c>
      <c r="B248" s="312" t="str">
        <f>IFERROR(IF(INDEX('WPTM - Section F'!B$8:B$89,MATCH('Print View'!$A248,'WPTM - Section F'!A$8:A$89,0))&lt;&gt;0,INDEX('WPTM - Section F'!B$8:B$89,MATCH('Print View'!$A248,'WPTM - Section F'!A$8:A$89,0)),""),"")</f>
        <v/>
      </c>
      <c r="C248" s="312" t="str">
        <f>IFERROR(IF(INDEX('WPTM - Section F'!C$8:C$89,MATCH('Print View'!$A248,'WPTM - Section F'!B$8:B$89,0))&lt;&gt;0,INDEX('WPTM - Section F'!C$8:C$89,MATCH('Print View'!$A248,'WPTM - Section F'!B$8:B$89,0)),""),"")</f>
        <v/>
      </c>
      <c r="D248" s="312" t="str">
        <f>IFERROR(IF(INDEX('WPTM - Section F'!D$8:D$89,MATCH('Print View'!$A248,'WPTM - Section F'!C$8:C$89,0))&lt;&gt;0,INDEX('WPTM - Section F'!D$8:D$89,MATCH('Print View'!$A248,'WPTM - Section F'!C$8:C$89,0)),""),"")</f>
        <v/>
      </c>
      <c r="E248" s="312" t="str">
        <f>IFERROR(IF(INDEX('WPTM - Section F'!E$8:E$89,MATCH('Print View'!$A248,'WPTM - Section F'!D$8:D$89,0))&lt;&gt;0,INDEX('WPTM - Section F'!E$8:E$89,MATCH('Print View'!$A248,'WPTM - Section F'!D$8:D$89,0)),""),"")</f>
        <v/>
      </c>
      <c r="F248" s="312" t="str">
        <f>IFERROR(IF(INDEX('WPTM - Section F'!N$8:N$89,MATCH('Print View'!$A248,'WPTM - Section F'!D$8:D$89,0))&lt;&gt;0,INDEX('WPTM - Section F'!N$8:N$89,MATCH('Print View'!$A248,'WPTM - Section F'!D$8:D$89,0)),""),"")</f>
        <v/>
      </c>
      <c r="G248" s="645" t="str">
        <f>IFERROR(IF(INDEX('WPTM - Section F'!D$93:D$574,MATCH('Print View'!$AL248,'WPTM - Section F'!A$93:A$574,0))&lt;&gt;0,INDEX('WPTM - Section F'!D$93:D$574,MATCH('Print View'!$AL248,'WPTM - Section F'!A$93:A$574,0)),""),"")</f>
        <v/>
      </c>
      <c r="H248" s="645"/>
      <c r="I248" s="645" t="str">
        <f>IFERROR(IF(INDEX('WPTM - Section F'!E$93:E$574,MATCH('Print View'!$AL248,'WPTM - Section F'!A$93:A$574,0))&lt;&gt;0,INDEX('WPTM - Section F'!E$93:E$574,MATCH('Print View'!$AL248,'WPTM - Section F'!A$93:A$574,0)),""),"")</f>
        <v/>
      </c>
      <c r="J248" s="645"/>
      <c r="K248" s="645" t="str">
        <f>IFERROR(IF(INDEX('WPTM - Section F'!D$93:D$574,MATCH('Print View'!$AM248,'WPTM - Section F'!A$93:A$574,0))&lt;&gt;0,INDEX('WPTM - Section F'!D$93:D$574,MATCH('Print View'!$AM248,'WPTM - Section F'!A$93:A$574,0)),""),"")</f>
        <v/>
      </c>
      <c r="L248" s="645"/>
      <c r="M248" s="645" t="str">
        <f>IFERROR(IF(INDEX('WPTM - Section F'!E$93:E$574,MATCH('Print View'!$AM248,'WPTM - Section F'!A$93:A$574,0))&lt;&gt;0,INDEX('WPTM - Section F'!E$93:E$574,MATCH('Print View'!$AM248,'WPTM - Section F'!A$93:A$574,0)),""),"")</f>
        <v/>
      </c>
      <c r="N248" s="645"/>
      <c r="O248" s="645" t="str">
        <f>IFERROR(IF(INDEX('WPTM - Section F'!D$93:D$574,MATCH('Print View'!$AN248,'WPTM - Section F'!A$93:A$574,0))&lt;&gt;0,INDEX('WPTM - Section F'!D$93:D$574,MATCH('Print View'!$AN248,'WPTM - Section F'!A$93:A$574,0)),""),"")</f>
        <v/>
      </c>
      <c r="P248" s="645"/>
      <c r="Q248" s="645" t="str">
        <f>IFERROR(IF(INDEX('WPTM - Section F'!E$93:E$574,MATCH('Print View'!$AN248,'WPTM - Section F'!A$93:A$574,0))&lt;&gt;0,INDEX('WPTM - Section F'!E$93:E$574,MATCH('Print View'!$AN248,'WPTM - Section F'!A$93:A$574,0)),""),"")</f>
        <v/>
      </c>
      <c r="R248" s="645"/>
      <c r="S248" s="645" t="str">
        <f>IFERROR(IF(INDEX('WPTM - Section F'!D$93:D$574,MATCH('Print View'!$AO248,'WPTM - Section F'!A$93:A$574,0))&lt;&gt;0,INDEX('WPTM - Section F'!D$93:D$574,MATCH('Print View'!$AO248,'WPTM - Section F'!A$93:A$574,0)),""),"")</f>
        <v/>
      </c>
      <c r="T248" s="645"/>
      <c r="U248" s="645" t="str">
        <f>IFERROR(IF(INDEX('WPTM - Section F'!E$93:E$574,MATCH('Print View'!$AO248,'WPTM - Section F'!A$93:A$574,0))&lt;&gt;0,INDEX('WPTM - Section F'!E$93:E$574,MATCH('Print View'!$AO248,'WPTM - Section F'!A$93:A$574,0)),""),"")</f>
        <v/>
      </c>
      <c r="V248" s="645"/>
      <c r="W248" s="645" t="str">
        <f>IFERROR(IF(INDEX('WPTM - Section F'!D$93:D$574,MATCH('Print View'!$AP248,'WPTM - Section F'!A$93:A$574,0))&lt;&gt;0,INDEX('WPTM - Section F'!D$93:D$574,MATCH('Print View'!$AP248,'WPTM - Section F'!A$93:A$574,0)),""),"")</f>
        <v/>
      </c>
      <c r="X248" s="645"/>
      <c r="Y248" s="645" t="str">
        <f>IFERROR(IF(INDEX('WPTM - Section F'!E$93:E$574,MATCH('Print View'!$AP248,'WPTM - Section F'!A$93:A$574,0))&lt;&gt;0,INDEX('WPTM - Section F'!E$93:E$574,MATCH('Print View'!$AP248,'WPTM - Section F'!A$93:A$574,0)),""),"")</f>
        <v/>
      </c>
      <c r="Z248" s="645"/>
      <c r="AA248" s="645" t="str">
        <f>IFERROR(IF(INDEX('WPTM - Section F'!D$93:D$574,MATCH('Print View'!$AQ248,'WPTM - Section F'!A$93:A$574,0))&lt;&gt;0,INDEX('WPTM - Section F'!D$93:D$574,MATCH('Print View'!$AQ248,'WPTM - Section F'!A$93:A$574,0)),""),"")</f>
        <v/>
      </c>
      <c r="AB248" s="645"/>
      <c r="AC248" s="645" t="str">
        <f>IFERROR(IF(INDEX('WPTM - Section F'!E$93:E$574,MATCH('Print View'!$AQ248,'WPTM - Section F'!A$93:A$574,0))&lt;&gt;0,INDEX('WPTM - Section F'!E$93:E$574,MATCH('Print View'!$AQ248,'WPTM - Section F'!A$93:A$574,0)),""),"")</f>
        <v/>
      </c>
      <c r="AD248" s="645"/>
      <c r="AE248" s="254"/>
      <c r="AF248" s="314"/>
      <c r="AG248" s="322" t="str">
        <f>IFERROR(IF(INDEX('WPTM - Section F'!O$8:O$89,MATCH('Print View'!$A248,'WPTM - Section F'!D$8:D$89,0))&lt;&gt;0,INDEX('WPTM - Section F'!O$8:O$89,MATCH('Print View'!$A248,'WPTM - Section F'!D$8:D$89,0)),""),"")</f>
        <v/>
      </c>
      <c r="AL248" s="249" t="str">
        <f t="shared" si="314"/>
        <v>64</v>
      </c>
      <c r="AM248" s="249" t="str">
        <f t="shared" si="315"/>
        <v>64</v>
      </c>
      <c r="AN248" s="249" t="str">
        <f t="shared" si="316"/>
        <v>64</v>
      </c>
      <c r="AO248" s="249" t="str">
        <f t="shared" si="317"/>
        <v>64</v>
      </c>
      <c r="AP248" s="249" t="str">
        <f t="shared" si="318"/>
        <v>64</v>
      </c>
      <c r="AQ248" s="249" t="str">
        <f t="shared" si="319"/>
        <v>64</v>
      </c>
    </row>
    <row r="249" spans="1:43" s="230" customFormat="1" ht="28.5" hidden="1" x14ac:dyDescent="0.25">
      <c r="A249" s="318" t="s">
        <v>373</v>
      </c>
      <c r="B249" s="312" t="str">
        <f>IFERROR(IF(INDEX('WPTM - Section F'!B$8:B$89,MATCH('Print View'!$A249,'WPTM - Section F'!A$8:A$89,0))&lt;&gt;0,INDEX('WPTM - Section F'!B$8:B$89,MATCH('Print View'!$A249,'WPTM - Section F'!A$8:A$89,0)),""),"")</f>
        <v/>
      </c>
      <c r="C249" s="312" t="str">
        <f>IFERROR(IF(INDEX('WPTM - Section F'!C$8:C$89,MATCH('Print View'!$A249,'WPTM - Section F'!B$8:B$89,0))&lt;&gt;0,INDEX('WPTM - Section F'!C$8:C$89,MATCH('Print View'!$A249,'WPTM - Section F'!B$8:B$89,0)),""),"")</f>
        <v/>
      </c>
      <c r="D249" s="312" t="str">
        <f>IFERROR(IF(INDEX('WPTM - Section F'!D$8:D$89,MATCH('Print View'!$A249,'WPTM - Section F'!C$8:C$89,0))&lt;&gt;0,INDEX('WPTM - Section F'!D$8:D$89,MATCH('Print View'!$A249,'WPTM - Section F'!C$8:C$89,0)),""),"")</f>
        <v/>
      </c>
      <c r="E249" s="312" t="str">
        <f>IFERROR(IF(INDEX('WPTM - Section F'!E$8:E$89,MATCH('Print View'!$A249,'WPTM - Section F'!D$8:D$89,0))&lt;&gt;0,INDEX('WPTM - Section F'!E$8:E$89,MATCH('Print View'!$A249,'WPTM - Section F'!D$8:D$89,0)),""),"")</f>
        <v/>
      </c>
      <c r="F249" s="312" t="str">
        <f>IFERROR(IF(INDEX('WPTM - Section F'!N$8:N$89,MATCH('Print View'!$A249,'WPTM - Section F'!D$8:D$89,0))&lt;&gt;0,INDEX('WPTM - Section F'!N$8:N$89,MATCH('Print View'!$A249,'WPTM - Section F'!D$8:D$89,0)),""),"")</f>
        <v/>
      </c>
      <c r="G249" s="645" t="str">
        <f ca="1">IFERROR(IF(INDEX('WPTM - Section F'!D$93:D$574,MATCH('Print View'!$AL249,'WPTM - Section F'!A$93:A$574,0))&lt;&gt;0,INDEX('WPTM - Section F'!D$93:D$574,MATCH('Print View'!$AL249,'WPTM - Section F'!A$93:A$574,0)),""),"")</f>
        <v/>
      </c>
      <c r="H249" s="645"/>
      <c r="I249" s="645" t="str">
        <f ca="1">IFERROR(IF(INDEX('WPTM - Section F'!E$93:E$574,MATCH('Print View'!$AL249,'WPTM - Section F'!A$93:A$574,0))&lt;&gt;0,INDEX('WPTM - Section F'!E$93:E$574,MATCH('Print View'!$AL249,'WPTM - Section F'!A$93:A$574,0)),""),"")</f>
        <v/>
      </c>
      <c r="J249" s="645"/>
      <c r="K249" s="645" t="str">
        <f ca="1">IFERROR(IF(INDEX('WPTM - Section F'!D$93:D$574,MATCH('Print View'!$AM249,'WPTM - Section F'!A$93:A$574,0))&lt;&gt;0,INDEX('WPTM - Section F'!D$93:D$574,MATCH('Print View'!$AM249,'WPTM - Section F'!A$93:A$574,0)),""),"")</f>
        <v/>
      </c>
      <c r="L249" s="645"/>
      <c r="M249" s="645" t="str">
        <f ca="1">IFERROR(IF(INDEX('WPTM - Section F'!E$93:E$574,MATCH('Print View'!$AM249,'WPTM - Section F'!A$93:A$574,0))&lt;&gt;0,INDEX('WPTM - Section F'!E$93:E$574,MATCH('Print View'!$AM249,'WPTM - Section F'!A$93:A$574,0)),""),"")</f>
        <v/>
      </c>
      <c r="N249" s="645"/>
      <c r="O249" s="645" t="str">
        <f ca="1">IFERROR(IF(INDEX('WPTM - Section F'!D$93:D$574,MATCH('Print View'!$AN249,'WPTM - Section F'!A$93:A$574,0))&lt;&gt;0,INDEX('WPTM - Section F'!D$93:D$574,MATCH('Print View'!$AN249,'WPTM - Section F'!A$93:A$574,0)),""),"")</f>
        <v/>
      </c>
      <c r="P249" s="645"/>
      <c r="Q249" s="645" t="str">
        <f ca="1">IFERROR(IF(INDEX('WPTM - Section F'!E$93:E$574,MATCH('Print View'!$AN249,'WPTM - Section F'!A$93:A$574,0))&lt;&gt;0,INDEX('WPTM - Section F'!E$93:E$574,MATCH('Print View'!$AN249,'WPTM - Section F'!A$93:A$574,0)),""),"")</f>
        <v/>
      </c>
      <c r="R249" s="645"/>
      <c r="S249" s="645" t="str">
        <f ca="1">IFERROR(IF(INDEX('WPTM - Section F'!D$93:D$574,MATCH('Print View'!$AO249,'WPTM - Section F'!A$93:A$574,0))&lt;&gt;0,INDEX('WPTM - Section F'!D$93:D$574,MATCH('Print View'!$AO249,'WPTM - Section F'!A$93:A$574,0)),""),"")</f>
        <v/>
      </c>
      <c r="T249" s="645"/>
      <c r="U249" s="645" t="str">
        <f ca="1">IFERROR(IF(INDEX('WPTM - Section F'!E$93:E$574,MATCH('Print View'!$AO249,'WPTM - Section F'!A$93:A$574,0))&lt;&gt;0,INDEX('WPTM - Section F'!E$93:E$574,MATCH('Print View'!$AO249,'WPTM - Section F'!A$93:A$574,0)),""),"")</f>
        <v/>
      </c>
      <c r="V249" s="645"/>
      <c r="W249" s="645" t="str">
        <f ca="1">IFERROR(IF(INDEX('WPTM - Section F'!D$93:D$574,MATCH('Print View'!$AP249,'WPTM - Section F'!A$93:A$574,0))&lt;&gt;0,INDEX('WPTM - Section F'!D$93:D$574,MATCH('Print View'!$AP249,'WPTM - Section F'!A$93:A$574,0)),""),"")</f>
        <v/>
      </c>
      <c r="X249" s="645"/>
      <c r="Y249" s="645" t="str">
        <f ca="1">IFERROR(IF(INDEX('WPTM - Section F'!E$93:E$574,MATCH('Print View'!$AP249,'WPTM - Section F'!A$93:A$574,0))&lt;&gt;0,INDEX('WPTM - Section F'!E$93:E$574,MATCH('Print View'!$AP249,'WPTM - Section F'!A$93:A$574,0)),""),"")</f>
        <v/>
      </c>
      <c r="Z249" s="645"/>
      <c r="AA249" s="645" t="str">
        <f>IFERROR(IF(INDEX('WPTM - Section F'!D$93:D$574,MATCH('Print View'!$AQ249,'WPTM - Section F'!A$93:A$574,0))&lt;&gt;0,INDEX('WPTM - Section F'!D$93:D$574,MATCH('Print View'!$AQ249,'WPTM - Section F'!A$93:A$574,0)),""),"")</f>
        <v/>
      </c>
      <c r="AB249" s="645"/>
      <c r="AC249" s="645" t="str">
        <f>IFERROR(IF(INDEX('WPTM - Section F'!E$93:E$574,MATCH('Print View'!$AQ249,'WPTM - Section F'!A$93:A$574,0))&lt;&gt;0,INDEX('WPTM - Section F'!E$93:E$574,MATCH('Print View'!$AQ249,'WPTM - Section F'!A$93:A$574,0)),""),"")</f>
        <v/>
      </c>
      <c r="AD249" s="645"/>
      <c r="AE249" s="254"/>
      <c r="AF249" s="314"/>
      <c r="AG249" s="322" t="str">
        <f>IFERROR(IF(INDEX('WPTM - Section F'!O$8:O$89,MATCH('Print View'!$A249,'WPTM - Section F'!D$8:D$89,0))&lt;&gt;0,INDEX('WPTM - Section F'!O$8:O$89,MATCH('Print View'!$A249,'WPTM - Section F'!D$8:D$89,0)),""),"")</f>
        <v/>
      </c>
      <c r="AL249" s="249" t="str">
        <f t="shared" ca="1" si="314"/>
        <v>65</v>
      </c>
      <c r="AM249" s="249" t="str">
        <f t="shared" ca="1" si="315"/>
        <v>65</v>
      </c>
      <c r="AN249" s="249" t="str">
        <f t="shared" ca="1" si="316"/>
        <v>65</v>
      </c>
      <c r="AO249" s="249" t="str">
        <f t="shared" ca="1" si="317"/>
        <v>65</v>
      </c>
      <c r="AP249" s="249" t="str">
        <f t="shared" ca="1" si="318"/>
        <v>65</v>
      </c>
      <c r="AQ249" s="249" t="str">
        <f t="shared" si="319"/>
        <v>65</v>
      </c>
    </row>
    <row r="250" spans="1:43" s="230" customFormat="1" ht="28.5" hidden="1" x14ac:dyDescent="0.25">
      <c r="A250" s="318" t="s">
        <v>374</v>
      </c>
      <c r="B250" s="312" t="str">
        <f>IFERROR(IF(INDEX('WPTM - Section F'!B$8:B$89,MATCH('Print View'!$A250,'WPTM - Section F'!A$8:A$89,0))&lt;&gt;0,INDEX('WPTM - Section F'!B$8:B$89,MATCH('Print View'!$A250,'WPTM - Section F'!A$8:A$89,0)),""),"")</f>
        <v/>
      </c>
      <c r="C250" s="312" t="str">
        <f>IFERROR(IF(INDEX('WPTM - Section F'!C$8:C$89,MATCH('Print View'!$A250,'WPTM - Section F'!B$8:B$89,0))&lt;&gt;0,INDEX('WPTM - Section F'!C$8:C$89,MATCH('Print View'!$A250,'WPTM - Section F'!B$8:B$89,0)),""),"")</f>
        <v/>
      </c>
      <c r="D250" s="312" t="str">
        <f>IFERROR(IF(INDEX('WPTM - Section F'!D$8:D$89,MATCH('Print View'!$A250,'WPTM - Section F'!C$8:C$89,0))&lt;&gt;0,INDEX('WPTM - Section F'!D$8:D$89,MATCH('Print View'!$A250,'WPTM - Section F'!C$8:C$89,0)),""),"")</f>
        <v/>
      </c>
      <c r="E250" s="312" t="str">
        <f>IFERROR(IF(INDEX('WPTM - Section F'!E$8:E$89,MATCH('Print View'!$A250,'WPTM - Section F'!D$8:D$89,0))&lt;&gt;0,INDEX('WPTM - Section F'!E$8:E$89,MATCH('Print View'!$A250,'WPTM - Section F'!D$8:D$89,0)),""),"")</f>
        <v/>
      </c>
      <c r="F250" s="312" t="str">
        <f>IFERROR(IF(INDEX('WPTM - Section F'!N$8:N$89,MATCH('Print View'!$A250,'WPTM - Section F'!D$8:D$89,0))&lt;&gt;0,INDEX('WPTM - Section F'!N$8:N$89,MATCH('Print View'!$A250,'WPTM - Section F'!D$8:D$89,0)),""),"")</f>
        <v/>
      </c>
      <c r="G250" s="645" t="str">
        <f>IFERROR(IF(INDEX('WPTM - Section F'!D$93:D$574,MATCH('Print View'!$AL250,'WPTM - Section F'!A$93:A$574,0))&lt;&gt;0,INDEX('WPTM - Section F'!D$93:D$574,MATCH('Print View'!$AL250,'WPTM - Section F'!A$93:A$574,0)),""),"")</f>
        <v/>
      </c>
      <c r="H250" s="645"/>
      <c r="I250" s="645" t="str">
        <f>IFERROR(IF(INDEX('WPTM - Section F'!E$93:E$574,MATCH('Print View'!$AL250,'WPTM - Section F'!A$93:A$574,0))&lt;&gt;0,INDEX('WPTM - Section F'!E$93:E$574,MATCH('Print View'!$AL250,'WPTM - Section F'!A$93:A$574,0)),""),"")</f>
        <v/>
      </c>
      <c r="J250" s="645"/>
      <c r="K250" s="645" t="str">
        <f>IFERROR(IF(INDEX('WPTM - Section F'!D$93:D$574,MATCH('Print View'!$AM250,'WPTM - Section F'!A$93:A$574,0))&lt;&gt;0,INDEX('WPTM - Section F'!D$93:D$574,MATCH('Print View'!$AM250,'WPTM - Section F'!A$93:A$574,0)),""),"")</f>
        <v/>
      </c>
      <c r="L250" s="645"/>
      <c r="M250" s="645" t="str">
        <f>IFERROR(IF(INDEX('WPTM - Section F'!E$93:E$574,MATCH('Print View'!$AM250,'WPTM - Section F'!A$93:A$574,0))&lt;&gt;0,INDEX('WPTM - Section F'!E$93:E$574,MATCH('Print View'!$AM250,'WPTM - Section F'!A$93:A$574,0)),""),"")</f>
        <v/>
      </c>
      <c r="N250" s="645"/>
      <c r="O250" s="645" t="str">
        <f>IFERROR(IF(INDEX('WPTM - Section F'!D$93:D$574,MATCH('Print View'!$AN250,'WPTM - Section F'!A$93:A$574,0))&lt;&gt;0,INDEX('WPTM - Section F'!D$93:D$574,MATCH('Print View'!$AN250,'WPTM - Section F'!A$93:A$574,0)),""),"")</f>
        <v/>
      </c>
      <c r="P250" s="645"/>
      <c r="Q250" s="645" t="str">
        <f>IFERROR(IF(INDEX('WPTM - Section F'!E$93:E$574,MATCH('Print View'!$AN250,'WPTM - Section F'!A$93:A$574,0))&lt;&gt;0,INDEX('WPTM - Section F'!E$93:E$574,MATCH('Print View'!$AN250,'WPTM - Section F'!A$93:A$574,0)),""),"")</f>
        <v/>
      </c>
      <c r="R250" s="645"/>
      <c r="S250" s="645" t="str">
        <f>IFERROR(IF(INDEX('WPTM - Section F'!D$93:D$574,MATCH('Print View'!$AO250,'WPTM - Section F'!A$93:A$574,0))&lt;&gt;0,INDEX('WPTM - Section F'!D$93:D$574,MATCH('Print View'!$AO250,'WPTM - Section F'!A$93:A$574,0)),""),"")</f>
        <v/>
      </c>
      <c r="T250" s="645"/>
      <c r="U250" s="645" t="str">
        <f>IFERROR(IF(INDEX('WPTM - Section F'!E$93:E$574,MATCH('Print View'!$AO250,'WPTM - Section F'!A$93:A$574,0))&lt;&gt;0,INDEX('WPTM - Section F'!E$93:E$574,MATCH('Print View'!$AO250,'WPTM - Section F'!A$93:A$574,0)),""),"")</f>
        <v/>
      </c>
      <c r="V250" s="645"/>
      <c r="W250" s="645" t="str">
        <f>IFERROR(IF(INDEX('WPTM - Section F'!D$93:D$574,MATCH('Print View'!$AP250,'WPTM - Section F'!A$93:A$574,0))&lt;&gt;0,INDEX('WPTM - Section F'!D$93:D$574,MATCH('Print View'!$AP250,'WPTM - Section F'!A$93:A$574,0)),""),"")</f>
        <v/>
      </c>
      <c r="X250" s="645"/>
      <c r="Y250" s="645" t="str">
        <f>IFERROR(IF(INDEX('WPTM - Section F'!E$93:E$574,MATCH('Print View'!$AP250,'WPTM - Section F'!A$93:A$574,0))&lt;&gt;0,INDEX('WPTM - Section F'!E$93:E$574,MATCH('Print View'!$AP250,'WPTM - Section F'!A$93:A$574,0)),""),"")</f>
        <v/>
      </c>
      <c r="Z250" s="645"/>
      <c r="AA250" s="645" t="str">
        <f>IFERROR(IF(INDEX('WPTM - Section F'!D$93:D$574,MATCH('Print View'!$AQ250,'WPTM - Section F'!A$93:A$574,0))&lt;&gt;0,INDEX('WPTM - Section F'!D$93:D$574,MATCH('Print View'!$AQ250,'WPTM - Section F'!A$93:A$574,0)),""),"")</f>
        <v/>
      </c>
      <c r="AB250" s="645"/>
      <c r="AC250" s="645" t="str">
        <f>IFERROR(IF(INDEX('WPTM - Section F'!E$93:E$574,MATCH('Print View'!$AQ250,'WPTM - Section F'!A$93:A$574,0))&lt;&gt;0,INDEX('WPTM - Section F'!E$93:E$574,MATCH('Print View'!$AQ250,'WPTM - Section F'!A$93:A$574,0)),""),"")</f>
        <v/>
      </c>
      <c r="AD250" s="645"/>
      <c r="AE250" s="254"/>
      <c r="AF250" s="314"/>
      <c r="AG250" s="322" t="str">
        <f>IFERROR(IF(INDEX('WPTM - Section F'!O$8:O$89,MATCH('Print View'!$A250,'WPTM - Section F'!D$8:D$89,0))&lt;&gt;0,INDEX('WPTM - Section F'!O$8:O$89,MATCH('Print View'!$A250,'WPTM - Section F'!D$8:D$89,0)),""),"")</f>
        <v/>
      </c>
      <c r="AL250" s="249" t="str">
        <f t="shared" ref="AL250:AL264" si="320">CONCATENATE($A250,G248)</f>
        <v>66</v>
      </c>
      <c r="AM250" s="249" t="str">
        <f t="shared" ref="AM250:AM264" si="321">CONCATENATE($A250,K248)</f>
        <v>66</v>
      </c>
      <c r="AN250" s="249" t="str">
        <f t="shared" ref="AN250:AN264" si="322">CONCATENATE($A250,O248)</f>
        <v>66</v>
      </c>
      <c r="AO250" s="249" t="str">
        <f t="shared" ref="AO250:AO264" si="323">CONCATENATE($A250,S248)</f>
        <v>66</v>
      </c>
      <c r="AP250" s="249" t="str">
        <f t="shared" ref="AP250:AP264" si="324">CONCATENATE($A250,W248)</f>
        <v>66</v>
      </c>
      <c r="AQ250" s="249" t="str">
        <f t="shared" ref="AQ250:AQ264" si="325">CONCATENATE($A250,AA248)</f>
        <v>66</v>
      </c>
    </row>
    <row r="251" spans="1:43" s="230" customFormat="1" ht="28.5" hidden="1" x14ac:dyDescent="0.25">
      <c r="A251" s="318" t="s">
        <v>375</v>
      </c>
      <c r="B251" s="312" t="str">
        <f>IFERROR(IF(INDEX('WPTM - Section F'!B$8:B$89,MATCH('Print View'!$A251,'WPTM - Section F'!A$8:A$89,0))&lt;&gt;0,INDEX('WPTM - Section F'!B$8:B$89,MATCH('Print View'!$A251,'WPTM - Section F'!A$8:A$89,0)),""),"")</f>
        <v/>
      </c>
      <c r="C251" s="312" t="str">
        <f>IFERROR(IF(INDEX('WPTM - Section F'!C$8:C$89,MATCH('Print View'!$A251,'WPTM - Section F'!B$8:B$89,0))&lt;&gt;0,INDEX('WPTM - Section F'!C$8:C$89,MATCH('Print View'!$A251,'WPTM - Section F'!B$8:B$89,0)),""),"")</f>
        <v/>
      </c>
      <c r="D251" s="312" t="str">
        <f>IFERROR(IF(INDEX('WPTM - Section F'!D$8:D$89,MATCH('Print View'!$A251,'WPTM - Section F'!C$8:C$89,0))&lt;&gt;0,INDEX('WPTM - Section F'!D$8:D$89,MATCH('Print View'!$A251,'WPTM - Section F'!C$8:C$89,0)),""),"")</f>
        <v/>
      </c>
      <c r="E251" s="312" t="str">
        <f>IFERROR(IF(INDEX('WPTM - Section F'!E$8:E$89,MATCH('Print View'!$A251,'WPTM - Section F'!D$8:D$89,0))&lt;&gt;0,INDEX('WPTM - Section F'!E$8:E$89,MATCH('Print View'!$A251,'WPTM - Section F'!D$8:D$89,0)),""),"")</f>
        <v/>
      </c>
      <c r="F251" s="312" t="str">
        <f>IFERROR(IF(INDEX('WPTM - Section F'!N$8:N$89,MATCH('Print View'!$A251,'WPTM - Section F'!D$8:D$89,0))&lt;&gt;0,INDEX('WPTM - Section F'!N$8:N$89,MATCH('Print View'!$A251,'WPTM - Section F'!D$8:D$89,0)),""),"")</f>
        <v/>
      </c>
      <c r="G251" s="645" t="str">
        <f ca="1">IFERROR(IF(INDEX('WPTM - Section F'!D$93:D$574,MATCH('Print View'!$AL251,'WPTM - Section F'!A$93:A$574,0))&lt;&gt;0,INDEX('WPTM - Section F'!D$93:D$574,MATCH('Print View'!$AL251,'WPTM - Section F'!A$93:A$574,0)),""),"")</f>
        <v/>
      </c>
      <c r="H251" s="645"/>
      <c r="I251" s="645" t="str">
        <f ca="1">IFERROR(IF(INDEX('WPTM - Section F'!E$93:E$574,MATCH('Print View'!$AL251,'WPTM - Section F'!A$93:A$574,0))&lt;&gt;0,INDEX('WPTM - Section F'!E$93:E$574,MATCH('Print View'!$AL251,'WPTM - Section F'!A$93:A$574,0)),""),"")</f>
        <v/>
      </c>
      <c r="J251" s="645"/>
      <c r="K251" s="645" t="str">
        <f ca="1">IFERROR(IF(INDEX('WPTM - Section F'!D$93:D$574,MATCH('Print View'!$AM251,'WPTM - Section F'!A$93:A$574,0))&lt;&gt;0,INDEX('WPTM - Section F'!D$93:D$574,MATCH('Print View'!$AM251,'WPTM - Section F'!A$93:A$574,0)),""),"")</f>
        <v/>
      </c>
      <c r="L251" s="645"/>
      <c r="M251" s="645" t="str">
        <f ca="1">IFERROR(IF(INDEX('WPTM - Section F'!E$93:E$574,MATCH('Print View'!$AM251,'WPTM - Section F'!A$93:A$574,0))&lt;&gt;0,INDEX('WPTM - Section F'!E$93:E$574,MATCH('Print View'!$AM251,'WPTM - Section F'!A$93:A$574,0)),""),"")</f>
        <v/>
      </c>
      <c r="N251" s="645"/>
      <c r="O251" s="645" t="str">
        <f ca="1">IFERROR(IF(INDEX('WPTM - Section F'!D$93:D$574,MATCH('Print View'!$AN251,'WPTM - Section F'!A$93:A$574,0))&lt;&gt;0,INDEX('WPTM - Section F'!D$93:D$574,MATCH('Print View'!$AN251,'WPTM - Section F'!A$93:A$574,0)),""),"")</f>
        <v/>
      </c>
      <c r="P251" s="645"/>
      <c r="Q251" s="645" t="str">
        <f ca="1">IFERROR(IF(INDEX('WPTM - Section F'!E$93:E$574,MATCH('Print View'!$AN251,'WPTM - Section F'!A$93:A$574,0))&lt;&gt;0,INDEX('WPTM - Section F'!E$93:E$574,MATCH('Print View'!$AN251,'WPTM - Section F'!A$93:A$574,0)),""),"")</f>
        <v/>
      </c>
      <c r="R251" s="645"/>
      <c r="S251" s="645" t="str">
        <f ca="1">IFERROR(IF(INDEX('WPTM - Section F'!D$93:D$574,MATCH('Print View'!$AO251,'WPTM - Section F'!A$93:A$574,0))&lt;&gt;0,INDEX('WPTM - Section F'!D$93:D$574,MATCH('Print View'!$AO251,'WPTM - Section F'!A$93:A$574,0)),""),"")</f>
        <v/>
      </c>
      <c r="T251" s="645"/>
      <c r="U251" s="645" t="str">
        <f ca="1">IFERROR(IF(INDEX('WPTM - Section F'!E$93:E$574,MATCH('Print View'!$AO251,'WPTM - Section F'!A$93:A$574,0))&lt;&gt;0,INDEX('WPTM - Section F'!E$93:E$574,MATCH('Print View'!$AO251,'WPTM - Section F'!A$93:A$574,0)),""),"")</f>
        <v/>
      </c>
      <c r="V251" s="645"/>
      <c r="W251" s="645" t="str">
        <f ca="1">IFERROR(IF(INDEX('WPTM - Section F'!D$93:D$574,MATCH('Print View'!$AP251,'WPTM - Section F'!A$93:A$574,0))&lt;&gt;0,INDEX('WPTM - Section F'!D$93:D$574,MATCH('Print View'!$AP251,'WPTM - Section F'!A$93:A$574,0)),""),"")</f>
        <v/>
      </c>
      <c r="X251" s="645"/>
      <c r="Y251" s="645" t="str">
        <f ca="1">IFERROR(IF(INDEX('WPTM - Section F'!E$93:E$574,MATCH('Print View'!$AP251,'WPTM - Section F'!A$93:A$574,0))&lt;&gt;0,INDEX('WPTM - Section F'!E$93:E$574,MATCH('Print View'!$AP251,'WPTM - Section F'!A$93:A$574,0)),""),"")</f>
        <v/>
      </c>
      <c r="Z251" s="645"/>
      <c r="AA251" s="645" t="str">
        <f>IFERROR(IF(INDEX('WPTM - Section F'!D$93:D$574,MATCH('Print View'!$AQ251,'WPTM - Section F'!A$93:A$574,0))&lt;&gt;0,INDEX('WPTM - Section F'!D$93:D$574,MATCH('Print View'!$AQ251,'WPTM - Section F'!A$93:A$574,0)),""),"")</f>
        <v/>
      </c>
      <c r="AB251" s="645"/>
      <c r="AC251" s="645" t="str">
        <f>IFERROR(IF(INDEX('WPTM - Section F'!E$93:E$574,MATCH('Print View'!$AQ251,'WPTM - Section F'!A$93:A$574,0))&lt;&gt;0,INDEX('WPTM - Section F'!E$93:E$574,MATCH('Print View'!$AQ251,'WPTM - Section F'!A$93:A$574,0)),""),"")</f>
        <v/>
      </c>
      <c r="AD251" s="645"/>
      <c r="AE251" s="254"/>
      <c r="AF251" s="314"/>
      <c r="AG251" s="322" t="str">
        <f>IFERROR(IF(INDEX('WPTM - Section F'!O$8:O$89,MATCH('Print View'!$A251,'WPTM - Section F'!D$8:D$89,0))&lt;&gt;0,INDEX('WPTM - Section F'!O$8:O$89,MATCH('Print View'!$A251,'WPTM - Section F'!D$8:D$89,0)),""),"")</f>
        <v/>
      </c>
      <c r="AL251" s="249" t="str">
        <f t="shared" ca="1" si="320"/>
        <v>67</v>
      </c>
      <c r="AM251" s="249" t="str">
        <f t="shared" ca="1" si="321"/>
        <v>67</v>
      </c>
      <c r="AN251" s="249" t="str">
        <f t="shared" ca="1" si="322"/>
        <v>67</v>
      </c>
      <c r="AO251" s="249" t="str">
        <f t="shared" ca="1" si="323"/>
        <v>67</v>
      </c>
      <c r="AP251" s="249" t="str">
        <f t="shared" ca="1" si="324"/>
        <v>67</v>
      </c>
      <c r="AQ251" s="249" t="str">
        <f t="shared" si="325"/>
        <v>67</v>
      </c>
    </row>
    <row r="252" spans="1:43" s="230" customFormat="1" ht="28.5" hidden="1" x14ac:dyDescent="0.25">
      <c r="A252" s="318" t="s">
        <v>376</v>
      </c>
      <c r="B252" s="312" t="str">
        <f>IFERROR(IF(INDEX('WPTM - Section F'!B$8:B$89,MATCH('Print View'!$A252,'WPTM - Section F'!A$8:A$89,0))&lt;&gt;0,INDEX('WPTM - Section F'!B$8:B$89,MATCH('Print View'!$A252,'WPTM - Section F'!A$8:A$89,0)),""),"")</f>
        <v/>
      </c>
      <c r="C252" s="312" t="str">
        <f>IFERROR(IF(INDEX('WPTM - Section F'!C$8:C$89,MATCH('Print View'!$A252,'WPTM - Section F'!B$8:B$89,0))&lt;&gt;0,INDEX('WPTM - Section F'!C$8:C$89,MATCH('Print View'!$A252,'WPTM - Section F'!B$8:B$89,0)),""),"")</f>
        <v/>
      </c>
      <c r="D252" s="312" t="str">
        <f>IFERROR(IF(INDEX('WPTM - Section F'!D$8:D$89,MATCH('Print View'!$A252,'WPTM - Section F'!C$8:C$89,0))&lt;&gt;0,INDEX('WPTM - Section F'!D$8:D$89,MATCH('Print View'!$A252,'WPTM - Section F'!C$8:C$89,0)),""),"")</f>
        <v/>
      </c>
      <c r="E252" s="312" t="str">
        <f>IFERROR(IF(INDEX('WPTM - Section F'!E$8:E$89,MATCH('Print View'!$A252,'WPTM - Section F'!D$8:D$89,0))&lt;&gt;0,INDEX('WPTM - Section F'!E$8:E$89,MATCH('Print View'!$A252,'WPTM - Section F'!D$8:D$89,0)),""),"")</f>
        <v/>
      </c>
      <c r="F252" s="312" t="str">
        <f>IFERROR(IF(INDEX('WPTM - Section F'!N$8:N$89,MATCH('Print View'!$A252,'WPTM - Section F'!D$8:D$89,0))&lt;&gt;0,INDEX('WPTM - Section F'!N$8:N$89,MATCH('Print View'!$A252,'WPTM - Section F'!D$8:D$89,0)),""),"")</f>
        <v/>
      </c>
      <c r="G252" s="645" t="str">
        <f>IFERROR(IF(INDEX('WPTM - Section F'!D$93:D$574,MATCH('Print View'!$AL252,'WPTM - Section F'!A$93:A$574,0))&lt;&gt;0,INDEX('WPTM - Section F'!D$93:D$574,MATCH('Print View'!$AL252,'WPTM - Section F'!A$93:A$574,0)),""),"")</f>
        <v/>
      </c>
      <c r="H252" s="645"/>
      <c r="I252" s="645" t="str">
        <f>IFERROR(IF(INDEX('WPTM - Section F'!E$93:E$574,MATCH('Print View'!$AL252,'WPTM - Section F'!A$93:A$574,0))&lt;&gt;0,INDEX('WPTM - Section F'!E$93:E$574,MATCH('Print View'!$AL252,'WPTM - Section F'!A$93:A$574,0)),""),"")</f>
        <v/>
      </c>
      <c r="J252" s="645"/>
      <c r="K252" s="645" t="str">
        <f>IFERROR(IF(INDEX('WPTM - Section F'!D$93:D$574,MATCH('Print View'!$AM252,'WPTM - Section F'!A$93:A$574,0))&lt;&gt;0,INDEX('WPTM - Section F'!D$93:D$574,MATCH('Print View'!$AM252,'WPTM - Section F'!A$93:A$574,0)),""),"")</f>
        <v/>
      </c>
      <c r="L252" s="645"/>
      <c r="M252" s="645" t="str">
        <f>IFERROR(IF(INDEX('WPTM - Section F'!E$93:E$574,MATCH('Print View'!$AM252,'WPTM - Section F'!A$93:A$574,0))&lt;&gt;0,INDEX('WPTM - Section F'!E$93:E$574,MATCH('Print View'!$AM252,'WPTM - Section F'!A$93:A$574,0)),""),"")</f>
        <v/>
      </c>
      <c r="N252" s="645"/>
      <c r="O252" s="645" t="str">
        <f>IFERROR(IF(INDEX('WPTM - Section F'!D$93:D$574,MATCH('Print View'!$AN252,'WPTM - Section F'!A$93:A$574,0))&lt;&gt;0,INDEX('WPTM - Section F'!D$93:D$574,MATCH('Print View'!$AN252,'WPTM - Section F'!A$93:A$574,0)),""),"")</f>
        <v/>
      </c>
      <c r="P252" s="645"/>
      <c r="Q252" s="645" t="str">
        <f>IFERROR(IF(INDEX('WPTM - Section F'!E$93:E$574,MATCH('Print View'!$AN252,'WPTM - Section F'!A$93:A$574,0))&lt;&gt;0,INDEX('WPTM - Section F'!E$93:E$574,MATCH('Print View'!$AN252,'WPTM - Section F'!A$93:A$574,0)),""),"")</f>
        <v/>
      </c>
      <c r="R252" s="645"/>
      <c r="S252" s="645" t="str">
        <f>IFERROR(IF(INDEX('WPTM - Section F'!D$93:D$574,MATCH('Print View'!$AO252,'WPTM - Section F'!A$93:A$574,0))&lt;&gt;0,INDEX('WPTM - Section F'!D$93:D$574,MATCH('Print View'!$AO252,'WPTM - Section F'!A$93:A$574,0)),""),"")</f>
        <v/>
      </c>
      <c r="T252" s="645"/>
      <c r="U252" s="645" t="str">
        <f>IFERROR(IF(INDEX('WPTM - Section F'!E$93:E$574,MATCH('Print View'!$AO252,'WPTM - Section F'!A$93:A$574,0))&lt;&gt;0,INDEX('WPTM - Section F'!E$93:E$574,MATCH('Print View'!$AO252,'WPTM - Section F'!A$93:A$574,0)),""),"")</f>
        <v/>
      </c>
      <c r="V252" s="645"/>
      <c r="W252" s="645" t="str">
        <f>IFERROR(IF(INDEX('WPTM - Section F'!D$93:D$574,MATCH('Print View'!$AP252,'WPTM - Section F'!A$93:A$574,0))&lt;&gt;0,INDEX('WPTM - Section F'!D$93:D$574,MATCH('Print View'!$AP252,'WPTM - Section F'!A$93:A$574,0)),""),"")</f>
        <v/>
      </c>
      <c r="X252" s="645"/>
      <c r="Y252" s="645" t="str">
        <f>IFERROR(IF(INDEX('WPTM - Section F'!E$93:E$574,MATCH('Print View'!$AP252,'WPTM - Section F'!A$93:A$574,0))&lt;&gt;0,INDEX('WPTM - Section F'!E$93:E$574,MATCH('Print View'!$AP252,'WPTM - Section F'!A$93:A$574,0)),""),"")</f>
        <v/>
      </c>
      <c r="Z252" s="645"/>
      <c r="AA252" s="645" t="str">
        <f>IFERROR(IF(INDEX('WPTM - Section F'!D$93:D$574,MATCH('Print View'!$AQ252,'WPTM - Section F'!A$93:A$574,0))&lt;&gt;0,INDEX('WPTM - Section F'!D$93:D$574,MATCH('Print View'!$AQ252,'WPTM - Section F'!A$93:A$574,0)),""),"")</f>
        <v/>
      </c>
      <c r="AB252" s="645"/>
      <c r="AC252" s="645" t="str">
        <f>IFERROR(IF(INDEX('WPTM - Section F'!E$93:E$574,MATCH('Print View'!$AQ252,'WPTM - Section F'!A$93:A$574,0))&lt;&gt;0,INDEX('WPTM - Section F'!E$93:E$574,MATCH('Print View'!$AQ252,'WPTM - Section F'!A$93:A$574,0)),""),"")</f>
        <v/>
      </c>
      <c r="AD252" s="645"/>
      <c r="AE252" s="254"/>
      <c r="AF252" s="314"/>
      <c r="AG252" s="322" t="str">
        <f>IFERROR(IF(INDEX('WPTM - Section F'!O$8:O$89,MATCH('Print View'!$A252,'WPTM - Section F'!D$8:D$89,0))&lt;&gt;0,INDEX('WPTM - Section F'!O$8:O$89,MATCH('Print View'!$A252,'WPTM - Section F'!D$8:D$89,0)),""),"")</f>
        <v/>
      </c>
      <c r="AL252" s="249" t="str">
        <f t="shared" si="320"/>
        <v>68</v>
      </c>
      <c r="AM252" s="249" t="str">
        <f t="shared" si="321"/>
        <v>68</v>
      </c>
      <c r="AN252" s="249" t="str">
        <f t="shared" si="322"/>
        <v>68</v>
      </c>
      <c r="AO252" s="249" t="str">
        <f t="shared" si="323"/>
        <v>68</v>
      </c>
      <c r="AP252" s="249" t="str">
        <f t="shared" si="324"/>
        <v>68</v>
      </c>
      <c r="AQ252" s="249" t="str">
        <f t="shared" si="325"/>
        <v>68</v>
      </c>
    </row>
    <row r="253" spans="1:43" s="230" customFormat="1" ht="28.5" hidden="1" x14ac:dyDescent="0.25">
      <c r="A253" s="318" t="s">
        <v>377</v>
      </c>
      <c r="B253" s="312" t="str">
        <f>IFERROR(IF(INDEX('WPTM - Section F'!B$8:B$89,MATCH('Print View'!$A253,'WPTM - Section F'!A$8:A$89,0))&lt;&gt;0,INDEX('WPTM - Section F'!B$8:B$89,MATCH('Print View'!$A253,'WPTM - Section F'!A$8:A$89,0)),""),"")</f>
        <v/>
      </c>
      <c r="C253" s="312" t="str">
        <f>IFERROR(IF(INDEX('WPTM - Section F'!C$8:C$89,MATCH('Print View'!$A253,'WPTM - Section F'!B$8:B$89,0))&lt;&gt;0,INDEX('WPTM - Section F'!C$8:C$89,MATCH('Print View'!$A253,'WPTM - Section F'!B$8:B$89,0)),""),"")</f>
        <v/>
      </c>
      <c r="D253" s="312" t="str">
        <f>IFERROR(IF(INDEX('WPTM - Section F'!D$8:D$89,MATCH('Print View'!$A253,'WPTM - Section F'!C$8:C$89,0))&lt;&gt;0,INDEX('WPTM - Section F'!D$8:D$89,MATCH('Print View'!$A253,'WPTM - Section F'!C$8:C$89,0)),""),"")</f>
        <v/>
      </c>
      <c r="E253" s="312" t="str">
        <f>IFERROR(IF(INDEX('WPTM - Section F'!E$8:E$89,MATCH('Print View'!$A253,'WPTM - Section F'!D$8:D$89,0))&lt;&gt;0,INDEX('WPTM - Section F'!E$8:E$89,MATCH('Print View'!$A253,'WPTM - Section F'!D$8:D$89,0)),""),"")</f>
        <v/>
      </c>
      <c r="F253" s="312" t="str">
        <f>IFERROR(IF(INDEX('WPTM - Section F'!N$8:N$89,MATCH('Print View'!$A253,'WPTM - Section F'!D$8:D$89,0))&lt;&gt;0,INDEX('WPTM - Section F'!N$8:N$89,MATCH('Print View'!$A253,'WPTM - Section F'!D$8:D$89,0)),""),"")</f>
        <v/>
      </c>
      <c r="G253" s="645" t="str">
        <f ca="1">IFERROR(IF(INDEX('WPTM - Section F'!D$93:D$574,MATCH('Print View'!$AL253,'WPTM - Section F'!A$93:A$574,0))&lt;&gt;0,INDEX('WPTM - Section F'!D$93:D$574,MATCH('Print View'!$AL253,'WPTM - Section F'!A$93:A$574,0)),""),"")</f>
        <v/>
      </c>
      <c r="H253" s="645"/>
      <c r="I253" s="645" t="str">
        <f ca="1">IFERROR(IF(INDEX('WPTM - Section F'!E$93:E$574,MATCH('Print View'!$AL253,'WPTM - Section F'!A$93:A$574,0))&lt;&gt;0,INDEX('WPTM - Section F'!E$93:E$574,MATCH('Print View'!$AL253,'WPTM - Section F'!A$93:A$574,0)),""),"")</f>
        <v/>
      </c>
      <c r="J253" s="645"/>
      <c r="K253" s="645" t="str">
        <f ca="1">IFERROR(IF(INDEX('WPTM - Section F'!D$93:D$574,MATCH('Print View'!$AM253,'WPTM - Section F'!A$93:A$574,0))&lt;&gt;0,INDEX('WPTM - Section F'!D$93:D$574,MATCH('Print View'!$AM253,'WPTM - Section F'!A$93:A$574,0)),""),"")</f>
        <v/>
      </c>
      <c r="L253" s="645"/>
      <c r="M253" s="645" t="str">
        <f ca="1">IFERROR(IF(INDEX('WPTM - Section F'!E$93:E$574,MATCH('Print View'!$AM253,'WPTM - Section F'!A$93:A$574,0))&lt;&gt;0,INDEX('WPTM - Section F'!E$93:E$574,MATCH('Print View'!$AM253,'WPTM - Section F'!A$93:A$574,0)),""),"")</f>
        <v/>
      </c>
      <c r="N253" s="645"/>
      <c r="O253" s="645" t="str">
        <f ca="1">IFERROR(IF(INDEX('WPTM - Section F'!D$93:D$574,MATCH('Print View'!$AN253,'WPTM - Section F'!A$93:A$574,0))&lt;&gt;0,INDEX('WPTM - Section F'!D$93:D$574,MATCH('Print View'!$AN253,'WPTM - Section F'!A$93:A$574,0)),""),"")</f>
        <v/>
      </c>
      <c r="P253" s="645"/>
      <c r="Q253" s="645" t="str">
        <f ca="1">IFERROR(IF(INDEX('WPTM - Section F'!E$93:E$574,MATCH('Print View'!$AN253,'WPTM - Section F'!A$93:A$574,0))&lt;&gt;0,INDEX('WPTM - Section F'!E$93:E$574,MATCH('Print View'!$AN253,'WPTM - Section F'!A$93:A$574,0)),""),"")</f>
        <v/>
      </c>
      <c r="R253" s="645"/>
      <c r="S253" s="645" t="str">
        <f ca="1">IFERROR(IF(INDEX('WPTM - Section F'!D$93:D$574,MATCH('Print View'!$AO253,'WPTM - Section F'!A$93:A$574,0))&lt;&gt;0,INDEX('WPTM - Section F'!D$93:D$574,MATCH('Print View'!$AO253,'WPTM - Section F'!A$93:A$574,0)),""),"")</f>
        <v/>
      </c>
      <c r="T253" s="645"/>
      <c r="U253" s="645" t="str">
        <f ca="1">IFERROR(IF(INDEX('WPTM - Section F'!E$93:E$574,MATCH('Print View'!$AO253,'WPTM - Section F'!A$93:A$574,0))&lt;&gt;0,INDEX('WPTM - Section F'!E$93:E$574,MATCH('Print View'!$AO253,'WPTM - Section F'!A$93:A$574,0)),""),"")</f>
        <v/>
      </c>
      <c r="V253" s="645"/>
      <c r="W253" s="645" t="str">
        <f ca="1">IFERROR(IF(INDEX('WPTM - Section F'!D$93:D$574,MATCH('Print View'!$AP253,'WPTM - Section F'!A$93:A$574,0))&lt;&gt;0,INDEX('WPTM - Section F'!D$93:D$574,MATCH('Print View'!$AP253,'WPTM - Section F'!A$93:A$574,0)),""),"")</f>
        <v/>
      </c>
      <c r="X253" s="645"/>
      <c r="Y253" s="645" t="str">
        <f ca="1">IFERROR(IF(INDEX('WPTM - Section F'!E$93:E$574,MATCH('Print View'!$AP253,'WPTM - Section F'!A$93:A$574,0))&lt;&gt;0,INDEX('WPTM - Section F'!E$93:E$574,MATCH('Print View'!$AP253,'WPTM - Section F'!A$93:A$574,0)),""),"")</f>
        <v/>
      </c>
      <c r="Z253" s="645"/>
      <c r="AA253" s="645" t="str">
        <f>IFERROR(IF(INDEX('WPTM - Section F'!D$93:D$574,MATCH('Print View'!$AQ253,'WPTM - Section F'!A$93:A$574,0))&lt;&gt;0,INDEX('WPTM - Section F'!D$93:D$574,MATCH('Print View'!$AQ253,'WPTM - Section F'!A$93:A$574,0)),""),"")</f>
        <v/>
      </c>
      <c r="AB253" s="645"/>
      <c r="AC253" s="645" t="str">
        <f>IFERROR(IF(INDEX('WPTM - Section F'!E$93:E$574,MATCH('Print View'!$AQ253,'WPTM - Section F'!A$93:A$574,0))&lt;&gt;0,INDEX('WPTM - Section F'!E$93:E$574,MATCH('Print View'!$AQ253,'WPTM - Section F'!A$93:A$574,0)),""),"")</f>
        <v/>
      </c>
      <c r="AD253" s="645"/>
      <c r="AE253" s="254"/>
      <c r="AF253" s="314"/>
      <c r="AG253" s="322" t="str">
        <f>IFERROR(IF(INDEX('WPTM - Section F'!O$8:O$89,MATCH('Print View'!$A253,'WPTM - Section F'!D$8:D$89,0))&lt;&gt;0,INDEX('WPTM - Section F'!O$8:O$89,MATCH('Print View'!$A253,'WPTM - Section F'!D$8:D$89,0)),""),"")</f>
        <v/>
      </c>
      <c r="AL253" s="249" t="str">
        <f t="shared" ca="1" si="320"/>
        <v>69</v>
      </c>
      <c r="AM253" s="249" t="str">
        <f t="shared" ca="1" si="321"/>
        <v>69</v>
      </c>
      <c r="AN253" s="249" t="str">
        <f t="shared" ca="1" si="322"/>
        <v>69</v>
      </c>
      <c r="AO253" s="249" t="str">
        <f t="shared" ca="1" si="323"/>
        <v>69</v>
      </c>
      <c r="AP253" s="249" t="str">
        <f t="shared" ca="1" si="324"/>
        <v>69</v>
      </c>
      <c r="AQ253" s="249" t="str">
        <f t="shared" si="325"/>
        <v>69</v>
      </c>
    </row>
    <row r="254" spans="1:43" s="230" customFormat="1" ht="28.5" hidden="1" x14ac:dyDescent="0.25">
      <c r="A254" s="318" t="s">
        <v>378</v>
      </c>
      <c r="B254" s="312" t="str">
        <f>IFERROR(IF(INDEX('WPTM - Section F'!B$8:B$89,MATCH('Print View'!$A254,'WPTM - Section F'!A$8:A$89,0))&lt;&gt;0,INDEX('WPTM - Section F'!B$8:B$89,MATCH('Print View'!$A254,'WPTM - Section F'!A$8:A$89,0)),""),"")</f>
        <v/>
      </c>
      <c r="C254" s="312" t="str">
        <f>IFERROR(IF(INDEX('WPTM - Section F'!C$8:C$89,MATCH('Print View'!$A254,'WPTM - Section F'!B$8:B$89,0))&lt;&gt;0,INDEX('WPTM - Section F'!C$8:C$89,MATCH('Print View'!$A254,'WPTM - Section F'!B$8:B$89,0)),""),"")</f>
        <v/>
      </c>
      <c r="D254" s="312" t="str">
        <f>IFERROR(IF(INDEX('WPTM - Section F'!D$8:D$89,MATCH('Print View'!$A254,'WPTM - Section F'!C$8:C$89,0))&lt;&gt;0,INDEX('WPTM - Section F'!D$8:D$89,MATCH('Print View'!$A254,'WPTM - Section F'!C$8:C$89,0)),""),"")</f>
        <v/>
      </c>
      <c r="E254" s="312" t="str">
        <f>IFERROR(IF(INDEX('WPTM - Section F'!E$8:E$89,MATCH('Print View'!$A254,'WPTM - Section F'!D$8:D$89,0))&lt;&gt;0,INDEX('WPTM - Section F'!E$8:E$89,MATCH('Print View'!$A254,'WPTM - Section F'!D$8:D$89,0)),""),"")</f>
        <v/>
      </c>
      <c r="F254" s="312" t="str">
        <f>IFERROR(IF(INDEX('WPTM - Section F'!N$8:N$89,MATCH('Print View'!$A254,'WPTM - Section F'!D$8:D$89,0))&lt;&gt;0,INDEX('WPTM - Section F'!N$8:N$89,MATCH('Print View'!$A254,'WPTM - Section F'!D$8:D$89,0)),""),"")</f>
        <v/>
      </c>
      <c r="G254" s="645" t="str">
        <f>IFERROR(IF(INDEX('WPTM - Section F'!D$93:D$574,MATCH('Print View'!$AL254,'WPTM - Section F'!A$93:A$574,0))&lt;&gt;0,INDEX('WPTM - Section F'!D$93:D$574,MATCH('Print View'!$AL254,'WPTM - Section F'!A$93:A$574,0)),""),"")</f>
        <v/>
      </c>
      <c r="H254" s="645"/>
      <c r="I254" s="645" t="str">
        <f>IFERROR(IF(INDEX('WPTM - Section F'!E$93:E$574,MATCH('Print View'!$AL254,'WPTM - Section F'!A$93:A$574,0))&lt;&gt;0,INDEX('WPTM - Section F'!E$93:E$574,MATCH('Print View'!$AL254,'WPTM - Section F'!A$93:A$574,0)),""),"")</f>
        <v/>
      </c>
      <c r="J254" s="645"/>
      <c r="K254" s="645" t="str">
        <f>IFERROR(IF(INDEX('WPTM - Section F'!D$93:D$574,MATCH('Print View'!$AM254,'WPTM - Section F'!A$93:A$574,0))&lt;&gt;0,INDEX('WPTM - Section F'!D$93:D$574,MATCH('Print View'!$AM254,'WPTM - Section F'!A$93:A$574,0)),""),"")</f>
        <v/>
      </c>
      <c r="L254" s="645"/>
      <c r="M254" s="645" t="str">
        <f>IFERROR(IF(INDEX('WPTM - Section F'!E$93:E$574,MATCH('Print View'!$AM254,'WPTM - Section F'!A$93:A$574,0))&lt;&gt;0,INDEX('WPTM - Section F'!E$93:E$574,MATCH('Print View'!$AM254,'WPTM - Section F'!A$93:A$574,0)),""),"")</f>
        <v/>
      </c>
      <c r="N254" s="645"/>
      <c r="O254" s="645" t="str">
        <f>IFERROR(IF(INDEX('WPTM - Section F'!D$93:D$574,MATCH('Print View'!$AN254,'WPTM - Section F'!A$93:A$574,0))&lt;&gt;0,INDEX('WPTM - Section F'!D$93:D$574,MATCH('Print View'!$AN254,'WPTM - Section F'!A$93:A$574,0)),""),"")</f>
        <v/>
      </c>
      <c r="P254" s="645"/>
      <c r="Q254" s="645" t="str">
        <f>IFERROR(IF(INDEX('WPTM - Section F'!E$93:E$574,MATCH('Print View'!$AN254,'WPTM - Section F'!A$93:A$574,0))&lt;&gt;0,INDEX('WPTM - Section F'!E$93:E$574,MATCH('Print View'!$AN254,'WPTM - Section F'!A$93:A$574,0)),""),"")</f>
        <v/>
      </c>
      <c r="R254" s="645"/>
      <c r="S254" s="645" t="str">
        <f>IFERROR(IF(INDEX('WPTM - Section F'!D$93:D$574,MATCH('Print View'!$AO254,'WPTM - Section F'!A$93:A$574,0))&lt;&gt;0,INDEX('WPTM - Section F'!D$93:D$574,MATCH('Print View'!$AO254,'WPTM - Section F'!A$93:A$574,0)),""),"")</f>
        <v/>
      </c>
      <c r="T254" s="645"/>
      <c r="U254" s="645" t="str">
        <f>IFERROR(IF(INDEX('WPTM - Section F'!E$93:E$574,MATCH('Print View'!$AO254,'WPTM - Section F'!A$93:A$574,0))&lt;&gt;0,INDEX('WPTM - Section F'!E$93:E$574,MATCH('Print View'!$AO254,'WPTM - Section F'!A$93:A$574,0)),""),"")</f>
        <v/>
      </c>
      <c r="V254" s="645"/>
      <c r="W254" s="645" t="str">
        <f>IFERROR(IF(INDEX('WPTM - Section F'!D$93:D$574,MATCH('Print View'!$AP254,'WPTM - Section F'!A$93:A$574,0))&lt;&gt;0,INDEX('WPTM - Section F'!D$93:D$574,MATCH('Print View'!$AP254,'WPTM - Section F'!A$93:A$574,0)),""),"")</f>
        <v/>
      </c>
      <c r="X254" s="645"/>
      <c r="Y254" s="645" t="str">
        <f>IFERROR(IF(INDEX('WPTM - Section F'!E$93:E$574,MATCH('Print View'!$AP254,'WPTM - Section F'!A$93:A$574,0))&lt;&gt;0,INDEX('WPTM - Section F'!E$93:E$574,MATCH('Print View'!$AP254,'WPTM - Section F'!A$93:A$574,0)),""),"")</f>
        <v/>
      </c>
      <c r="Z254" s="645"/>
      <c r="AA254" s="645" t="str">
        <f>IFERROR(IF(INDEX('WPTM - Section F'!D$93:D$574,MATCH('Print View'!$AQ254,'WPTM - Section F'!A$93:A$574,0))&lt;&gt;0,INDEX('WPTM - Section F'!D$93:D$574,MATCH('Print View'!$AQ254,'WPTM - Section F'!A$93:A$574,0)),""),"")</f>
        <v/>
      </c>
      <c r="AB254" s="645"/>
      <c r="AC254" s="645" t="str">
        <f>IFERROR(IF(INDEX('WPTM - Section F'!E$93:E$574,MATCH('Print View'!$AQ254,'WPTM - Section F'!A$93:A$574,0))&lt;&gt;0,INDEX('WPTM - Section F'!E$93:E$574,MATCH('Print View'!$AQ254,'WPTM - Section F'!A$93:A$574,0)),""),"")</f>
        <v/>
      </c>
      <c r="AD254" s="645"/>
      <c r="AE254" s="254"/>
      <c r="AF254" s="314"/>
      <c r="AG254" s="322" t="str">
        <f>IFERROR(IF(INDEX('WPTM - Section F'!O$8:O$89,MATCH('Print View'!$A254,'WPTM - Section F'!D$8:D$89,0))&lt;&gt;0,INDEX('WPTM - Section F'!O$8:O$89,MATCH('Print View'!$A254,'WPTM - Section F'!D$8:D$89,0)),""),"")</f>
        <v/>
      </c>
      <c r="AL254" s="249" t="str">
        <f t="shared" si="320"/>
        <v>70</v>
      </c>
      <c r="AM254" s="249" t="str">
        <f t="shared" si="321"/>
        <v>70</v>
      </c>
      <c r="AN254" s="249" t="str">
        <f t="shared" si="322"/>
        <v>70</v>
      </c>
      <c r="AO254" s="249" t="str">
        <f t="shared" si="323"/>
        <v>70</v>
      </c>
      <c r="AP254" s="249" t="str">
        <f t="shared" si="324"/>
        <v>70</v>
      </c>
      <c r="AQ254" s="249" t="str">
        <f t="shared" si="325"/>
        <v>70</v>
      </c>
    </row>
    <row r="255" spans="1:43" s="230" customFormat="1" ht="28.5" hidden="1" x14ac:dyDescent="0.25">
      <c r="A255" s="318" t="s">
        <v>379</v>
      </c>
      <c r="B255" s="312" t="str">
        <f>IFERROR(IF(INDEX('WPTM - Section F'!B$8:B$89,MATCH('Print View'!$A255,'WPTM - Section F'!A$8:A$89,0))&lt;&gt;0,INDEX('WPTM - Section F'!B$8:B$89,MATCH('Print View'!$A255,'WPTM - Section F'!A$8:A$89,0)),""),"")</f>
        <v/>
      </c>
      <c r="C255" s="312" t="str">
        <f>IFERROR(IF(INDEX('WPTM - Section F'!C$8:C$89,MATCH('Print View'!$A255,'WPTM - Section F'!B$8:B$89,0))&lt;&gt;0,INDEX('WPTM - Section F'!C$8:C$89,MATCH('Print View'!$A255,'WPTM - Section F'!B$8:B$89,0)),""),"")</f>
        <v/>
      </c>
      <c r="D255" s="312" t="str">
        <f>IFERROR(IF(INDEX('WPTM - Section F'!D$8:D$89,MATCH('Print View'!$A255,'WPTM - Section F'!C$8:C$89,0))&lt;&gt;0,INDEX('WPTM - Section F'!D$8:D$89,MATCH('Print View'!$A255,'WPTM - Section F'!C$8:C$89,0)),""),"")</f>
        <v/>
      </c>
      <c r="E255" s="312" t="str">
        <f>IFERROR(IF(INDEX('WPTM - Section F'!E$8:E$89,MATCH('Print View'!$A255,'WPTM - Section F'!D$8:D$89,0))&lt;&gt;0,INDEX('WPTM - Section F'!E$8:E$89,MATCH('Print View'!$A255,'WPTM - Section F'!D$8:D$89,0)),""),"")</f>
        <v/>
      </c>
      <c r="F255" s="312" t="str">
        <f>IFERROR(IF(INDEX('WPTM - Section F'!N$8:N$89,MATCH('Print View'!$A255,'WPTM - Section F'!D$8:D$89,0))&lt;&gt;0,INDEX('WPTM - Section F'!N$8:N$89,MATCH('Print View'!$A255,'WPTM - Section F'!D$8:D$89,0)),""),"")</f>
        <v/>
      </c>
      <c r="G255" s="645" t="str">
        <f ca="1">IFERROR(IF(INDEX('WPTM - Section F'!D$93:D$574,MATCH('Print View'!$AL255,'WPTM - Section F'!A$93:A$574,0))&lt;&gt;0,INDEX('WPTM - Section F'!D$93:D$574,MATCH('Print View'!$AL255,'WPTM - Section F'!A$93:A$574,0)),""),"")</f>
        <v/>
      </c>
      <c r="H255" s="645"/>
      <c r="I255" s="645" t="str">
        <f ca="1">IFERROR(IF(INDEX('WPTM - Section F'!E$93:E$574,MATCH('Print View'!$AL255,'WPTM - Section F'!A$93:A$574,0))&lt;&gt;0,INDEX('WPTM - Section F'!E$93:E$574,MATCH('Print View'!$AL255,'WPTM - Section F'!A$93:A$574,0)),""),"")</f>
        <v/>
      </c>
      <c r="J255" s="645"/>
      <c r="K255" s="645" t="str">
        <f ca="1">IFERROR(IF(INDEX('WPTM - Section F'!D$93:D$574,MATCH('Print View'!$AM255,'WPTM - Section F'!A$93:A$574,0))&lt;&gt;0,INDEX('WPTM - Section F'!D$93:D$574,MATCH('Print View'!$AM255,'WPTM - Section F'!A$93:A$574,0)),""),"")</f>
        <v/>
      </c>
      <c r="L255" s="645"/>
      <c r="M255" s="645" t="str">
        <f ca="1">IFERROR(IF(INDEX('WPTM - Section F'!E$93:E$574,MATCH('Print View'!$AM255,'WPTM - Section F'!A$93:A$574,0))&lt;&gt;0,INDEX('WPTM - Section F'!E$93:E$574,MATCH('Print View'!$AM255,'WPTM - Section F'!A$93:A$574,0)),""),"")</f>
        <v/>
      </c>
      <c r="N255" s="645"/>
      <c r="O255" s="645" t="str">
        <f ca="1">IFERROR(IF(INDEX('WPTM - Section F'!D$93:D$574,MATCH('Print View'!$AN255,'WPTM - Section F'!A$93:A$574,0))&lt;&gt;0,INDEX('WPTM - Section F'!D$93:D$574,MATCH('Print View'!$AN255,'WPTM - Section F'!A$93:A$574,0)),""),"")</f>
        <v/>
      </c>
      <c r="P255" s="645"/>
      <c r="Q255" s="645" t="str">
        <f ca="1">IFERROR(IF(INDEX('WPTM - Section F'!E$93:E$574,MATCH('Print View'!$AN255,'WPTM - Section F'!A$93:A$574,0))&lt;&gt;0,INDEX('WPTM - Section F'!E$93:E$574,MATCH('Print View'!$AN255,'WPTM - Section F'!A$93:A$574,0)),""),"")</f>
        <v/>
      </c>
      <c r="R255" s="645"/>
      <c r="S255" s="645" t="str">
        <f ca="1">IFERROR(IF(INDEX('WPTM - Section F'!D$93:D$574,MATCH('Print View'!$AO255,'WPTM - Section F'!A$93:A$574,0))&lt;&gt;0,INDEX('WPTM - Section F'!D$93:D$574,MATCH('Print View'!$AO255,'WPTM - Section F'!A$93:A$574,0)),""),"")</f>
        <v/>
      </c>
      <c r="T255" s="645"/>
      <c r="U255" s="645" t="str">
        <f ca="1">IFERROR(IF(INDEX('WPTM - Section F'!E$93:E$574,MATCH('Print View'!$AO255,'WPTM - Section F'!A$93:A$574,0))&lt;&gt;0,INDEX('WPTM - Section F'!E$93:E$574,MATCH('Print View'!$AO255,'WPTM - Section F'!A$93:A$574,0)),""),"")</f>
        <v/>
      </c>
      <c r="V255" s="645"/>
      <c r="W255" s="645" t="str">
        <f ca="1">IFERROR(IF(INDEX('WPTM - Section F'!D$93:D$574,MATCH('Print View'!$AP255,'WPTM - Section F'!A$93:A$574,0))&lt;&gt;0,INDEX('WPTM - Section F'!D$93:D$574,MATCH('Print View'!$AP255,'WPTM - Section F'!A$93:A$574,0)),""),"")</f>
        <v/>
      </c>
      <c r="X255" s="645"/>
      <c r="Y255" s="645" t="str">
        <f ca="1">IFERROR(IF(INDEX('WPTM - Section F'!E$93:E$574,MATCH('Print View'!$AP255,'WPTM - Section F'!A$93:A$574,0))&lt;&gt;0,INDEX('WPTM - Section F'!E$93:E$574,MATCH('Print View'!$AP255,'WPTM - Section F'!A$93:A$574,0)),""),"")</f>
        <v/>
      </c>
      <c r="Z255" s="645"/>
      <c r="AA255" s="645" t="str">
        <f>IFERROR(IF(INDEX('WPTM - Section F'!D$93:D$574,MATCH('Print View'!$AQ255,'WPTM - Section F'!A$93:A$574,0))&lt;&gt;0,INDEX('WPTM - Section F'!D$93:D$574,MATCH('Print View'!$AQ255,'WPTM - Section F'!A$93:A$574,0)),""),"")</f>
        <v/>
      </c>
      <c r="AB255" s="645"/>
      <c r="AC255" s="645" t="str">
        <f>IFERROR(IF(INDEX('WPTM - Section F'!E$93:E$574,MATCH('Print View'!$AQ255,'WPTM - Section F'!A$93:A$574,0))&lt;&gt;0,INDEX('WPTM - Section F'!E$93:E$574,MATCH('Print View'!$AQ255,'WPTM - Section F'!A$93:A$574,0)),""),"")</f>
        <v/>
      </c>
      <c r="AD255" s="645"/>
      <c r="AE255" s="254"/>
      <c r="AF255" s="314"/>
      <c r="AG255" s="322" t="str">
        <f>IFERROR(IF(INDEX('WPTM - Section F'!O$8:O$89,MATCH('Print View'!$A255,'WPTM - Section F'!D$8:D$89,0))&lt;&gt;0,INDEX('WPTM - Section F'!O$8:O$89,MATCH('Print View'!$A255,'WPTM - Section F'!D$8:D$89,0)),""),"")</f>
        <v/>
      </c>
      <c r="AL255" s="249" t="str">
        <f t="shared" ca="1" si="320"/>
        <v>71</v>
      </c>
      <c r="AM255" s="249" t="str">
        <f t="shared" ca="1" si="321"/>
        <v>71</v>
      </c>
      <c r="AN255" s="249" t="str">
        <f t="shared" ca="1" si="322"/>
        <v>71</v>
      </c>
      <c r="AO255" s="249" t="str">
        <f t="shared" ca="1" si="323"/>
        <v>71</v>
      </c>
      <c r="AP255" s="249" t="str">
        <f t="shared" ca="1" si="324"/>
        <v>71</v>
      </c>
      <c r="AQ255" s="249" t="str">
        <f t="shared" si="325"/>
        <v>71</v>
      </c>
    </row>
    <row r="256" spans="1:43" s="230" customFormat="1" ht="28.5" hidden="1" x14ac:dyDescent="0.25">
      <c r="A256" s="318" t="s">
        <v>380</v>
      </c>
      <c r="B256" s="312" t="str">
        <f>IFERROR(IF(INDEX('WPTM - Section F'!B$8:B$89,MATCH('Print View'!$A256,'WPTM - Section F'!A$8:A$89,0))&lt;&gt;0,INDEX('WPTM - Section F'!B$8:B$89,MATCH('Print View'!$A256,'WPTM - Section F'!A$8:A$89,0)),""),"")</f>
        <v/>
      </c>
      <c r="C256" s="312" t="str">
        <f>IFERROR(IF(INDEX('WPTM - Section F'!C$8:C$89,MATCH('Print View'!$A256,'WPTM - Section F'!B$8:B$89,0))&lt;&gt;0,INDEX('WPTM - Section F'!C$8:C$89,MATCH('Print View'!$A256,'WPTM - Section F'!B$8:B$89,0)),""),"")</f>
        <v/>
      </c>
      <c r="D256" s="312" t="str">
        <f>IFERROR(IF(INDEX('WPTM - Section F'!D$8:D$89,MATCH('Print View'!$A256,'WPTM - Section F'!C$8:C$89,0))&lt;&gt;0,INDEX('WPTM - Section F'!D$8:D$89,MATCH('Print View'!$A256,'WPTM - Section F'!C$8:C$89,0)),""),"")</f>
        <v/>
      </c>
      <c r="E256" s="312" t="str">
        <f>IFERROR(IF(INDEX('WPTM - Section F'!E$8:E$89,MATCH('Print View'!$A256,'WPTM - Section F'!D$8:D$89,0))&lt;&gt;0,INDEX('WPTM - Section F'!E$8:E$89,MATCH('Print View'!$A256,'WPTM - Section F'!D$8:D$89,0)),""),"")</f>
        <v/>
      </c>
      <c r="F256" s="312" t="str">
        <f>IFERROR(IF(INDEX('WPTM - Section F'!N$8:N$89,MATCH('Print View'!$A256,'WPTM - Section F'!D$8:D$89,0))&lt;&gt;0,INDEX('WPTM - Section F'!N$8:N$89,MATCH('Print View'!$A256,'WPTM - Section F'!D$8:D$89,0)),""),"")</f>
        <v/>
      </c>
      <c r="G256" s="645" t="str">
        <f>IFERROR(IF(INDEX('WPTM - Section F'!D$93:D$574,MATCH('Print View'!$AL256,'WPTM - Section F'!A$93:A$574,0))&lt;&gt;0,INDEX('WPTM - Section F'!D$93:D$574,MATCH('Print View'!$AL256,'WPTM - Section F'!A$93:A$574,0)),""),"")</f>
        <v/>
      </c>
      <c r="H256" s="645"/>
      <c r="I256" s="645" t="str">
        <f>IFERROR(IF(INDEX('WPTM - Section F'!E$93:E$574,MATCH('Print View'!$AL256,'WPTM - Section F'!A$93:A$574,0))&lt;&gt;0,INDEX('WPTM - Section F'!E$93:E$574,MATCH('Print View'!$AL256,'WPTM - Section F'!A$93:A$574,0)),""),"")</f>
        <v/>
      </c>
      <c r="J256" s="645"/>
      <c r="K256" s="645" t="str">
        <f>IFERROR(IF(INDEX('WPTM - Section F'!D$93:D$574,MATCH('Print View'!$AM256,'WPTM - Section F'!A$93:A$574,0))&lt;&gt;0,INDEX('WPTM - Section F'!D$93:D$574,MATCH('Print View'!$AM256,'WPTM - Section F'!A$93:A$574,0)),""),"")</f>
        <v/>
      </c>
      <c r="L256" s="645"/>
      <c r="M256" s="645" t="str">
        <f>IFERROR(IF(INDEX('WPTM - Section F'!E$93:E$574,MATCH('Print View'!$AM256,'WPTM - Section F'!A$93:A$574,0))&lt;&gt;0,INDEX('WPTM - Section F'!E$93:E$574,MATCH('Print View'!$AM256,'WPTM - Section F'!A$93:A$574,0)),""),"")</f>
        <v/>
      </c>
      <c r="N256" s="645"/>
      <c r="O256" s="645" t="str">
        <f>IFERROR(IF(INDEX('WPTM - Section F'!D$93:D$574,MATCH('Print View'!$AN256,'WPTM - Section F'!A$93:A$574,0))&lt;&gt;0,INDEX('WPTM - Section F'!D$93:D$574,MATCH('Print View'!$AN256,'WPTM - Section F'!A$93:A$574,0)),""),"")</f>
        <v/>
      </c>
      <c r="P256" s="645"/>
      <c r="Q256" s="645" t="str">
        <f>IFERROR(IF(INDEX('WPTM - Section F'!E$93:E$574,MATCH('Print View'!$AN256,'WPTM - Section F'!A$93:A$574,0))&lt;&gt;0,INDEX('WPTM - Section F'!E$93:E$574,MATCH('Print View'!$AN256,'WPTM - Section F'!A$93:A$574,0)),""),"")</f>
        <v/>
      </c>
      <c r="R256" s="645"/>
      <c r="S256" s="645" t="str">
        <f>IFERROR(IF(INDEX('WPTM - Section F'!D$93:D$574,MATCH('Print View'!$AO256,'WPTM - Section F'!A$93:A$574,0))&lt;&gt;0,INDEX('WPTM - Section F'!D$93:D$574,MATCH('Print View'!$AO256,'WPTM - Section F'!A$93:A$574,0)),""),"")</f>
        <v/>
      </c>
      <c r="T256" s="645"/>
      <c r="U256" s="645" t="str">
        <f>IFERROR(IF(INDEX('WPTM - Section F'!E$93:E$574,MATCH('Print View'!$AO256,'WPTM - Section F'!A$93:A$574,0))&lt;&gt;0,INDEX('WPTM - Section F'!E$93:E$574,MATCH('Print View'!$AO256,'WPTM - Section F'!A$93:A$574,0)),""),"")</f>
        <v/>
      </c>
      <c r="V256" s="645"/>
      <c r="W256" s="645" t="str">
        <f>IFERROR(IF(INDEX('WPTM - Section F'!D$93:D$574,MATCH('Print View'!$AP256,'WPTM - Section F'!A$93:A$574,0))&lt;&gt;0,INDEX('WPTM - Section F'!D$93:D$574,MATCH('Print View'!$AP256,'WPTM - Section F'!A$93:A$574,0)),""),"")</f>
        <v/>
      </c>
      <c r="X256" s="645"/>
      <c r="Y256" s="645" t="str">
        <f>IFERROR(IF(INDEX('WPTM - Section F'!E$93:E$574,MATCH('Print View'!$AP256,'WPTM - Section F'!A$93:A$574,0))&lt;&gt;0,INDEX('WPTM - Section F'!E$93:E$574,MATCH('Print View'!$AP256,'WPTM - Section F'!A$93:A$574,0)),""),"")</f>
        <v/>
      </c>
      <c r="Z256" s="645"/>
      <c r="AA256" s="645" t="str">
        <f>IFERROR(IF(INDEX('WPTM - Section F'!D$93:D$574,MATCH('Print View'!$AQ256,'WPTM - Section F'!A$93:A$574,0))&lt;&gt;0,INDEX('WPTM - Section F'!D$93:D$574,MATCH('Print View'!$AQ256,'WPTM - Section F'!A$93:A$574,0)),""),"")</f>
        <v/>
      </c>
      <c r="AB256" s="645"/>
      <c r="AC256" s="645" t="str">
        <f>IFERROR(IF(INDEX('WPTM - Section F'!E$93:E$574,MATCH('Print View'!$AQ256,'WPTM - Section F'!A$93:A$574,0))&lt;&gt;0,INDEX('WPTM - Section F'!E$93:E$574,MATCH('Print View'!$AQ256,'WPTM - Section F'!A$93:A$574,0)),""),"")</f>
        <v/>
      </c>
      <c r="AD256" s="645"/>
      <c r="AE256" s="254"/>
      <c r="AF256" s="314"/>
      <c r="AG256" s="322" t="str">
        <f>IFERROR(IF(INDEX('WPTM - Section F'!O$8:O$89,MATCH('Print View'!$A256,'WPTM - Section F'!D$8:D$89,0))&lt;&gt;0,INDEX('WPTM - Section F'!O$8:O$89,MATCH('Print View'!$A256,'WPTM - Section F'!D$8:D$89,0)),""),"")</f>
        <v/>
      </c>
      <c r="AL256" s="249" t="str">
        <f t="shared" si="320"/>
        <v>72</v>
      </c>
      <c r="AM256" s="249" t="str">
        <f t="shared" si="321"/>
        <v>72</v>
      </c>
      <c r="AN256" s="249" t="str">
        <f t="shared" si="322"/>
        <v>72</v>
      </c>
      <c r="AO256" s="249" t="str">
        <f t="shared" si="323"/>
        <v>72</v>
      </c>
      <c r="AP256" s="249" t="str">
        <f t="shared" si="324"/>
        <v>72</v>
      </c>
      <c r="AQ256" s="249" t="str">
        <f t="shared" si="325"/>
        <v>72</v>
      </c>
    </row>
    <row r="257" spans="1:43" s="230" customFormat="1" ht="28.5" hidden="1" x14ac:dyDescent="0.25">
      <c r="A257" s="318" t="s">
        <v>381</v>
      </c>
      <c r="B257" s="312" t="str">
        <f>IFERROR(IF(INDEX('WPTM - Section F'!B$8:B$89,MATCH('Print View'!$A257,'WPTM - Section F'!A$8:A$89,0))&lt;&gt;0,INDEX('WPTM - Section F'!B$8:B$89,MATCH('Print View'!$A257,'WPTM - Section F'!A$8:A$89,0)),""),"")</f>
        <v/>
      </c>
      <c r="C257" s="312" t="str">
        <f>IFERROR(IF(INDEX('WPTM - Section F'!C$8:C$89,MATCH('Print View'!$A257,'WPTM - Section F'!B$8:B$89,0))&lt;&gt;0,INDEX('WPTM - Section F'!C$8:C$89,MATCH('Print View'!$A257,'WPTM - Section F'!B$8:B$89,0)),""),"")</f>
        <v/>
      </c>
      <c r="D257" s="312" t="str">
        <f>IFERROR(IF(INDEX('WPTM - Section F'!D$8:D$89,MATCH('Print View'!$A257,'WPTM - Section F'!C$8:C$89,0))&lt;&gt;0,INDEX('WPTM - Section F'!D$8:D$89,MATCH('Print View'!$A257,'WPTM - Section F'!C$8:C$89,0)),""),"")</f>
        <v/>
      </c>
      <c r="E257" s="312" t="str">
        <f>IFERROR(IF(INDEX('WPTM - Section F'!E$8:E$89,MATCH('Print View'!$A257,'WPTM - Section F'!D$8:D$89,0))&lt;&gt;0,INDEX('WPTM - Section F'!E$8:E$89,MATCH('Print View'!$A257,'WPTM - Section F'!D$8:D$89,0)),""),"")</f>
        <v/>
      </c>
      <c r="F257" s="312" t="str">
        <f>IFERROR(IF(INDEX('WPTM - Section F'!N$8:N$89,MATCH('Print View'!$A257,'WPTM - Section F'!D$8:D$89,0))&lt;&gt;0,INDEX('WPTM - Section F'!N$8:N$89,MATCH('Print View'!$A257,'WPTM - Section F'!D$8:D$89,0)),""),"")</f>
        <v/>
      </c>
      <c r="G257" s="645" t="str">
        <f ca="1">IFERROR(IF(INDEX('WPTM - Section F'!D$93:D$574,MATCH('Print View'!$AL257,'WPTM - Section F'!A$93:A$574,0))&lt;&gt;0,INDEX('WPTM - Section F'!D$93:D$574,MATCH('Print View'!$AL257,'WPTM - Section F'!A$93:A$574,0)),""),"")</f>
        <v/>
      </c>
      <c r="H257" s="645"/>
      <c r="I257" s="645" t="str">
        <f ca="1">IFERROR(IF(INDEX('WPTM - Section F'!E$93:E$574,MATCH('Print View'!$AL257,'WPTM - Section F'!A$93:A$574,0))&lt;&gt;0,INDEX('WPTM - Section F'!E$93:E$574,MATCH('Print View'!$AL257,'WPTM - Section F'!A$93:A$574,0)),""),"")</f>
        <v/>
      </c>
      <c r="J257" s="645"/>
      <c r="K257" s="645" t="str">
        <f ca="1">IFERROR(IF(INDEX('WPTM - Section F'!D$93:D$574,MATCH('Print View'!$AM257,'WPTM - Section F'!A$93:A$574,0))&lt;&gt;0,INDEX('WPTM - Section F'!D$93:D$574,MATCH('Print View'!$AM257,'WPTM - Section F'!A$93:A$574,0)),""),"")</f>
        <v/>
      </c>
      <c r="L257" s="645"/>
      <c r="M257" s="645" t="str">
        <f ca="1">IFERROR(IF(INDEX('WPTM - Section F'!E$93:E$574,MATCH('Print View'!$AM257,'WPTM - Section F'!A$93:A$574,0))&lt;&gt;0,INDEX('WPTM - Section F'!E$93:E$574,MATCH('Print View'!$AM257,'WPTM - Section F'!A$93:A$574,0)),""),"")</f>
        <v/>
      </c>
      <c r="N257" s="645"/>
      <c r="O257" s="645" t="str">
        <f ca="1">IFERROR(IF(INDEX('WPTM - Section F'!D$93:D$574,MATCH('Print View'!$AN257,'WPTM - Section F'!A$93:A$574,0))&lt;&gt;0,INDEX('WPTM - Section F'!D$93:D$574,MATCH('Print View'!$AN257,'WPTM - Section F'!A$93:A$574,0)),""),"")</f>
        <v/>
      </c>
      <c r="P257" s="645"/>
      <c r="Q257" s="645" t="str">
        <f ca="1">IFERROR(IF(INDEX('WPTM - Section F'!E$93:E$574,MATCH('Print View'!$AN257,'WPTM - Section F'!A$93:A$574,0))&lt;&gt;0,INDEX('WPTM - Section F'!E$93:E$574,MATCH('Print View'!$AN257,'WPTM - Section F'!A$93:A$574,0)),""),"")</f>
        <v/>
      </c>
      <c r="R257" s="645"/>
      <c r="S257" s="645" t="str">
        <f ca="1">IFERROR(IF(INDEX('WPTM - Section F'!D$93:D$574,MATCH('Print View'!$AO257,'WPTM - Section F'!A$93:A$574,0))&lt;&gt;0,INDEX('WPTM - Section F'!D$93:D$574,MATCH('Print View'!$AO257,'WPTM - Section F'!A$93:A$574,0)),""),"")</f>
        <v/>
      </c>
      <c r="T257" s="645"/>
      <c r="U257" s="645" t="str">
        <f ca="1">IFERROR(IF(INDEX('WPTM - Section F'!E$93:E$574,MATCH('Print View'!$AO257,'WPTM - Section F'!A$93:A$574,0))&lt;&gt;0,INDEX('WPTM - Section F'!E$93:E$574,MATCH('Print View'!$AO257,'WPTM - Section F'!A$93:A$574,0)),""),"")</f>
        <v/>
      </c>
      <c r="V257" s="645"/>
      <c r="W257" s="645" t="str">
        <f ca="1">IFERROR(IF(INDEX('WPTM - Section F'!D$93:D$574,MATCH('Print View'!$AP257,'WPTM - Section F'!A$93:A$574,0))&lt;&gt;0,INDEX('WPTM - Section F'!D$93:D$574,MATCH('Print View'!$AP257,'WPTM - Section F'!A$93:A$574,0)),""),"")</f>
        <v/>
      </c>
      <c r="X257" s="645"/>
      <c r="Y257" s="645" t="str">
        <f ca="1">IFERROR(IF(INDEX('WPTM - Section F'!E$93:E$574,MATCH('Print View'!$AP257,'WPTM - Section F'!A$93:A$574,0))&lt;&gt;0,INDEX('WPTM - Section F'!E$93:E$574,MATCH('Print View'!$AP257,'WPTM - Section F'!A$93:A$574,0)),""),"")</f>
        <v/>
      </c>
      <c r="Z257" s="645"/>
      <c r="AA257" s="645" t="str">
        <f>IFERROR(IF(INDEX('WPTM - Section F'!D$93:D$574,MATCH('Print View'!$AQ257,'WPTM - Section F'!A$93:A$574,0))&lt;&gt;0,INDEX('WPTM - Section F'!D$93:D$574,MATCH('Print View'!$AQ257,'WPTM - Section F'!A$93:A$574,0)),""),"")</f>
        <v/>
      </c>
      <c r="AB257" s="645"/>
      <c r="AC257" s="645" t="str">
        <f>IFERROR(IF(INDEX('WPTM - Section F'!E$93:E$574,MATCH('Print View'!$AQ257,'WPTM - Section F'!A$93:A$574,0))&lt;&gt;0,INDEX('WPTM - Section F'!E$93:E$574,MATCH('Print View'!$AQ257,'WPTM - Section F'!A$93:A$574,0)),""),"")</f>
        <v/>
      </c>
      <c r="AD257" s="645"/>
      <c r="AE257" s="254"/>
      <c r="AF257" s="314"/>
      <c r="AG257" s="322" t="str">
        <f>IFERROR(IF(INDEX('WPTM - Section F'!O$8:O$89,MATCH('Print View'!$A257,'WPTM - Section F'!D$8:D$89,0))&lt;&gt;0,INDEX('WPTM - Section F'!O$8:O$89,MATCH('Print View'!$A257,'WPTM - Section F'!D$8:D$89,0)),""),"")</f>
        <v/>
      </c>
      <c r="AL257" s="249" t="str">
        <f t="shared" ca="1" si="320"/>
        <v>73</v>
      </c>
      <c r="AM257" s="249" t="str">
        <f t="shared" ca="1" si="321"/>
        <v>73</v>
      </c>
      <c r="AN257" s="249" t="str">
        <f t="shared" ca="1" si="322"/>
        <v>73</v>
      </c>
      <c r="AO257" s="249" t="str">
        <f t="shared" ca="1" si="323"/>
        <v>73</v>
      </c>
      <c r="AP257" s="249" t="str">
        <f t="shared" ca="1" si="324"/>
        <v>73</v>
      </c>
      <c r="AQ257" s="249" t="str">
        <f t="shared" si="325"/>
        <v>73</v>
      </c>
    </row>
    <row r="258" spans="1:43" s="230" customFormat="1" ht="28.5" hidden="1" x14ac:dyDescent="0.25">
      <c r="A258" s="318" t="s">
        <v>382</v>
      </c>
      <c r="B258" s="312" t="str">
        <f>IFERROR(IF(INDEX('WPTM - Section F'!B$8:B$89,MATCH('Print View'!$A258,'WPTM - Section F'!A$8:A$89,0))&lt;&gt;0,INDEX('WPTM - Section F'!B$8:B$89,MATCH('Print View'!$A258,'WPTM - Section F'!A$8:A$89,0)),""),"")</f>
        <v/>
      </c>
      <c r="C258" s="312" t="str">
        <f>IFERROR(IF(INDEX('WPTM - Section F'!C$8:C$89,MATCH('Print View'!$A258,'WPTM - Section F'!B$8:B$89,0))&lt;&gt;0,INDEX('WPTM - Section F'!C$8:C$89,MATCH('Print View'!$A258,'WPTM - Section F'!B$8:B$89,0)),""),"")</f>
        <v/>
      </c>
      <c r="D258" s="312" t="str">
        <f>IFERROR(IF(INDEX('WPTM - Section F'!D$8:D$89,MATCH('Print View'!$A258,'WPTM - Section F'!C$8:C$89,0))&lt;&gt;0,INDEX('WPTM - Section F'!D$8:D$89,MATCH('Print View'!$A258,'WPTM - Section F'!C$8:C$89,0)),""),"")</f>
        <v/>
      </c>
      <c r="E258" s="312" t="str">
        <f>IFERROR(IF(INDEX('WPTM - Section F'!E$8:E$89,MATCH('Print View'!$A258,'WPTM - Section F'!D$8:D$89,0))&lt;&gt;0,INDEX('WPTM - Section F'!E$8:E$89,MATCH('Print View'!$A258,'WPTM - Section F'!D$8:D$89,0)),""),"")</f>
        <v/>
      </c>
      <c r="F258" s="312" t="str">
        <f>IFERROR(IF(INDEX('WPTM - Section F'!N$8:N$89,MATCH('Print View'!$A258,'WPTM - Section F'!D$8:D$89,0))&lt;&gt;0,INDEX('WPTM - Section F'!N$8:N$89,MATCH('Print View'!$A258,'WPTM - Section F'!D$8:D$89,0)),""),"")</f>
        <v/>
      </c>
      <c r="G258" s="645" t="str">
        <f>IFERROR(IF(INDEX('WPTM - Section F'!D$93:D$574,MATCH('Print View'!$AL258,'WPTM - Section F'!A$93:A$574,0))&lt;&gt;0,INDEX('WPTM - Section F'!D$93:D$574,MATCH('Print View'!$AL258,'WPTM - Section F'!A$93:A$574,0)),""),"")</f>
        <v/>
      </c>
      <c r="H258" s="645"/>
      <c r="I258" s="645" t="str">
        <f>IFERROR(IF(INDEX('WPTM - Section F'!E$93:E$574,MATCH('Print View'!$AL258,'WPTM - Section F'!A$93:A$574,0))&lt;&gt;0,INDEX('WPTM - Section F'!E$93:E$574,MATCH('Print View'!$AL258,'WPTM - Section F'!A$93:A$574,0)),""),"")</f>
        <v/>
      </c>
      <c r="J258" s="645"/>
      <c r="K258" s="645" t="str">
        <f>IFERROR(IF(INDEX('WPTM - Section F'!D$93:D$574,MATCH('Print View'!$AM258,'WPTM - Section F'!A$93:A$574,0))&lt;&gt;0,INDEX('WPTM - Section F'!D$93:D$574,MATCH('Print View'!$AM258,'WPTM - Section F'!A$93:A$574,0)),""),"")</f>
        <v/>
      </c>
      <c r="L258" s="645"/>
      <c r="M258" s="645" t="str">
        <f>IFERROR(IF(INDEX('WPTM - Section F'!E$93:E$574,MATCH('Print View'!$AM258,'WPTM - Section F'!A$93:A$574,0))&lt;&gt;0,INDEX('WPTM - Section F'!E$93:E$574,MATCH('Print View'!$AM258,'WPTM - Section F'!A$93:A$574,0)),""),"")</f>
        <v/>
      </c>
      <c r="N258" s="645"/>
      <c r="O258" s="645" t="str">
        <f>IFERROR(IF(INDEX('WPTM - Section F'!D$93:D$574,MATCH('Print View'!$AN258,'WPTM - Section F'!A$93:A$574,0))&lt;&gt;0,INDEX('WPTM - Section F'!D$93:D$574,MATCH('Print View'!$AN258,'WPTM - Section F'!A$93:A$574,0)),""),"")</f>
        <v/>
      </c>
      <c r="P258" s="645"/>
      <c r="Q258" s="645" t="str">
        <f>IFERROR(IF(INDEX('WPTM - Section F'!E$93:E$574,MATCH('Print View'!$AN258,'WPTM - Section F'!A$93:A$574,0))&lt;&gt;0,INDEX('WPTM - Section F'!E$93:E$574,MATCH('Print View'!$AN258,'WPTM - Section F'!A$93:A$574,0)),""),"")</f>
        <v/>
      </c>
      <c r="R258" s="645"/>
      <c r="S258" s="645" t="str">
        <f>IFERROR(IF(INDEX('WPTM - Section F'!D$93:D$574,MATCH('Print View'!$AO258,'WPTM - Section F'!A$93:A$574,0))&lt;&gt;0,INDEX('WPTM - Section F'!D$93:D$574,MATCH('Print View'!$AO258,'WPTM - Section F'!A$93:A$574,0)),""),"")</f>
        <v/>
      </c>
      <c r="T258" s="645"/>
      <c r="U258" s="645" t="str">
        <f>IFERROR(IF(INDEX('WPTM - Section F'!E$93:E$574,MATCH('Print View'!$AO258,'WPTM - Section F'!A$93:A$574,0))&lt;&gt;0,INDEX('WPTM - Section F'!E$93:E$574,MATCH('Print View'!$AO258,'WPTM - Section F'!A$93:A$574,0)),""),"")</f>
        <v/>
      </c>
      <c r="V258" s="645"/>
      <c r="W258" s="645" t="str">
        <f>IFERROR(IF(INDEX('WPTM - Section F'!D$93:D$574,MATCH('Print View'!$AP258,'WPTM - Section F'!A$93:A$574,0))&lt;&gt;0,INDEX('WPTM - Section F'!D$93:D$574,MATCH('Print View'!$AP258,'WPTM - Section F'!A$93:A$574,0)),""),"")</f>
        <v/>
      </c>
      <c r="X258" s="645"/>
      <c r="Y258" s="645" t="str">
        <f>IFERROR(IF(INDEX('WPTM - Section F'!E$93:E$574,MATCH('Print View'!$AP258,'WPTM - Section F'!A$93:A$574,0))&lt;&gt;0,INDEX('WPTM - Section F'!E$93:E$574,MATCH('Print View'!$AP258,'WPTM - Section F'!A$93:A$574,0)),""),"")</f>
        <v/>
      </c>
      <c r="Z258" s="645"/>
      <c r="AA258" s="645" t="str">
        <f>IFERROR(IF(INDEX('WPTM - Section F'!D$93:D$574,MATCH('Print View'!$AQ258,'WPTM - Section F'!A$93:A$574,0))&lt;&gt;0,INDEX('WPTM - Section F'!D$93:D$574,MATCH('Print View'!$AQ258,'WPTM - Section F'!A$93:A$574,0)),""),"")</f>
        <v/>
      </c>
      <c r="AB258" s="645"/>
      <c r="AC258" s="645" t="str">
        <f>IFERROR(IF(INDEX('WPTM - Section F'!E$93:E$574,MATCH('Print View'!$AQ258,'WPTM - Section F'!A$93:A$574,0))&lt;&gt;0,INDEX('WPTM - Section F'!E$93:E$574,MATCH('Print View'!$AQ258,'WPTM - Section F'!A$93:A$574,0)),""),"")</f>
        <v/>
      </c>
      <c r="AD258" s="645"/>
      <c r="AE258" s="254"/>
      <c r="AF258" s="314"/>
      <c r="AG258" s="322" t="str">
        <f>IFERROR(IF(INDEX('WPTM - Section F'!O$8:O$89,MATCH('Print View'!$A258,'WPTM - Section F'!D$8:D$89,0))&lt;&gt;0,INDEX('WPTM - Section F'!O$8:O$89,MATCH('Print View'!$A258,'WPTM - Section F'!D$8:D$89,0)),""),"")</f>
        <v/>
      </c>
      <c r="AL258" s="249" t="str">
        <f t="shared" si="320"/>
        <v>74</v>
      </c>
      <c r="AM258" s="249" t="str">
        <f t="shared" si="321"/>
        <v>74</v>
      </c>
      <c r="AN258" s="249" t="str">
        <f t="shared" si="322"/>
        <v>74</v>
      </c>
      <c r="AO258" s="249" t="str">
        <f t="shared" si="323"/>
        <v>74</v>
      </c>
      <c r="AP258" s="249" t="str">
        <f t="shared" si="324"/>
        <v>74</v>
      </c>
      <c r="AQ258" s="249" t="str">
        <f t="shared" si="325"/>
        <v>74</v>
      </c>
    </row>
    <row r="259" spans="1:43" s="230" customFormat="1" ht="28.5" hidden="1" x14ac:dyDescent="0.25">
      <c r="A259" s="318" t="s">
        <v>383</v>
      </c>
      <c r="B259" s="312" t="str">
        <f>IFERROR(IF(INDEX('WPTM - Section F'!B$8:B$89,MATCH('Print View'!$A259,'WPTM - Section F'!A$8:A$89,0))&lt;&gt;0,INDEX('WPTM - Section F'!B$8:B$89,MATCH('Print View'!$A259,'WPTM - Section F'!A$8:A$89,0)),""),"")</f>
        <v/>
      </c>
      <c r="C259" s="312" t="str">
        <f>IFERROR(IF(INDEX('WPTM - Section F'!C$8:C$89,MATCH('Print View'!$A259,'WPTM - Section F'!B$8:B$89,0))&lt;&gt;0,INDEX('WPTM - Section F'!C$8:C$89,MATCH('Print View'!$A259,'WPTM - Section F'!B$8:B$89,0)),""),"")</f>
        <v/>
      </c>
      <c r="D259" s="312" t="str">
        <f>IFERROR(IF(INDEX('WPTM - Section F'!D$8:D$89,MATCH('Print View'!$A259,'WPTM - Section F'!C$8:C$89,0))&lt;&gt;0,INDEX('WPTM - Section F'!D$8:D$89,MATCH('Print View'!$A259,'WPTM - Section F'!C$8:C$89,0)),""),"")</f>
        <v/>
      </c>
      <c r="E259" s="312" t="str">
        <f>IFERROR(IF(INDEX('WPTM - Section F'!E$8:E$89,MATCH('Print View'!$A259,'WPTM - Section F'!D$8:D$89,0))&lt;&gt;0,INDEX('WPTM - Section F'!E$8:E$89,MATCH('Print View'!$A259,'WPTM - Section F'!D$8:D$89,0)),""),"")</f>
        <v/>
      </c>
      <c r="F259" s="312" t="str">
        <f>IFERROR(IF(INDEX('WPTM - Section F'!N$8:N$89,MATCH('Print View'!$A259,'WPTM - Section F'!D$8:D$89,0))&lt;&gt;0,INDEX('WPTM - Section F'!N$8:N$89,MATCH('Print View'!$A259,'WPTM - Section F'!D$8:D$89,0)),""),"")</f>
        <v/>
      </c>
      <c r="G259" s="645" t="str">
        <f ca="1">IFERROR(IF(INDEX('WPTM - Section F'!D$93:D$574,MATCH('Print View'!$AL259,'WPTM - Section F'!A$93:A$574,0))&lt;&gt;0,INDEX('WPTM - Section F'!D$93:D$574,MATCH('Print View'!$AL259,'WPTM - Section F'!A$93:A$574,0)),""),"")</f>
        <v/>
      </c>
      <c r="H259" s="645"/>
      <c r="I259" s="645" t="str">
        <f ca="1">IFERROR(IF(INDEX('WPTM - Section F'!E$93:E$574,MATCH('Print View'!$AL259,'WPTM - Section F'!A$93:A$574,0))&lt;&gt;0,INDEX('WPTM - Section F'!E$93:E$574,MATCH('Print View'!$AL259,'WPTM - Section F'!A$93:A$574,0)),""),"")</f>
        <v/>
      </c>
      <c r="J259" s="645"/>
      <c r="K259" s="645" t="str">
        <f ca="1">IFERROR(IF(INDEX('WPTM - Section F'!D$93:D$574,MATCH('Print View'!$AM259,'WPTM - Section F'!A$93:A$574,0))&lt;&gt;0,INDEX('WPTM - Section F'!D$93:D$574,MATCH('Print View'!$AM259,'WPTM - Section F'!A$93:A$574,0)),""),"")</f>
        <v/>
      </c>
      <c r="L259" s="645"/>
      <c r="M259" s="645" t="str">
        <f ca="1">IFERROR(IF(INDEX('WPTM - Section F'!E$93:E$574,MATCH('Print View'!$AM259,'WPTM - Section F'!A$93:A$574,0))&lt;&gt;0,INDEX('WPTM - Section F'!E$93:E$574,MATCH('Print View'!$AM259,'WPTM - Section F'!A$93:A$574,0)),""),"")</f>
        <v/>
      </c>
      <c r="N259" s="645"/>
      <c r="O259" s="645" t="str">
        <f ca="1">IFERROR(IF(INDEX('WPTM - Section F'!D$93:D$574,MATCH('Print View'!$AN259,'WPTM - Section F'!A$93:A$574,0))&lt;&gt;0,INDEX('WPTM - Section F'!D$93:D$574,MATCH('Print View'!$AN259,'WPTM - Section F'!A$93:A$574,0)),""),"")</f>
        <v/>
      </c>
      <c r="P259" s="645"/>
      <c r="Q259" s="645" t="str">
        <f ca="1">IFERROR(IF(INDEX('WPTM - Section F'!E$93:E$574,MATCH('Print View'!$AN259,'WPTM - Section F'!A$93:A$574,0))&lt;&gt;0,INDEX('WPTM - Section F'!E$93:E$574,MATCH('Print View'!$AN259,'WPTM - Section F'!A$93:A$574,0)),""),"")</f>
        <v/>
      </c>
      <c r="R259" s="645"/>
      <c r="S259" s="645" t="str">
        <f ca="1">IFERROR(IF(INDEX('WPTM - Section F'!D$93:D$574,MATCH('Print View'!$AO259,'WPTM - Section F'!A$93:A$574,0))&lt;&gt;0,INDEX('WPTM - Section F'!D$93:D$574,MATCH('Print View'!$AO259,'WPTM - Section F'!A$93:A$574,0)),""),"")</f>
        <v/>
      </c>
      <c r="T259" s="645"/>
      <c r="U259" s="645" t="str">
        <f ca="1">IFERROR(IF(INDEX('WPTM - Section F'!E$93:E$574,MATCH('Print View'!$AO259,'WPTM - Section F'!A$93:A$574,0))&lt;&gt;0,INDEX('WPTM - Section F'!E$93:E$574,MATCH('Print View'!$AO259,'WPTM - Section F'!A$93:A$574,0)),""),"")</f>
        <v/>
      </c>
      <c r="V259" s="645"/>
      <c r="W259" s="645" t="str">
        <f ca="1">IFERROR(IF(INDEX('WPTM - Section F'!D$93:D$574,MATCH('Print View'!$AP259,'WPTM - Section F'!A$93:A$574,0))&lt;&gt;0,INDEX('WPTM - Section F'!D$93:D$574,MATCH('Print View'!$AP259,'WPTM - Section F'!A$93:A$574,0)),""),"")</f>
        <v/>
      </c>
      <c r="X259" s="645"/>
      <c r="Y259" s="645" t="str">
        <f ca="1">IFERROR(IF(INDEX('WPTM - Section F'!E$93:E$574,MATCH('Print View'!$AP259,'WPTM - Section F'!A$93:A$574,0))&lt;&gt;0,INDEX('WPTM - Section F'!E$93:E$574,MATCH('Print View'!$AP259,'WPTM - Section F'!A$93:A$574,0)),""),"")</f>
        <v/>
      </c>
      <c r="Z259" s="645"/>
      <c r="AA259" s="645" t="str">
        <f>IFERROR(IF(INDEX('WPTM - Section F'!D$93:D$574,MATCH('Print View'!$AQ259,'WPTM - Section F'!A$93:A$574,0))&lt;&gt;0,INDEX('WPTM - Section F'!D$93:D$574,MATCH('Print View'!$AQ259,'WPTM - Section F'!A$93:A$574,0)),""),"")</f>
        <v/>
      </c>
      <c r="AB259" s="645"/>
      <c r="AC259" s="645" t="str">
        <f>IFERROR(IF(INDEX('WPTM - Section F'!E$93:E$574,MATCH('Print View'!$AQ259,'WPTM - Section F'!A$93:A$574,0))&lt;&gt;0,INDEX('WPTM - Section F'!E$93:E$574,MATCH('Print View'!$AQ259,'WPTM - Section F'!A$93:A$574,0)),""),"")</f>
        <v/>
      </c>
      <c r="AD259" s="645"/>
      <c r="AE259" s="254"/>
      <c r="AF259" s="314"/>
      <c r="AG259" s="322" t="str">
        <f>IFERROR(IF(INDEX('WPTM - Section F'!O$8:O$89,MATCH('Print View'!$A259,'WPTM - Section F'!D$8:D$89,0))&lt;&gt;0,INDEX('WPTM - Section F'!O$8:O$89,MATCH('Print View'!$A259,'WPTM - Section F'!D$8:D$89,0)),""),"")</f>
        <v/>
      </c>
      <c r="AL259" s="249" t="str">
        <f t="shared" ca="1" si="320"/>
        <v>75</v>
      </c>
      <c r="AM259" s="249" t="str">
        <f t="shared" ca="1" si="321"/>
        <v>75</v>
      </c>
      <c r="AN259" s="249" t="str">
        <f t="shared" ca="1" si="322"/>
        <v>75</v>
      </c>
      <c r="AO259" s="249" t="str">
        <f t="shared" ca="1" si="323"/>
        <v>75</v>
      </c>
      <c r="AP259" s="249" t="str">
        <f t="shared" ca="1" si="324"/>
        <v>75</v>
      </c>
      <c r="AQ259" s="249" t="str">
        <f t="shared" si="325"/>
        <v>75</v>
      </c>
    </row>
    <row r="260" spans="1:43" s="230" customFormat="1" ht="28.5" hidden="1" x14ac:dyDescent="0.25">
      <c r="A260" s="318" t="s">
        <v>384</v>
      </c>
      <c r="B260" s="312" t="str">
        <f>IFERROR(IF(INDEX('WPTM - Section F'!B$8:B$89,MATCH('Print View'!$A260,'WPTM - Section F'!A$8:A$89,0))&lt;&gt;0,INDEX('WPTM - Section F'!B$8:B$89,MATCH('Print View'!$A260,'WPTM - Section F'!A$8:A$89,0)),""),"")</f>
        <v/>
      </c>
      <c r="C260" s="312" t="str">
        <f>IFERROR(IF(INDEX('WPTM - Section F'!C$8:C$89,MATCH('Print View'!$A260,'WPTM - Section F'!B$8:B$89,0))&lt;&gt;0,INDEX('WPTM - Section F'!C$8:C$89,MATCH('Print View'!$A260,'WPTM - Section F'!B$8:B$89,0)),""),"")</f>
        <v/>
      </c>
      <c r="D260" s="312" t="str">
        <f>IFERROR(IF(INDEX('WPTM - Section F'!D$8:D$89,MATCH('Print View'!$A260,'WPTM - Section F'!C$8:C$89,0))&lt;&gt;0,INDEX('WPTM - Section F'!D$8:D$89,MATCH('Print View'!$A260,'WPTM - Section F'!C$8:C$89,0)),""),"")</f>
        <v/>
      </c>
      <c r="E260" s="312" t="str">
        <f>IFERROR(IF(INDEX('WPTM - Section F'!E$8:E$89,MATCH('Print View'!$A260,'WPTM - Section F'!D$8:D$89,0))&lt;&gt;0,INDEX('WPTM - Section F'!E$8:E$89,MATCH('Print View'!$A260,'WPTM - Section F'!D$8:D$89,0)),""),"")</f>
        <v/>
      </c>
      <c r="F260" s="312" t="str">
        <f>IFERROR(IF(INDEX('WPTM - Section F'!N$8:N$89,MATCH('Print View'!$A260,'WPTM - Section F'!D$8:D$89,0))&lt;&gt;0,INDEX('WPTM - Section F'!N$8:N$89,MATCH('Print View'!$A260,'WPTM - Section F'!D$8:D$89,0)),""),"")</f>
        <v/>
      </c>
      <c r="G260" s="645" t="str">
        <f>IFERROR(IF(INDEX('WPTM - Section F'!D$93:D$574,MATCH('Print View'!$AL260,'WPTM - Section F'!A$93:A$574,0))&lt;&gt;0,INDEX('WPTM - Section F'!D$93:D$574,MATCH('Print View'!$AL260,'WPTM - Section F'!A$93:A$574,0)),""),"")</f>
        <v/>
      </c>
      <c r="H260" s="645"/>
      <c r="I260" s="645" t="str">
        <f>IFERROR(IF(INDEX('WPTM - Section F'!E$93:E$574,MATCH('Print View'!$AL260,'WPTM - Section F'!A$93:A$574,0))&lt;&gt;0,INDEX('WPTM - Section F'!E$93:E$574,MATCH('Print View'!$AL260,'WPTM - Section F'!A$93:A$574,0)),""),"")</f>
        <v/>
      </c>
      <c r="J260" s="645"/>
      <c r="K260" s="645" t="str">
        <f>IFERROR(IF(INDEX('WPTM - Section F'!D$93:D$574,MATCH('Print View'!$AM260,'WPTM - Section F'!A$93:A$574,0))&lt;&gt;0,INDEX('WPTM - Section F'!D$93:D$574,MATCH('Print View'!$AM260,'WPTM - Section F'!A$93:A$574,0)),""),"")</f>
        <v/>
      </c>
      <c r="L260" s="645"/>
      <c r="M260" s="645" t="str">
        <f>IFERROR(IF(INDEX('WPTM - Section F'!E$93:E$574,MATCH('Print View'!$AM260,'WPTM - Section F'!A$93:A$574,0))&lt;&gt;0,INDEX('WPTM - Section F'!E$93:E$574,MATCH('Print View'!$AM260,'WPTM - Section F'!A$93:A$574,0)),""),"")</f>
        <v/>
      </c>
      <c r="N260" s="645"/>
      <c r="O260" s="645" t="str">
        <f>IFERROR(IF(INDEX('WPTM - Section F'!D$93:D$574,MATCH('Print View'!$AN260,'WPTM - Section F'!A$93:A$574,0))&lt;&gt;0,INDEX('WPTM - Section F'!D$93:D$574,MATCH('Print View'!$AN260,'WPTM - Section F'!A$93:A$574,0)),""),"")</f>
        <v/>
      </c>
      <c r="P260" s="645"/>
      <c r="Q260" s="645" t="str">
        <f>IFERROR(IF(INDEX('WPTM - Section F'!E$93:E$574,MATCH('Print View'!$AN260,'WPTM - Section F'!A$93:A$574,0))&lt;&gt;0,INDEX('WPTM - Section F'!E$93:E$574,MATCH('Print View'!$AN260,'WPTM - Section F'!A$93:A$574,0)),""),"")</f>
        <v/>
      </c>
      <c r="R260" s="645"/>
      <c r="S260" s="645" t="str">
        <f>IFERROR(IF(INDEX('WPTM - Section F'!D$93:D$574,MATCH('Print View'!$AO260,'WPTM - Section F'!A$93:A$574,0))&lt;&gt;0,INDEX('WPTM - Section F'!D$93:D$574,MATCH('Print View'!$AO260,'WPTM - Section F'!A$93:A$574,0)),""),"")</f>
        <v/>
      </c>
      <c r="T260" s="645"/>
      <c r="U260" s="645" t="str">
        <f>IFERROR(IF(INDEX('WPTM - Section F'!E$93:E$574,MATCH('Print View'!$AO260,'WPTM - Section F'!A$93:A$574,0))&lt;&gt;0,INDEX('WPTM - Section F'!E$93:E$574,MATCH('Print View'!$AO260,'WPTM - Section F'!A$93:A$574,0)),""),"")</f>
        <v/>
      </c>
      <c r="V260" s="645"/>
      <c r="W260" s="645" t="str">
        <f>IFERROR(IF(INDEX('WPTM - Section F'!D$93:D$574,MATCH('Print View'!$AP260,'WPTM - Section F'!A$93:A$574,0))&lt;&gt;0,INDEX('WPTM - Section F'!D$93:D$574,MATCH('Print View'!$AP260,'WPTM - Section F'!A$93:A$574,0)),""),"")</f>
        <v/>
      </c>
      <c r="X260" s="645"/>
      <c r="Y260" s="645" t="str">
        <f>IFERROR(IF(INDEX('WPTM - Section F'!E$93:E$574,MATCH('Print View'!$AP260,'WPTM - Section F'!A$93:A$574,0))&lt;&gt;0,INDEX('WPTM - Section F'!E$93:E$574,MATCH('Print View'!$AP260,'WPTM - Section F'!A$93:A$574,0)),""),"")</f>
        <v/>
      </c>
      <c r="Z260" s="645"/>
      <c r="AA260" s="645" t="str">
        <f>IFERROR(IF(INDEX('WPTM - Section F'!D$93:D$574,MATCH('Print View'!$AQ260,'WPTM - Section F'!A$93:A$574,0))&lt;&gt;0,INDEX('WPTM - Section F'!D$93:D$574,MATCH('Print View'!$AQ260,'WPTM - Section F'!A$93:A$574,0)),""),"")</f>
        <v/>
      </c>
      <c r="AB260" s="645"/>
      <c r="AC260" s="645" t="str">
        <f>IFERROR(IF(INDEX('WPTM - Section F'!E$93:E$574,MATCH('Print View'!$AQ260,'WPTM - Section F'!A$93:A$574,0))&lt;&gt;0,INDEX('WPTM - Section F'!E$93:E$574,MATCH('Print View'!$AQ260,'WPTM - Section F'!A$93:A$574,0)),""),"")</f>
        <v/>
      </c>
      <c r="AD260" s="645"/>
      <c r="AE260" s="254"/>
      <c r="AF260" s="314"/>
      <c r="AG260" s="322" t="str">
        <f>IFERROR(IF(INDEX('WPTM - Section F'!O$8:O$89,MATCH('Print View'!$A260,'WPTM - Section F'!D$8:D$89,0))&lt;&gt;0,INDEX('WPTM - Section F'!O$8:O$89,MATCH('Print View'!$A260,'WPTM - Section F'!D$8:D$89,0)),""),"")</f>
        <v/>
      </c>
      <c r="AL260" s="249" t="str">
        <f t="shared" si="320"/>
        <v>76</v>
      </c>
      <c r="AM260" s="249" t="str">
        <f t="shared" si="321"/>
        <v>76</v>
      </c>
      <c r="AN260" s="249" t="str">
        <f t="shared" si="322"/>
        <v>76</v>
      </c>
      <c r="AO260" s="249" t="str">
        <f t="shared" si="323"/>
        <v>76</v>
      </c>
      <c r="AP260" s="249" t="str">
        <f t="shared" si="324"/>
        <v>76</v>
      </c>
      <c r="AQ260" s="249" t="str">
        <f t="shared" si="325"/>
        <v>76</v>
      </c>
    </row>
    <row r="261" spans="1:43" s="230" customFormat="1" ht="28.5" hidden="1" x14ac:dyDescent="0.25">
      <c r="A261" s="318" t="s">
        <v>385</v>
      </c>
      <c r="B261" s="312" t="str">
        <f>IFERROR(IF(INDEX('WPTM - Section F'!B$8:B$89,MATCH('Print View'!$A261,'WPTM - Section F'!A$8:A$89,0))&lt;&gt;0,INDEX('WPTM - Section F'!B$8:B$89,MATCH('Print View'!$A261,'WPTM - Section F'!A$8:A$89,0)),""),"")</f>
        <v/>
      </c>
      <c r="C261" s="312" t="str">
        <f>IFERROR(IF(INDEX('WPTM - Section F'!C$8:C$89,MATCH('Print View'!$A261,'WPTM - Section F'!B$8:B$89,0))&lt;&gt;0,INDEX('WPTM - Section F'!C$8:C$89,MATCH('Print View'!$A261,'WPTM - Section F'!B$8:B$89,0)),""),"")</f>
        <v/>
      </c>
      <c r="D261" s="312" t="str">
        <f>IFERROR(IF(INDEX('WPTM - Section F'!D$8:D$89,MATCH('Print View'!$A261,'WPTM - Section F'!C$8:C$89,0))&lt;&gt;0,INDEX('WPTM - Section F'!D$8:D$89,MATCH('Print View'!$A261,'WPTM - Section F'!C$8:C$89,0)),""),"")</f>
        <v/>
      </c>
      <c r="E261" s="312" t="str">
        <f>IFERROR(IF(INDEX('WPTM - Section F'!E$8:E$89,MATCH('Print View'!$A261,'WPTM - Section F'!D$8:D$89,0))&lt;&gt;0,INDEX('WPTM - Section F'!E$8:E$89,MATCH('Print View'!$A261,'WPTM - Section F'!D$8:D$89,0)),""),"")</f>
        <v/>
      </c>
      <c r="F261" s="312" t="str">
        <f>IFERROR(IF(INDEX('WPTM - Section F'!N$8:N$89,MATCH('Print View'!$A261,'WPTM - Section F'!D$8:D$89,0))&lt;&gt;0,INDEX('WPTM - Section F'!N$8:N$89,MATCH('Print View'!$A261,'WPTM - Section F'!D$8:D$89,0)),""),"")</f>
        <v/>
      </c>
      <c r="G261" s="645" t="str">
        <f ca="1">IFERROR(IF(INDEX('WPTM - Section F'!D$93:D$574,MATCH('Print View'!$AL261,'WPTM - Section F'!A$93:A$574,0))&lt;&gt;0,INDEX('WPTM - Section F'!D$93:D$574,MATCH('Print View'!$AL261,'WPTM - Section F'!A$93:A$574,0)),""),"")</f>
        <v/>
      </c>
      <c r="H261" s="645"/>
      <c r="I261" s="645" t="str">
        <f ca="1">IFERROR(IF(INDEX('WPTM - Section F'!E$93:E$574,MATCH('Print View'!$AL261,'WPTM - Section F'!A$93:A$574,0))&lt;&gt;0,INDEX('WPTM - Section F'!E$93:E$574,MATCH('Print View'!$AL261,'WPTM - Section F'!A$93:A$574,0)),""),"")</f>
        <v/>
      </c>
      <c r="J261" s="645"/>
      <c r="K261" s="645" t="str">
        <f ca="1">IFERROR(IF(INDEX('WPTM - Section F'!D$93:D$574,MATCH('Print View'!$AM261,'WPTM - Section F'!A$93:A$574,0))&lt;&gt;0,INDEX('WPTM - Section F'!D$93:D$574,MATCH('Print View'!$AM261,'WPTM - Section F'!A$93:A$574,0)),""),"")</f>
        <v/>
      </c>
      <c r="L261" s="645"/>
      <c r="M261" s="645" t="str">
        <f ca="1">IFERROR(IF(INDEX('WPTM - Section F'!E$93:E$574,MATCH('Print View'!$AM261,'WPTM - Section F'!A$93:A$574,0))&lt;&gt;0,INDEX('WPTM - Section F'!E$93:E$574,MATCH('Print View'!$AM261,'WPTM - Section F'!A$93:A$574,0)),""),"")</f>
        <v/>
      </c>
      <c r="N261" s="645"/>
      <c r="O261" s="645" t="str">
        <f ca="1">IFERROR(IF(INDEX('WPTM - Section F'!D$93:D$574,MATCH('Print View'!$AN261,'WPTM - Section F'!A$93:A$574,0))&lt;&gt;0,INDEX('WPTM - Section F'!D$93:D$574,MATCH('Print View'!$AN261,'WPTM - Section F'!A$93:A$574,0)),""),"")</f>
        <v/>
      </c>
      <c r="P261" s="645"/>
      <c r="Q261" s="645" t="str">
        <f ca="1">IFERROR(IF(INDEX('WPTM - Section F'!E$93:E$574,MATCH('Print View'!$AN261,'WPTM - Section F'!A$93:A$574,0))&lt;&gt;0,INDEX('WPTM - Section F'!E$93:E$574,MATCH('Print View'!$AN261,'WPTM - Section F'!A$93:A$574,0)),""),"")</f>
        <v/>
      </c>
      <c r="R261" s="645"/>
      <c r="S261" s="645" t="str">
        <f ca="1">IFERROR(IF(INDEX('WPTM - Section F'!D$93:D$574,MATCH('Print View'!$AO261,'WPTM - Section F'!A$93:A$574,0))&lt;&gt;0,INDEX('WPTM - Section F'!D$93:D$574,MATCH('Print View'!$AO261,'WPTM - Section F'!A$93:A$574,0)),""),"")</f>
        <v/>
      </c>
      <c r="T261" s="645"/>
      <c r="U261" s="645" t="str">
        <f ca="1">IFERROR(IF(INDEX('WPTM - Section F'!E$93:E$574,MATCH('Print View'!$AO261,'WPTM - Section F'!A$93:A$574,0))&lt;&gt;0,INDEX('WPTM - Section F'!E$93:E$574,MATCH('Print View'!$AO261,'WPTM - Section F'!A$93:A$574,0)),""),"")</f>
        <v/>
      </c>
      <c r="V261" s="645"/>
      <c r="W261" s="645" t="str">
        <f ca="1">IFERROR(IF(INDEX('WPTM - Section F'!D$93:D$574,MATCH('Print View'!$AP261,'WPTM - Section F'!A$93:A$574,0))&lt;&gt;0,INDEX('WPTM - Section F'!D$93:D$574,MATCH('Print View'!$AP261,'WPTM - Section F'!A$93:A$574,0)),""),"")</f>
        <v/>
      </c>
      <c r="X261" s="645"/>
      <c r="Y261" s="645" t="str">
        <f ca="1">IFERROR(IF(INDEX('WPTM - Section F'!E$93:E$574,MATCH('Print View'!$AP261,'WPTM - Section F'!A$93:A$574,0))&lt;&gt;0,INDEX('WPTM - Section F'!E$93:E$574,MATCH('Print View'!$AP261,'WPTM - Section F'!A$93:A$574,0)),""),"")</f>
        <v/>
      </c>
      <c r="Z261" s="645"/>
      <c r="AA261" s="645" t="str">
        <f>IFERROR(IF(INDEX('WPTM - Section F'!D$93:D$574,MATCH('Print View'!$AQ261,'WPTM - Section F'!A$93:A$574,0))&lt;&gt;0,INDEX('WPTM - Section F'!D$93:D$574,MATCH('Print View'!$AQ261,'WPTM - Section F'!A$93:A$574,0)),""),"")</f>
        <v/>
      </c>
      <c r="AB261" s="645"/>
      <c r="AC261" s="645" t="str">
        <f>IFERROR(IF(INDEX('WPTM - Section F'!E$93:E$574,MATCH('Print View'!$AQ261,'WPTM - Section F'!A$93:A$574,0))&lt;&gt;0,INDEX('WPTM - Section F'!E$93:E$574,MATCH('Print View'!$AQ261,'WPTM - Section F'!A$93:A$574,0)),""),"")</f>
        <v/>
      </c>
      <c r="AD261" s="645"/>
      <c r="AE261" s="254"/>
      <c r="AF261" s="314"/>
      <c r="AG261" s="322" t="str">
        <f>IFERROR(IF(INDEX('WPTM - Section F'!O$8:O$89,MATCH('Print View'!$A261,'WPTM - Section F'!D$8:D$89,0))&lt;&gt;0,INDEX('WPTM - Section F'!O$8:O$89,MATCH('Print View'!$A261,'WPTM - Section F'!D$8:D$89,0)),""),"")</f>
        <v/>
      </c>
      <c r="AL261" s="249" t="str">
        <f t="shared" ca="1" si="320"/>
        <v>77</v>
      </c>
      <c r="AM261" s="249" t="str">
        <f t="shared" ca="1" si="321"/>
        <v>77</v>
      </c>
      <c r="AN261" s="249" t="str">
        <f t="shared" ca="1" si="322"/>
        <v>77</v>
      </c>
      <c r="AO261" s="249" t="str">
        <f t="shared" ca="1" si="323"/>
        <v>77</v>
      </c>
      <c r="AP261" s="249" t="str">
        <f t="shared" ca="1" si="324"/>
        <v>77</v>
      </c>
      <c r="AQ261" s="249" t="str">
        <f t="shared" si="325"/>
        <v>77</v>
      </c>
    </row>
    <row r="262" spans="1:43" s="230" customFormat="1" ht="28.5" hidden="1" x14ac:dyDescent="0.25">
      <c r="A262" s="318" t="s">
        <v>386</v>
      </c>
      <c r="B262" s="312" t="str">
        <f>IFERROR(IF(INDEX('WPTM - Section F'!B$8:B$89,MATCH('Print View'!$A262,'WPTM - Section F'!A$8:A$89,0))&lt;&gt;0,INDEX('WPTM - Section F'!B$8:B$89,MATCH('Print View'!$A262,'WPTM - Section F'!A$8:A$89,0)),""),"")</f>
        <v/>
      </c>
      <c r="C262" s="312" t="str">
        <f>IFERROR(IF(INDEX('WPTM - Section F'!C$8:C$89,MATCH('Print View'!$A262,'WPTM - Section F'!B$8:B$89,0))&lt;&gt;0,INDEX('WPTM - Section F'!C$8:C$89,MATCH('Print View'!$A262,'WPTM - Section F'!B$8:B$89,0)),""),"")</f>
        <v/>
      </c>
      <c r="D262" s="312" t="str">
        <f>IFERROR(IF(INDEX('WPTM - Section F'!D$8:D$89,MATCH('Print View'!$A262,'WPTM - Section F'!C$8:C$89,0))&lt;&gt;0,INDEX('WPTM - Section F'!D$8:D$89,MATCH('Print View'!$A262,'WPTM - Section F'!C$8:C$89,0)),""),"")</f>
        <v/>
      </c>
      <c r="E262" s="312" t="str">
        <f>IFERROR(IF(INDEX('WPTM - Section F'!E$8:E$89,MATCH('Print View'!$A262,'WPTM - Section F'!D$8:D$89,0))&lt;&gt;0,INDEX('WPTM - Section F'!E$8:E$89,MATCH('Print View'!$A262,'WPTM - Section F'!D$8:D$89,0)),""),"")</f>
        <v/>
      </c>
      <c r="F262" s="312" t="str">
        <f>IFERROR(IF(INDEX('WPTM - Section F'!N$8:N$89,MATCH('Print View'!$A262,'WPTM - Section F'!D$8:D$89,0))&lt;&gt;0,INDEX('WPTM - Section F'!N$8:N$89,MATCH('Print View'!$A262,'WPTM - Section F'!D$8:D$89,0)),""),"")</f>
        <v/>
      </c>
      <c r="G262" s="645" t="str">
        <f>IFERROR(IF(INDEX('WPTM - Section F'!D$93:D$574,MATCH('Print View'!$AL262,'WPTM - Section F'!A$93:A$574,0))&lt;&gt;0,INDEX('WPTM - Section F'!D$93:D$574,MATCH('Print View'!$AL262,'WPTM - Section F'!A$93:A$574,0)),""),"")</f>
        <v/>
      </c>
      <c r="H262" s="645"/>
      <c r="I262" s="645" t="str">
        <f>IFERROR(IF(INDEX('WPTM - Section F'!E$93:E$574,MATCH('Print View'!$AL262,'WPTM - Section F'!A$93:A$574,0))&lt;&gt;0,INDEX('WPTM - Section F'!E$93:E$574,MATCH('Print View'!$AL262,'WPTM - Section F'!A$93:A$574,0)),""),"")</f>
        <v/>
      </c>
      <c r="J262" s="645"/>
      <c r="K262" s="645" t="str">
        <f>IFERROR(IF(INDEX('WPTM - Section F'!D$93:D$574,MATCH('Print View'!$AM262,'WPTM - Section F'!A$93:A$574,0))&lt;&gt;0,INDEX('WPTM - Section F'!D$93:D$574,MATCH('Print View'!$AM262,'WPTM - Section F'!A$93:A$574,0)),""),"")</f>
        <v/>
      </c>
      <c r="L262" s="645"/>
      <c r="M262" s="645" t="str">
        <f>IFERROR(IF(INDEX('WPTM - Section F'!E$93:E$574,MATCH('Print View'!$AM262,'WPTM - Section F'!A$93:A$574,0))&lt;&gt;0,INDEX('WPTM - Section F'!E$93:E$574,MATCH('Print View'!$AM262,'WPTM - Section F'!A$93:A$574,0)),""),"")</f>
        <v/>
      </c>
      <c r="N262" s="645"/>
      <c r="O262" s="645" t="str">
        <f>IFERROR(IF(INDEX('WPTM - Section F'!D$93:D$574,MATCH('Print View'!$AN262,'WPTM - Section F'!A$93:A$574,0))&lt;&gt;0,INDEX('WPTM - Section F'!D$93:D$574,MATCH('Print View'!$AN262,'WPTM - Section F'!A$93:A$574,0)),""),"")</f>
        <v/>
      </c>
      <c r="P262" s="645"/>
      <c r="Q262" s="645" t="str">
        <f>IFERROR(IF(INDEX('WPTM - Section F'!E$93:E$574,MATCH('Print View'!$AN262,'WPTM - Section F'!A$93:A$574,0))&lt;&gt;0,INDEX('WPTM - Section F'!E$93:E$574,MATCH('Print View'!$AN262,'WPTM - Section F'!A$93:A$574,0)),""),"")</f>
        <v/>
      </c>
      <c r="R262" s="645"/>
      <c r="S262" s="645" t="str">
        <f>IFERROR(IF(INDEX('WPTM - Section F'!D$93:D$574,MATCH('Print View'!$AO262,'WPTM - Section F'!A$93:A$574,0))&lt;&gt;0,INDEX('WPTM - Section F'!D$93:D$574,MATCH('Print View'!$AO262,'WPTM - Section F'!A$93:A$574,0)),""),"")</f>
        <v/>
      </c>
      <c r="T262" s="645"/>
      <c r="U262" s="645" t="str">
        <f>IFERROR(IF(INDEX('WPTM - Section F'!E$93:E$574,MATCH('Print View'!$AO262,'WPTM - Section F'!A$93:A$574,0))&lt;&gt;0,INDEX('WPTM - Section F'!E$93:E$574,MATCH('Print View'!$AO262,'WPTM - Section F'!A$93:A$574,0)),""),"")</f>
        <v/>
      </c>
      <c r="V262" s="645"/>
      <c r="W262" s="645" t="str">
        <f>IFERROR(IF(INDEX('WPTM - Section F'!D$93:D$574,MATCH('Print View'!$AP262,'WPTM - Section F'!A$93:A$574,0))&lt;&gt;0,INDEX('WPTM - Section F'!D$93:D$574,MATCH('Print View'!$AP262,'WPTM - Section F'!A$93:A$574,0)),""),"")</f>
        <v/>
      </c>
      <c r="X262" s="645"/>
      <c r="Y262" s="645" t="str">
        <f>IFERROR(IF(INDEX('WPTM - Section F'!E$93:E$574,MATCH('Print View'!$AP262,'WPTM - Section F'!A$93:A$574,0))&lt;&gt;0,INDEX('WPTM - Section F'!E$93:E$574,MATCH('Print View'!$AP262,'WPTM - Section F'!A$93:A$574,0)),""),"")</f>
        <v/>
      </c>
      <c r="Z262" s="645"/>
      <c r="AA262" s="645" t="str">
        <f>IFERROR(IF(INDEX('WPTM - Section F'!D$93:D$574,MATCH('Print View'!$AQ262,'WPTM - Section F'!A$93:A$574,0))&lt;&gt;0,INDEX('WPTM - Section F'!D$93:D$574,MATCH('Print View'!$AQ262,'WPTM - Section F'!A$93:A$574,0)),""),"")</f>
        <v/>
      </c>
      <c r="AB262" s="645"/>
      <c r="AC262" s="645" t="str">
        <f>IFERROR(IF(INDEX('WPTM - Section F'!E$93:E$574,MATCH('Print View'!$AQ262,'WPTM - Section F'!A$93:A$574,0))&lt;&gt;0,INDEX('WPTM - Section F'!E$93:E$574,MATCH('Print View'!$AQ262,'WPTM - Section F'!A$93:A$574,0)),""),"")</f>
        <v/>
      </c>
      <c r="AD262" s="645"/>
      <c r="AE262" s="254"/>
      <c r="AF262" s="314"/>
      <c r="AG262" s="322" t="str">
        <f>IFERROR(IF(INDEX('WPTM - Section F'!O$8:O$89,MATCH('Print View'!$A262,'WPTM - Section F'!D$8:D$89,0))&lt;&gt;0,INDEX('WPTM - Section F'!O$8:O$89,MATCH('Print View'!$A262,'WPTM - Section F'!D$8:D$89,0)),""),"")</f>
        <v/>
      </c>
      <c r="AL262" s="249" t="str">
        <f t="shared" si="320"/>
        <v>78</v>
      </c>
      <c r="AM262" s="249" t="str">
        <f t="shared" si="321"/>
        <v>78</v>
      </c>
      <c r="AN262" s="249" t="str">
        <f t="shared" si="322"/>
        <v>78</v>
      </c>
      <c r="AO262" s="249" t="str">
        <f t="shared" si="323"/>
        <v>78</v>
      </c>
      <c r="AP262" s="249" t="str">
        <f t="shared" si="324"/>
        <v>78</v>
      </c>
      <c r="AQ262" s="249" t="str">
        <f t="shared" si="325"/>
        <v>78</v>
      </c>
    </row>
    <row r="263" spans="1:43" s="230" customFormat="1" ht="28.5" hidden="1" x14ac:dyDescent="0.25">
      <c r="A263" s="318" t="s">
        <v>387</v>
      </c>
      <c r="B263" s="312" t="str">
        <f>IFERROR(IF(INDEX('WPTM - Section F'!B$8:B$89,MATCH('Print View'!$A263,'WPTM - Section F'!A$8:A$89,0))&lt;&gt;0,INDEX('WPTM - Section F'!B$8:B$89,MATCH('Print View'!$A263,'WPTM - Section F'!A$8:A$89,0)),""),"")</f>
        <v/>
      </c>
      <c r="C263" s="312" t="str">
        <f>IFERROR(IF(INDEX('WPTM - Section F'!C$8:C$89,MATCH('Print View'!$A263,'WPTM - Section F'!B$8:B$89,0))&lt;&gt;0,INDEX('WPTM - Section F'!C$8:C$89,MATCH('Print View'!$A263,'WPTM - Section F'!B$8:B$89,0)),""),"")</f>
        <v/>
      </c>
      <c r="D263" s="312" t="str">
        <f>IFERROR(IF(INDEX('WPTM - Section F'!D$8:D$89,MATCH('Print View'!$A263,'WPTM - Section F'!C$8:C$89,0))&lt;&gt;0,INDEX('WPTM - Section F'!D$8:D$89,MATCH('Print View'!$A263,'WPTM - Section F'!C$8:C$89,0)),""),"")</f>
        <v/>
      </c>
      <c r="E263" s="312" t="str">
        <f>IFERROR(IF(INDEX('WPTM - Section F'!E$8:E$89,MATCH('Print View'!$A263,'WPTM - Section F'!D$8:D$89,0))&lt;&gt;0,INDEX('WPTM - Section F'!E$8:E$89,MATCH('Print View'!$A263,'WPTM - Section F'!D$8:D$89,0)),""),"")</f>
        <v/>
      </c>
      <c r="F263" s="312" t="str">
        <f>IFERROR(IF(INDEX('WPTM - Section F'!N$8:N$89,MATCH('Print View'!$A263,'WPTM - Section F'!D$8:D$89,0))&lt;&gt;0,INDEX('WPTM - Section F'!N$8:N$89,MATCH('Print View'!$A263,'WPTM - Section F'!D$8:D$89,0)),""),"")</f>
        <v/>
      </c>
      <c r="G263" s="645" t="str">
        <f ca="1">IFERROR(IF(INDEX('WPTM - Section F'!D$93:D$574,MATCH('Print View'!$AL263,'WPTM - Section F'!A$93:A$574,0))&lt;&gt;0,INDEX('WPTM - Section F'!D$93:D$574,MATCH('Print View'!$AL263,'WPTM - Section F'!A$93:A$574,0)),""),"")</f>
        <v/>
      </c>
      <c r="H263" s="645"/>
      <c r="I263" s="645" t="str">
        <f ca="1">IFERROR(IF(INDEX('WPTM - Section F'!E$93:E$574,MATCH('Print View'!$AL263,'WPTM - Section F'!A$93:A$574,0))&lt;&gt;0,INDEX('WPTM - Section F'!E$93:E$574,MATCH('Print View'!$AL263,'WPTM - Section F'!A$93:A$574,0)),""),"")</f>
        <v/>
      </c>
      <c r="J263" s="645"/>
      <c r="K263" s="645" t="str">
        <f ca="1">IFERROR(IF(INDEX('WPTM - Section F'!D$93:D$574,MATCH('Print View'!$AM263,'WPTM - Section F'!A$93:A$574,0))&lt;&gt;0,INDEX('WPTM - Section F'!D$93:D$574,MATCH('Print View'!$AM263,'WPTM - Section F'!A$93:A$574,0)),""),"")</f>
        <v/>
      </c>
      <c r="L263" s="645"/>
      <c r="M263" s="645" t="str">
        <f ca="1">IFERROR(IF(INDEX('WPTM - Section F'!E$93:E$574,MATCH('Print View'!$AM263,'WPTM - Section F'!A$93:A$574,0))&lt;&gt;0,INDEX('WPTM - Section F'!E$93:E$574,MATCH('Print View'!$AM263,'WPTM - Section F'!A$93:A$574,0)),""),"")</f>
        <v/>
      </c>
      <c r="N263" s="645"/>
      <c r="O263" s="645" t="str">
        <f ca="1">IFERROR(IF(INDEX('WPTM - Section F'!D$93:D$574,MATCH('Print View'!$AN263,'WPTM - Section F'!A$93:A$574,0))&lt;&gt;0,INDEX('WPTM - Section F'!D$93:D$574,MATCH('Print View'!$AN263,'WPTM - Section F'!A$93:A$574,0)),""),"")</f>
        <v/>
      </c>
      <c r="P263" s="645"/>
      <c r="Q263" s="645" t="str">
        <f ca="1">IFERROR(IF(INDEX('WPTM - Section F'!E$93:E$574,MATCH('Print View'!$AN263,'WPTM - Section F'!A$93:A$574,0))&lt;&gt;0,INDEX('WPTM - Section F'!E$93:E$574,MATCH('Print View'!$AN263,'WPTM - Section F'!A$93:A$574,0)),""),"")</f>
        <v/>
      </c>
      <c r="R263" s="645"/>
      <c r="S263" s="645" t="str">
        <f ca="1">IFERROR(IF(INDEX('WPTM - Section F'!D$93:D$574,MATCH('Print View'!$AO263,'WPTM - Section F'!A$93:A$574,0))&lt;&gt;0,INDEX('WPTM - Section F'!D$93:D$574,MATCH('Print View'!$AO263,'WPTM - Section F'!A$93:A$574,0)),""),"")</f>
        <v/>
      </c>
      <c r="T263" s="645"/>
      <c r="U263" s="645" t="str">
        <f ca="1">IFERROR(IF(INDEX('WPTM - Section F'!E$93:E$574,MATCH('Print View'!$AO263,'WPTM - Section F'!A$93:A$574,0))&lt;&gt;0,INDEX('WPTM - Section F'!E$93:E$574,MATCH('Print View'!$AO263,'WPTM - Section F'!A$93:A$574,0)),""),"")</f>
        <v/>
      </c>
      <c r="V263" s="645"/>
      <c r="W263" s="645" t="str">
        <f ca="1">IFERROR(IF(INDEX('WPTM - Section F'!D$93:D$574,MATCH('Print View'!$AP263,'WPTM - Section F'!A$93:A$574,0))&lt;&gt;0,INDEX('WPTM - Section F'!D$93:D$574,MATCH('Print View'!$AP263,'WPTM - Section F'!A$93:A$574,0)),""),"")</f>
        <v/>
      </c>
      <c r="X263" s="645"/>
      <c r="Y263" s="645" t="str">
        <f ca="1">IFERROR(IF(INDEX('WPTM - Section F'!E$93:E$574,MATCH('Print View'!$AP263,'WPTM - Section F'!A$93:A$574,0))&lt;&gt;0,INDEX('WPTM - Section F'!E$93:E$574,MATCH('Print View'!$AP263,'WPTM - Section F'!A$93:A$574,0)),""),"")</f>
        <v/>
      </c>
      <c r="Z263" s="645"/>
      <c r="AA263" s="645" t="str">
        <f>IFERROR(IF(INDEX('WPTM - Section F'!D$93:D$574,MATCH('Print View'!$AQ263,'WPTM - Section F'!A$93:A$574,0))&lt;&gt;0,INDEX('WPTM - Section F'!D$93:D$574,MATCH('Print View'!$AQ263,'WPTM - Section F'!A$93:A$574,0)),""),"")</f>
        <v/>
      </c>
      <c r="AB263" s="645"/>
      <c r="AC263" s="645" t="str">
        <f>IFERROR(IF(INDEX('WPTM - Section F'!E$93:E$574,MATCH('Print View'!$AQ263,'WPTM - Section F'!A$93:A$574,0))&lt;&gt;0,INDEX('WPTM - Section F'!E$93:E$574,MATCH('Print View'!$AQ263,'WPTM - Section F'!A$93:A$574,0)),""),"")</f>
        <v/>
      </c>
      <c r="AD263" s="645"/>
      <c r="AE263" s="254"/>
      <c r="AF263" s="314"/>
      <c r="AG263" s="322" t="str">
        <f>IFERROR(IF(INDEX('WPTM - Section F'!O$8:O$89,MATCH('Print View'!$A263,'WPTM - Section F'!D$8:D$89,0))&lt;&gt;0,INDEX('WPTM - Section F'!O$8:O$89,MATCH('Print View'!$A263,'WPTM - Section F'!D$8:D$89,0)),""),"")</f>
        <v/>
      </c>
      <c r="AL263" s="249" t="str">
        <f t="shared" ca="1" si="320"/>
        <v>79</v>
      </c>
      <c r="AM263" s="249" t="str">
        <f t="shared" ca="1" si="321"/>
        <v>79</v>
      </c>
      <c r="AN263" s="249" t="str">
        <f t="shared" ca="1" si="322"/>
        <v>79</v>
      </c>
      <c r="AO263" s="249" t="str">
        <f t="shared" ca="1" si="323"/>
        <v>79</v>
      </c>
      <c r="AP263" s="249" t="str">
        <f t="shared" ca="1" si="324"/>
        <v>79</v>
      </c>
      <c r="AQ263" s="249" t="str">
        <f t="shared" si="325"/>
        <v>79</v>
      </c>
    </row>
    <row r="264" spans="1:43" s="230" customFormat="1" ht="29.25" hidden="1" thickBot="1" x14ac:dyDescent="0.3">
      <c r="A264" s="323" t="s">
        <v>388</v>
      </c>
      <c r="B264" s="324" t="str">
        <f>IFERROR(IF(INDEX('WPTM - Section F'!B$8:B$89,MATCH('Print View'!$A264,'WPTM - Section F'!A$8:A$89,0))&lt;&gt;0,INDEX('WPTM - Section F'!B$8:B$89,MATCH('Print View'!$A264,'WPTM - Section F'!A$8:A$89,0)),""),"")</f>
        <v/>
      </c>
      <c r="C264" s="324" t="str">
        <f>IFERROR(IF(INDEX('WPTM - Section F'!C$8:C$89,MATCH('Print View'!$A264,'WPTM - Section F'!B$8:B$89,0))&lt;&gt;0,INDEX('WPTM - Section F'!C$8:C$89,MATCH('Print View'!$A264,'WPTM - Section F'!B$8:B$89,0)),""),"")</f>
        <v/>
      </c>
      <c r="D264" s="324" t="str">
        <f>IFERROR(IF(INDEX('WPTM - Section F'!D$8:D$89,MATCH('Print View'!$A264,'WPTM - Section F'!C$8:C$89,0))&lt;&gt;0,INDEX('WPTM - Section F'!D$8:D$89,MATCH('Print View'!$A264,'WPTM - Section F'!C$8:C$89,0)),""),"")</f>
        <v/>
      </c>
      <c r="E264" s="324" t="str">
        <f>IFERROR(IF(INDEX('WPTM - Section F'!E$8:E$89,MATCH('Print View'!$A264,'WPTM - Section F'!D$8:D$89,0))&lt;&gt;0,INDEX('WPTM - Section F'!E$8:E$89,MATCH('Print View'!$A264,'WPTM - Section F'!D$8:D$89,0)),""),"")</f>
        <v/>
      </c>
      <c r="F264" s="324" t="str">
        <f>IFERROR(IF(INDEX('WPTM - Section F'!N$8:N$89,MATCH('Print View'!$A264,'WPTM - Section F'!D$8:D$89,0))&lt;&gt;0,INDEX('WPTM - Section F'!N$8:N$89,MATCH('Print View'!$A264,'WPTM - Section F'!D$8:D$89,0)),""),"")</f>
        <v/>
      </c>
      <c r="G264" s="646" t="str">
        <f>IFERROR(IF(INDEX('WPTM - Section F'!D$93:D$574,MATCH('Print View'!$AL264,'WPTM - Section F'!A$93:A$574,0))&lt;&gt;0,INDEX('WPTM - Section F'!D$93:D$574,MATCH('Print View'!$AL264,'WPTM - Section F'!A$93:A$574,0)),""),"")</f>
        <v/>
      </c>
      <c r="H264" s="646"/>
      <c r="I264" s="646" t="str">
        <f>IFERROR(IF(INDEX('WPTM - Section F'!E$93:E$574,MATCH('Print View'!$AL264,'WPTM - Section F'!A$93:A$574,0))&lt;&gt;0,INDEX('WPTM - Section F'!E$93:E$574,MATCH('Print View'!$AL264,'WPTM - Section F'!A$93:A$574,0)),""),"")</f>
        <v/>
      </c>
      <c r="J264" s="646"/>
      <c r="K264" s="646" t="str">
        <f>IFERROR(IF(INDEX('WPTM - Section F'!D$93:D$574,MATCH('Print View'!$AM264,'WPTM - Section F'!A$93:A$574,0))&lt;&gt;0,INDEX('WPTM - Section F'!D$93:D$574,MATCH('Print View'!$AM264,'WPTM - Section F'!A$93:A$574,0)),""),"")</f>
        <v/>
      </c>
      <c r="L264" s="646"/>
      <c r="M264" s="646" t="str">
        <f>IFERROR(IF(INDEX('WPTM - Section F'!E$93:E$574,MATCH('Print View'!$AM264,'WPTM - Section F'!A$93:A$574,0))&lt;&gt;0,INDEX('WPTM - Section F'!E$93:E$574,MATCH('Print View'!$AM264,'WPTM - Section F'!A$93:A$574,0)),""),"")</f>
        <v/>
      </c>
      <c r="N264" s="646"/>
      <c r="O264" s="646" t="str">
        <f>IFERROR(IF(INDEX('WPTM - Section F'!D$93:D$574,MATCH('Print View'!$AN264,'WPTM - Section F'!A$93:A$574,0))&lt;&gt;0,INDEX('WPTM - Section F'!D$93:D$574,MATCH('Print View'!$AN264,'WPTM - Section F'!A$93:A$574,0)),""),"")</f>
        <v/>
      </c>
      <c r="P264" s="646"/>
      <c r="Q264" s="646" t="str">
        <f>IFERROR(IF(INDEX('WPTM - Section F'!E$93:E$574,MATCH('Print View'!$AN264,'WPTM - Section F'!A$93:A$574,0))&lt;&gt;0,INDEX('WPTM - Section F'!E$93:E$574,MATCH('Print View'!$AN264,'WPTM - Section F'!A$93:A$574,0)),""),"")</f>
        <v/>
      </c>
      <c r="R264" s="646"/>
      <c r="S264" s="646" t="str">
        <f>IFERROR(IF(INDEX('WPTM - Section F'!D$93:D$574,MATCH('Print View'!$AO264,'WPTM - Section F'!A$93:A$574,0))&lt;&gt;0,INDEX('WPTM - Section F'!D$93:D$574,MATCH('Print View'!$AO264,'WPTM - Section F'!A$93:A$574,0)),""),"")</f>
        <v/>
      </c>
      <c r="T264" s="646"/>
      <c r="U264" s="646" t="str">
        <f>IFERROR(IF(INDEX('WPTM - Section F'!E$93:E$574,MATCH('Print View'!$AO264,'WPTM - Section F'!A$93:A$574,0))&lt;&gt;0,INDEX('WPTM - Section F'!E$93:E$574,MATCH('Print View'!$AO264,'WPTM - Section F'!A$93:A$574,0)),""),"")</f>
        <v/>
      </c>
      <c r="V264" s="646"/>
      <c r="W264" s="646" t="str">
        <f>IFERROR(IF(INDEX('WPTM - Section F'!D$93:D$574,MATCH('Print View'!$AP264,'WPTM - Section F'!A$93:A$574,0))&lt;&gt;0,INDEX('WPTM - Section F'!D$93:D$574,MATCH('Print View'!$AP264,'WPTM - Section F'!A$93:A$574,0)),""),"")</f>
        <v/>
      </c>
      <c r="X264" s="646"/>
      <c r="Y264" s="646" t="str">
        <f>IFERROR(IF(INDEX('WPTM - Section F'!E$93:E$574,MATCH('Print View'!$AP264,'WPTM - Section F'!A$93:A$574,0))&lt;&gt;0,INDEX('WPTM - Section F'!E$93:E$574,MATCH('Print View'!$AP264,'WPTM - Section F'!A$93:A$574,0)),""),"")</f>
        <v/>
      </c>
      <c r="Z264" s="646"/>
      <c r="AA264" s="646" t="str">
        <f>IFERROR(IF(INDEX('WPTM - Section F'!D$93:D$574,MATCH('Print View'!$AQ264,'WPTM - Section F'!A$93:A$574,0))&lt;&gt;0,INDEX('WPTM - Section F'!D$93:D$574,MATCH('Print View'!$AQ264,'WPTM - Section F'!A$93:A$574,0)),""),"")</f>
        <v/>
      </c>
      <c r="AB264" s="646"/>
      <c r="AC264" s="646" t="str">
        <f>IFERROR(IF(INDEX('WPTM - Section F'!E$93:E$574,MATCH('Print View'!$AQ264,'WPTM - Section F'!A$93:A$574,0))&lt;&gt;0,INDEX('WPTM - Section F'!E$93:E$574,MATCH('Print View'!$AQ264,'WPTM - Section F'!A$93:A$574,0)),""),"")</f>
        <v/>
      </c>
      <c r="AD264" s="646"/>
      <c r="AE264" s="325"/>
      <c r="AF264" s="326"/>
      <c r="AG264" s="327" t="str">
        <f>IFERROR(IF(INDEX('WPTM - Section F'!O$8:O$89,MATCH('Print View'!$A264,'WPTM - Section F'!D$8:D$89,0))&lt;&gt;0,INDEX('WPTM - Section F'!O$8:O$89,MATCH('Print View'!$A264,'WPTM - Section F'!D$8:D$89,0)),""),"")</f>
        <v/>
      </c>
      <c r="AL264" s="249" t="str">
        <f t="shared" si="320"/>
        <v>80</v>
      </c>
      <c r="AM264" s="249" t="str">
        <f t="shared" si="321"/>
        <v>80</v>
      </c>
      <c r="AN264" s="249" t="str">
        <f t="shared" si="322"/>
        <v>80</v>
      </c>
      <c r="AO264" s="249" t="str">
        <f t="shared" si="323"/>
        <v>80</v>
      </c>
      <c r="AP264" s="249" t="str">
        <f t="shared" si="324"/>
        <v>80</v>
      </c>
      <c r="AQ264" s="249" t="str">
        <f t="shared" si="325"/>
        <v>80</v>
      </c>
    </row>
    <row r="265" spans="1:43" s="230" customFormat="1" hidden="1" x14ac:dyDescent="0.25">
      <c r="A265" s="231"/>
    </row>
    <row r="266" spans="1:43" s="230" customFormat="1" x14ac:dyDescent="0.25">
      <c r="A266" s="231"/>
    </row>
    <row r="267" spans="1:43" s="230" customFormat="1" x14ac:dyDescent="0.25">
      <c r="A267" s="231"/>
    </row>
    <row r="268" spans="1:43" s="230" customFormat="1" x14ac:dyDescent="0.25">
      <c r="A268" s="231"/>
    </row>
    <row r="269" spans="1:43" s="230" customFormat="1" x14ac:dyDescent="0.25">
      <c r="A269" s="231"/>
    </row>
    <row r="270" spans="1:43" s="230" customFormat="1" x14ac:dyDescent="0.25">
      <c r="A270" s="231"/>
    </row>
    <row r="271" spans="1:43" s="230" customFormat="1" x14ac:dyDescent="0.25">
      <c r="A271" s="231"/>
    </row>
    <row r="272" spans="1:43" s="230" customFormat="1" x14ac:dyDescent="0.25">
      <c r="A272" s="231"/>
    </row>
    <row r="273" spans="1:1" s="230" customFormat="1" x14ac:dyDescent="0.25">
      <c r="A273" s="231"/>
    </row>
    <row r="274" spans="1:1" s="230" customFormat="1" x14ac:dyDescent="0.25">
      <c r="A274" s="231"/>
    </row>
    <row r="275" spans="1:1" s="230" customFormat="1" x14ac:dyDescent="0.25">
      <c r="A275" s="231"/>
    </row>
    <row r="276" spans="1:1" s="230" customFormat="1" x14ac:dyDescent="0.25">
      <c r="A276" s="231"/>
    </row>
    <row r="277" spans="1:1" s="230" customFormat="1" x14ac:dyDescent="0.25">
      <c r="A277" s="231"/>
    </row>
    <row r="278" spans="1:1" s="230" customFormat="1" x14ac:dyDescent="0.25">
      <c r="A278" s="231"/>
    </row>
    <row r="279" spans="1:1" s="230" customFormat="1" x14ac:dyDescent="0.25">
      <c r="A279" s="231"/>
    </row>
    <row r="280" spans="1:1" s="230" customFormat="1" x14ac:dyDescent="0.25">
      <c r="A280" s="231"/>
    </row>
    <row r="281" spans="1:1" s="230" customFormat="1" x14ac:dyDescent="0.25">
      <c r="A281" s="231"/>
    </row>
    <row r="282" spans="1:1" s="230" customFormat="1" x14ac:dyDescent="0.25">
      <c r="A282" s="231"/>
    </row>
    <row r="283" spans="1:1" s="230" customFormat="1" x14ac:dyDescent="0.25">
      <c r="A283" s="231"/>
    </row>
    <row r="284" spans="1:1" s="230" customFormat="1" x14ac:dyDescent="0.25">
      <c r="A284" s="231"/>
    </row>
    <row r="285" spans="1:1" s="230" customFormat="1" x14ac:dyDescent="0.25">
      <c r="A285" s="231"/>
    </row>
    <row r="286" spans="1:1" s="230" customFormat="1" x14ac:dyDescent="0.25">
      <c r="A286" s="231"/>
    </row>
    <row r="287" spans="1:1" s="230" customFormat="1" x14ac:dyDescent="0.25">
      <c r="A287" s="231"/>
    </row>
    <row r="288" spans="1:1" s="230" customFormat="1" x14ac:dyDescent="0.25">
      <c r="A288" s="231"/>
    </row>
    <row r="289" spans="1:1" s="230" customFormat="1" x14ac:dyDescent="0.25">
      <c r="A289" s="231"/>
    </row>
    <row r="290" spans="1:1" s="230" customFormat="1" x14ac:dyDescent="0.25">
      <c r="A290" s="231"/>
    </row>
    <row r="291" spans="1:1" s="230" customFormat="1" x14ac:dyDescent="0.25">
      <c r="A291" s="231"/>
    </row>
    <row r="292" spans="1:1" s="230" customFormat="1" x14ac:dyDescent="0.25">
      <c r="A292" s="231"/>
    </row>
    <row r="293" spans="1:1" s="230" customFormat="1" x14ac:dyDescent="0.25">
      <c r="A293" s="231"/>
    </row>
    <row r="294" spans="1:1" s="230" customFormat="1" x14ac:dyDescent="0.25">
      <c r="A294" s="231"/>
    </row>
    <row r="295" spans="1:1" s="230" customFormat="1" x14ac:dyDescent="0.25">
      <c r="A295" s="231"/>
    </row>
    <row r="296" spans="1:1" s="230" customFormat="1" x14ac:dyDescent="0.25">
      <c r="A296" s="231"/>
    </row>
    <row r="297" spans="1:1" s="230" customFormat="1" x14ac:dyDescent="0.25">
      <c r="A297" s="231"/>
    </row>
    <row r="298" spans="1:1" s="230" customFormat="1" x14ac:dyDescent="0.25">
      <c r="A298" s="231"/>
    </row>
    <row r="299" spans="1:1" s="230" customFormat="1" x14ac:dyDescent="0.25">
      <c r="A299" s="231"/>
    </row>
    <row r="300" spans="1:1" s="230" customFormat="1" x14ac:dyDescent="0.25">
      <c r="A300" s="231"/>
    </row>
    <row r="301" spans="1:1" s="230" customFormat="1" x14ac:dyDescent="0.25">
      <c r="A301" s="231"/>
    </row>
    <row r="302" spans="1:1" s="230" customFormat="1" x14ac:dyDescent="0.25">
      <c r="A302" s="231"/>
    </row>
    <row r="303" spans="1:1" s="230" customFormat="1" x14ac:dyDescent="0.25">
      <c r="A303" s="231"/>
    </row>
    <row r="304" spans="1:1" s="230" customFormat="1" x14ac:dyDescent="0.25">
      <c r="A304" s="231"/>
    </row>
    <row r="305" spans="1:1" s="230" customFormat="1" x14ac:dyDescent="0.25">
      <c r="A305" s="231"/>
    </row>
    <row r="306" spans="1:1" s="230" customFormat="1" x14ac:dyDescent="0.25">
      <c r="A306" s="231"/>
    </row>
    <row r="307" spans="1:1" s="230" customFormat="1" x14ac:dyDescent="0.25">
      <c r="A307" s="231"/>
    </row>
    <row r="308" spans="1:1" s="230" customFormat="1" x14ac:dyDescent="0.25">
      <c r="A308" s="231"/>
    </row>
    <row r="309" spans="1:1" s="230" customFormat="1" x14ac:dyDescent="0.25">
      <c r="A309" s="231"/>
    </row>
    <row r="310" spans="1:1" s="230" customFormat="1" x14ac:dyDescent="0.25">
      <c r="A310" s="231"/>
    </row>
    <row r="311" spans="1:1" s="230" customFormat="1" x14ac:dyDescent="0.25">
      <c r="A311" s="231"/>
    </row>
    <row r="312" spans="1:1" s="230" customFormat="1" x14ac:dyDescent="0.25">
      <c r="A312" s="231"/>
    </row>
    <row r="313" spans="1:1" s="230" customFormat="1" x14ac:dyDescent="0.25">
      <c r="A313" s="231"/>
    </row>
    <row r="314" spans="1:1" s="230" customFormat="1" x14ac:dyDescent="0.25">
      <c r="A314" s="231"/>
    </row>
    <row r="315" spans="1:1" s="230" customFormat="1" x14ac:dyDescent="0.25">
      <c r="A315" s="231"/>
    </row>
    <row r="316" spans="1:1" s="230" customFormat="1" x14ac:dyDescent="0.25">
      <c r="A316" s="231"/>
    </row>
    <row r="317" spans="1:1" s="230" customFormat="1" x14ac:dyDescent="0.25">
      <c r="A317" s="231"/>
    </row>
    <row r="318" spans="1:1" s="230" customFormat="1" x14ac:dyDescent="0.25">
      <c r="A318" s="231"/>
    </row>
    <row r="319" spans="1:1" s="230" customFormat="1" x14ac:dyDescent="0.25">
      <c r="A319" s="231"/>
    </row>
    <row r="320" spans="1:1" s="230" customFormat="1" x14ac:dyDescent="0.25">
      <c r="A320" s="231"/>
    </row>
    <row r="321" spans="1:1" s="230" customFormat="1" x14ac:dyDescent="0.25">
      <c r="A321" s="231"/>
    </row>
    <row r="322" spans="1:1" s="230" customFormat="1" x14ac:dyDescent="0.25">
      <c r="A322" s="231"/>
    </row>
    <row r="323" spans="1:1" s="230" customFormat="1" x14ac:dyDescent="0.25">
      <c r="A323" s="231"/>
    </row>
    <row r="324" spans="1:1" s="230" customFormat="1" x14ac:dyDescent="0.25">
      <c r="A324" s="231"/>
    </row>
    <row r="325" spans="1:1" s="230" customFormat="1" x14ac:dyDescent="0.25">
      <c r="A325" s="231"/>
    </row>
    <row r="326" spans="1:1" s="230" customFormat="1" x14ac:dyDescent="0.25">
      <c r="A326" s="231"/>
    </row>
    <row r="327" spans="1:1" s="230" customFormat="1" x14ac:dyDescent="0.25">
      <c r="A327" s="231"/>
    </row>
    <row r="328" spans="1:1" s="230" customFormat="1" x14ac:dyDescent="0.25">
      <c r="A328" s="231"/>
    </row>
    <row r="329" spans="1:1" s="230" customFormat="1" x14ac:dyDescent="0.25">
      <c r="A329" s="231"/>
    </row>
    <row r="330" spans="1:1" s="230" customFormat="1" x14ac:dyDescent="0.25">
      <c r="A330" s="231"/>
    </row>
    <row r="331" spans="1:1" s="230" customFormat="1" x14ac:dyDescent="0.25">
      <c r="A331" s="231"/>
    </row>
    <row r="332" spans="1:1" s="230" customFormat="1" x14ac:dyDescent="0.25">
      <c r="A332" s="231"/>
    </row>
    <row r="333" spans="1:1" s="230" customFormat="1" x14ac:dyDescent="0.25">
      <c r="A333" s="231"/>
    </row>
    <row r="334" spans="1:1" s="230" customFormat="1" x14ac:dyDescent="0.25">
      <c r="A334" s="231"/>
    </row>
    <row r="335" spans="1:1" s="230" customFormat="1" x14ac:dyDescent="0.25">
      <c r="A335" s="231"/>
    </row>
    <row r="336" spans="1:1" s="230" customFormat="1" x14ac:dyDescent="0.25">
      <c r="A336" s="231"/>
    </row>
    <row r="337" spans="1:1" s="230" customFormat="1" x14ac:dyDescent="0.25">
      <c r="A337" s="231"/>
    </row>
  </sheetData>
  <sheetProtection algorithmName="SHA-512" hashValue="7h2exmgi0vv5mtgslqRBkMAACHKuoFgJysVqzopYeWH5MfI0Ut9tbeqJVwL3oyhQQQ3omlm3U5Z2xmaAQUw9lQ==" saltValue="xfnMa0vzp1S+E/NLyP1AAA==" spinCount="100000" sheet="1" objects="1" scenarios="1" formatCells="0" formatColumns="0" formatRows="0"/>
  <mergeCells count="2878">
    <mergeCell ref="G263:H263"/>
    <mergeCell ref="I263:J263"/>
    <mergeCell ref="K263:L263"/>
    <mergeCell ref="M263:N263"/>
    <mergeCell ref="O263:P263"/>
    <mergeCell ref="Q263:R263"/>
    <mergeCell ref="S263:T263"/>
    <mergeCell ref="U263:V263"/>
    <mergeCell ref="W263:X263"/>
    <mergeCell ref="Y263:Z263"/>
    <mergeCell ref="AA263:AB263"/>
    <mergeCell ref="AC263:AD263"/>
    <mergeCell ref="G264:H264"/>
    <mergeCell ref="I264:J264"/>
    <mergeCell ref="K264:L264"/>
    <mergeCell ref="M264:N264"/>
    <mergeCell ref="O264:P264"/>
    <mergeCell ref="Q264:R264"/>
    <mergeCell ref="S264:T264"/>
    <mergeCell ref="U264:V264"/>
    <mergeCell ref="W264:X264"/>
    <mergeCell ref="Y264:Z264"/>
    <mergeCell ref="AA264:AB264"/>
    <mergeCell ref="AC264:AD264"/>
    <mergeCell ref="G261:H261"/>
    <mergeCell ref="I261:J261"/>
    <mergeCell ref="K261:L261"/>
    <mergeCell ref="M261:N261"/>
    <mergeCell ref="O261:P261"/>
    <mergeCell ref="Q261:R261"/>
    <mergeCell ref="S261:T261"/>
    <mergeCell ref="U261:V261"/>
    <mergeCell ref="W261:X261"/>
    <mergeCell ref="Y261:Z261"/>
    <mergeCell ref="AA261:AB261"/>
    <mergeCell ref="AC261:AD261"/>
    <mergeCell ref="G262:H262"/>
    <mergeCell ref="I262:J262"/>
    <mergeCell ref="K262:L262"/>
    <mergeCell ref="M262:N262"/>
    <mergeCell ref="O262:P262"/>
    <mergeCell ref="Q262:R262"/>
    <mergeCell ref="S262:T262"/>
    <mergeCell ref="U262:V262"/>
    <mergeCell ref="W262:X262"/>
    <mergeCell ref="Y262:Z262"/>
    <mergeCell ref="AA262:AB262"/>
    <mergeCell ref="AC262:AD262"/>
    <mergeCell ref="G259:H259"/>
    <mergeCell ref="I259:J259"/>
    <mergeCell ref="K259:L259"/>
    <mergeCell ref="M259:N259"/>
    <mergeCell ref="O259:P259"/>
    <mergeCell ref="Q259:R259"/>
    <mergeCell ref="S259:T259"/>
    <mergeCell ref="U259:V259"/>
    <mergeCell ref="W259:X259"/>
    <mergeCell ref="Y259:Z259"/>
    <mergeCell ref="AA259:AB259"/>
    <mergeCell ref="AC259:AD259"/>
    <mergeCell ref="G260:H260"/>
    <mergeCell ref="I260:J260"/>
    <mergeCell ref="K260:L260"/>
    <mergeCell ref="M260:N260"/>
    <mergeCell ref="O260:P260"/>
    <mergeCell ref="Q260:R260"/>
    <mergeCell ref="S260:T260"/>
    <mergeCell ref="U260:V260"/>
    <mergeCell ref="W260:X260"/>
    <mergeCell ref="Y260:Z260"/>
    <mergeCell ref="AA260:AB260"/>
    <mergeCell ref="AC260:AD260"/>
    <mergeCell ref="G257:H257"/>
    <mergeCell ref="I257:J257"/>
    <mergeCell ref="K257:L257"/>
    <mergeCell ref="M257:N257"/>
    <mergeCell ref="O257:P257"/>
    <mergeCell ref="Q257:R257"/>
    <mergeCell ref="S257:T257"/>
    <mergeCell ref="U257:V257"/>
    <mergeCell ref="W257:X257"/>
    <mergeCell ref="Y257:Z257"/>
    <mergeCell ref="AA257:AB257"/>
    <mergeCell ref="AC257:AD257"/>
    <mergeCell ref="G258:H258"/>
    <mergeCell ref="I258:J258"/>
    <mergeCell ref="K258:L258"/>
    <mergeCell ref="M258:N258"/>
    <mergeCell ref="O258:P258"/>
    <mergeCell ref="Q258:R258"/>
    <mergeCell ref="S258:T258"/>
    <mergeCell ref="U258:V258"/>
    <mergeCell ref="W258:X258"/>
    <mergeCell ref="Y258:Z258"/>
    <mergeCell ref="AA258:AB258"/>
    <mergeCell ref="AC258:AD258"/>
    <mergeCell ref="G255:H255"/>
    <mergeCell ref="I255:J255"/>
    <mergeCell ref="K255:L255"/>
    <mergeCell ref="M255:N255"/>
    <mergeCell ref="O255:P255"/>
    <mergeCell ref="Q255:R255"/>
    <mergeCell ref="S255:T255"/>
    <mergeCell ref="U255:V255"/>
    <mergeCell ref="W255:X255"/>
    <mergeCell ref="Y255:Z255"/>
    <mergeCell ref="AA255:AB255"/>
    <mergeCell ref="AC255:AD255"/>
    <mergeCell ref="G256:H256"/>
    <mergeCell ref="I256:J256"/>
    <mergeCell ref="K256:L256"/>
    <mergeCell ref="M256:N256"/>
    <mergeCell ref="O256:P256"/>
    <mergeCell ref="Q256:R256"/>
    <mergeCell ref="S256:T256"/>
    <mergeCell ref="U256:V256"/>
    <mergeCell ref="W256:X256"/>
    <mergeCell ref="Y256:Z256"/>
    <mergeCell ref="AA256:AB256"/>
    <mergeCell ref="AC256:AD256"/>
    <mergeCell ref="G253:H253"/>
    <mergeCell ref="I253:J253"/>
    <mergeCell ref="K253:L253"/>
    <mergeCell ref="M253:N253"/>
    <mergeCell ref="O253:P253"/>
    <mergeCell ref="Q253:R253"/>
    <mergeCell ref="S253:T253"/>
    <mergeCell ref="U253:V253"/>
    <mergeCell ref="W253:X253"/>
    <mergeCell ref="Y253:Z253"/>
    <mergeCell ref="AA253:AB253"/>
    <mergeCell ref="AC253:AD253"/>
    <mergeCell ref="G254:H254"/>
    <mergeCell ref="I254:J254"/>
    <mergeCell ref="K254:L254"/>
    <mergeCell ref="M254:N254"/>
    <mergeCell ref="O254:P254"/>
    <mergeCell ref="Q254:R254"/>
    <mergeCell ref="S254:T254"/>
    <mergeCell ref="U254:V254"/>
    <mergeCell ref="W254:X254"/>
    <mergeCell ref="Y254:Z254"/>
    <mergeCell ref="AA254:AB254"/>
    <mergeCell ref="AC254:AD254"/>
    <mergeCell ref="G251:H251"/>
    <mergeCell ref="I251:J251"/>
    <mergeCell ref="K251:L251"/>
    <mergeCell ref="M251:N251"/>
    <mergeCell ref="O251:P251"/>
    <mergeCell ref="Q251:R251"/>
    <mergeCell ref="S251:T251"/>
    <mergeCell ref="U251:V251"/>
    <mergeCell ref="W251:X251"/>
    <mergeCell ref="Y251:Z251"/>
    <mergeCell ref="AA251:AB251"/>
    <mergeCell ref="AC251:AD251"/>
    <mergeCell ref="G252:H252"/>
    <mergeCell ref="I252:J252"/>
    <mergeCell ref="K252:L252"/>
    <mergeCell ref="M252:N252"/>
    <mergeCell ref="O252:P252"/>
    <mergeCell ref="Q252:R252"/>
    <mergeCell ref="S252:T252"/>
    <mergeCell ref="U252:V252"/>
    <mergeCell ref="W252:X252"/>
    <mergeCell ref="Y252:Z252"/>
    <mergeCell ref="AA252:AB252"/>
    <mergeCell ref="AC252:AD252"/>
    <mergeCell ref="G249:H249"/>
    <mergeCell ref="I249:J249"/>
    <mergeCell ref="K249:L249"/>
    <mergeCell ref="M249:N249"/>
    <mergeCell ref="O249:P249"/>
    <mergeCell ref="Q249:R249"/>
    <mergeCell ref="S249:T249"/>
    <mergeCell ref="U249:V249"/>
    <mergeCell ref="W249:X249"/>
    <mergeCell ref="Y249:Z249"/>
    <mergeCell ref="AA249:AB249"/>
    <mergeCell ref="AC249:AD249"/>
    <mergeCell ref="G250:H250"/>
    <mergeCell ref="I250:J250"/>
    <mergeCell ref="K250:L250"/>
    <mergeCell ref="M250:N250"/>
    <mergeCell ref="O250:P250"/>
    <mergeCell ref="Q250:R250"/>
    <mergeCell ref="S250:T250"/>
    <mergeCell ref="U250:V250"/>
    <mergeCell ref="W250:X250"/>
    <mergeCell ref="Y250:Z250"/>
    <mergeCell ref="AA250:AB250"/>
    <mergeCell ref="AC250:AD250"/>
    <mergeCell ref="G247:H247"/>
    <mergeCell ref="I247:J247"/>
    <mergeCell ref="K247:L247"/>
    <mergeCell ref="M247:N247"/>
    <mergeCell ref="O247:P247"/>
    <mergeCell ref="Q247:R247"/>
    <mergeCell ref="S247:T247"/>
    <mergeCell ref="U247:V247"/>
    <mergeCell ref="W247:X247"/>
    <mergeCell ref="Y247:Z247"/>
    <mergeCell ref="AA247:AB247"/>
    <mergeCell ref="AC247:AD247"/>
    <mergeCell ref="G248:H248"/>
    <mergeCell ref="I248:J248"/>
    <mergeCell ref="K248:L248"/>
    <mergeCell ref="M248:N248"/>
    <mergeCell ref="O248:P248"/>
    <mergeCell ref="Q248:R248"/>
    <mergeCell ref="S248:T248"/>
    <mergeCell ref="U248:V248"/>
    <mergeCell ref="W248:X248"/>
    <mergeCell ref="Y248:Z248"/>
    <mergeCell ref="AA248:AB248"/>
    <mergeCell ref="AC248:AD248"/>
    <mergeCell ref="G245:H245"/>
    <mergeCell ref="I245:J245"/>
    <mergeCell ref="K245:L245"/>
    <mergeCell ref="M245:N245"/>
    <mergeCell ref="O245:P245"/>
    <mergeCell ref="Q245:R245"/>
    <mergeCell ref="S245:T245"/>
    <mergeCell ref="U245:V245"/>
    <mergeCell ref="W245:X245"/>
    <mergeCell ref="Y245:Z245"/>
    <mergeCell ref="AA245:AB245"/>
    <mergeCell ref="AC245:AD245"/>
    <mergeCell ref="G246:H246"/>
    <mergeCell ref="I246:J246"/>
    <mergeCell ref="K246:L246"/>
    <mergeCell ref="M246:N246"/>
    <mergeCell ref="O246:P246"/>
    <mergeCell ref="Q246:R246"/>
    <mergeCell ref="S246:T246"/>
    <mergeCell ref="U246:V246"/>
    <mergeCell ref="W246:X246"/>
    <mergeCell ref="Y246:Z246"/>
    <mergeCell ref="AA246:AB246"/>
    <mergeCell ref="AC246:AD246"/>
    <mergeCell ref="G243:H243"/>
    <mergeCell ref="I243:J243"/>
    <mergeCell ref="K243:L243"/>
    <mergeCell ref="M243:N243"/>
    <mergeCell ref="O243:P243"/>
    <mergeCell ref="Q243:R243"/>
    <mergeCell ref="S243:T243"/>
    <mergeCell ref="U243:V243"/>
    <mergeCell ref="W243:X243"/>
    <mergeCell ref="Y243:Z243"/>
    <mergeCell ref="AA243:AB243"/>
    <mergeCell ref="AC243:AD243"/>
    <mergeCell ref="G244:H244"/>
    <mergeCell ref="I244:J244"/>
    <mergeCell ref="K244:L244"/>
    <mergeCell ref="M244:N244"/>
    <mergeCell ref="O244:P244"/>
    <mergeCell ref="Q244:R244"/>
    <mergeCell ref="S244:T244"/>
    <mergeCell ref="U244:V244"/>
    <mergeCell ref="W244:X244"/>
    <mergeCell ref="Y244:Z244"/>
    <mergeCell ref="AA244:AB244"/>
    <mergeCell ref="AC244:AD244"/>
    <mergeCell ref="G241:H241"/>
    <mergeCell ref="I241:J241"/>
    <mergeCell ref="K241:L241"/>
    <mergeCell ref="M241:N241"/>
    <mergeCell ref="O241:P241"/>
    <mergeCell ref="Q241:R241"/>
    <mergeCell ref="S241:T241"/>
    <mergeCell ref="U241:V241"/>
    <mergeCell ref="W241:X241"/>
    <mergeCell ref="Y241:Z241"/>
    <mergeCell ref="AA241:AB241"/>
    <mergeCell ref="AC241:AD241"/>
    <mergeCell ref="G242:H242"/>
    <mergeCell ref="I242:J242"/>
    <mergeCell ref="K242:L242"/>
    <mergeCell ref="M242:N242"/>
    <mergeCell ref="O242:P242"/>
    <mergeCell ref="Q242:R242"/>
    <mergeCell ref="S242:T242"/>
    <mergeCell ref="U242:V242"/>
    <mergeCell ref="W242:X242"/>
    <mergeCell ref="Y242:Z242"/>
    <mergeCell ref="AA242:AB242"/>
    <mergeCell ref="AC242:AD242"/>
    <mergeCell ref="G239:H239"/>
    <mergeCell ref="I239:J239"/>
    <mergeCell ref="K239:L239"/>
    <mergeCell ref="M239:N239"/>
    <mergeCell ref="O239:P239"/>
    <mergeCell ref="Q239:R239"/>
    <mergeCell ref="S239:T239"/>
    <mergeCell ref="U239:V239"/>
    <mergeCell ref="W239:X239"/>
    <mergeCell ref="Y239:Z239"/>
    <mergeCell ref="AA239:AB239"/>
    <mergeCell ref="AC239:AD239"/>
    <mergeCell ref="G240:H240"/>
    <mergeCell ref="I240:J240"/>
    <mergeCell ref="K240:L240"/>
    <mergeCell ref="M240:N240"/>
    <mergeCell ref="O240:P240"/>
    <mergeCell ref="Q240:R240"/>
    <mergeCell ref="S240:T240"/>
    <mergeCell ref="U240:V240"/>
    <mergeCell ref="W240:X240"/>
    <mergeCell ref="Y240:Z240"/>
    <mergeCell ref="AA240:AB240"/>
    <mergeCell ref="AC240:AD240"/>
    <mergeCell ref="G237:H237"/>
    <mergeCell ref="I237:J237"/>
    <mergeCell ref="K237:L237"/>
    <mergeCell ref="M237:N237"/>
    <mergeCell ref="O237:P237"/>
    <mergeCell ref="Q237:R237"/>
    <mergeCell ref="S237:T237"/>
    <mergeCell ref="U237:V237"/>
    <mergeCell ref="W237:X237"/>
    <mergeCell ref="Y237:Z237"/>
    <mergeCell ref="AA237:AB237"/>
    <mergeCell ref="AC237:AD237"/>
    <mergeCell ref="G238:H238"/>
    <mergeCell ref="I238:J238"/>
    <mergeCell ref="K238:L238"/>
    <mergeCell ref="M238:N238"/>
    <mergeCell ref="O238:P238"/>
    <mergeCell ref="Q238:R238"/>
    <mergeCell ref="S238:T238"/>
    <mergeCell ref="U238:V238"/>
    <mergeCell ref="W238:X238"/>
    <mergeCell ref="Y238:Z238"/>
    <mergeCell ref="AA238:AB238"/>
    <mergeCell ref="AC238:AD238"/>
    <mergeCell ref="G235:H235"/>
    <mergeCell ref="I235:J235"/>
    <mergeCell ref="K235:L235"/>
    <mergeCell ref="M235:N235"/>
    <mergeCell ref="O235:P235"/>
    <mergeCell ref="Q235:R235"/>
    <mergeCell ref="S235:T235"/>
    <mergeCell ref="U235:V235"/>
    <mergeCell ref="W235:X235"/>
    <mergeCell ref="Y235:Z235"/>
    <mergeCell ref="AA235:AB235"/>
    <mergeCell ref="AC235:AD235"/>
    <mergeCell ref="G236:H236"/>
    <mergeCell ref="I236:J236"/>
    <mergeCell ref="K236:L236"/>
    <mergeCell ref="M236:N236"/>
    <mergeCell ref="O236:P236"/>
    <mergeCell ref="Q236:R236"/>
    <mergeCell ref="S236:T236"/>
    <mergeCell ref="U236:V236"/>
    <mergeCell ref="W236:X236"/>
    <mergeCell ref="Y236:Z236"/>
    <mergeCell ref="AA236:AB236"/>
    <mergeCell ref="AC236:AD236"/>
    <mergeCell ref="G233:H233"/>
    <mergeCell ref="I233:J233"/>
    <mergeCell ref="K233:L233"/>
    <mergeCell ref="M233:N233"/>
    <mergeCell ref="O233:P233"/>
    <mergeCell ref="Q233:R233"/>
    <mergeCell ref="S233:T233"/>
    <mergeCell ref="U233:V233"/>
    <mergeCell ref="W233:X233"/>
    <mergeCell ref="Y233:Z233"/>
    <mergeCell ref="AA233:AB233"/>
    <mergeCell ref="AC233:AD233"/>
    <mergeCell ref="G234:H234"/>
    <mergeCell ref="I234:J234"/>
    <mergeCell ref="K234:L234"/>
    <mergeCell ref="M234:N234"/>
    <mergeCell ref="O234:P234"/>
    <mergeCell ref="Q234:R234"/>
    <mergeCell ref="S234:T234"/>
    <mergeCell ref="U234:V234"/>
    <mergeCell ref="W234:X234"/>
    <mergeCell ref="Y234:Z234"/>
    <mergeCell ref="AA234:AB234"/>
    <mergeCell ref="AC234:AD234"/>
    <mergeCell ref="G231:H231"/>
    <mergeCell ref="I231:J231"/>
    <mergeCell ref="K231:L231"/>
    <mergeCell ref="M231:N231"/>
    <mergeCell ref="O231:P231"/>
    <mergeCell ref="Q231:R231"/>
    <mergeCell ref="S231:T231"/>
    <mergeCell ref="U231:V231"/>
    <mergeCell ref="W231:X231"/>
    <mergeCell ref="Y231:Z231"/>
    <mergeCell ref="AA231:AB231"/>
    <mergeCell ref="AC231:AD231"/>
    <mergeCell ref="G232:H232"/>
    <mergeCell ref="I232:J232"/>
    <mergeCell ref="K232:L232"/>
    <mergeCell ref="M232:N232"/>
    <mergeCell ref="O232:P232"/>
    <mergeCell ref="Q232:R232"/>
    <mergeCell ref="S232:T232"/>
    <mergeCell ref="U232:V232"/>
    <mergeCell ref="W232:X232"/>
    <mergeCell ref="Y232:Z232"/>
    <mergeCell ref="AA232:AB232"/>
    <mergeCell ref="AC232:AD232"/>
    <mergeCell ref="G229:H229"/>
    <mergeCell ref="I229:J229"/>
    <mergeCell ref="K229:L229"/>
    <mergeCell ref="M229:N229"/>
    <mergeCell ref="O229:P229"/>
    <mergeCell ref="Q229:R229"/>
    <mergeCell ref="S229:T229"/>
    <mergeCell ref="U229:V229"/>
    <mergeCell ref="W229:X229"/>
    <mergeCell ref="Y229:Z229"/>
    <mergeCell ref="AA229:AB229"/>
    <mergeCell ref="AC229:AD229"/>
    <mergeCell ref="G230:H230"/>
    <mergeCell ref="I230:J230"/>
    <mergeCell ref="K230:L230"/>
    <mergeCell ref="M230:N230"/>
    <mergeCell ref="O230:P230"/>
    <mergeCell ref="Q230:R230"/>
    <mergeCell ref="S230:T230"/>
    <mergeCell ref="U230:V230"/>
    <mergeCell ref="W230:X230"/>
    <mergeCell ref="Y230:Z230"/>
    <mergeCell ref="AA230:AB230"/>
    <mergeCell ref="AC230:AD230"/>
    <mergeCell ref="G227:H227"/>
    <mergeCell ref="I227:J227"/>
    <mergeCell ref="K227:L227"/>
    <mergeCell ref="M227:N227"/>
    <mergeCell ref="O227:P227"/>
    <mergeCell ref="Q227:R227"/>
    <mergeCell ref="S227:T227"/>
    <mergeCell ref="U227:V227"/>
    <mergeCell ref="W227:X227"/>
    <mergeCell ref="Y227:Z227"/>
    <mergeCell ref="AA227:AB227"/>
    <mergeCell ref="AC227:AD227"/>
    <mergeCell ref="G228:H228"/>
    <mergeCell ref="I228:J228"/>
    <mergeCell ref="K228:L228"/>
    <mergeCell ref="M228:N228"/>
    <mergeCell ref="O228:P228"/>
    <mergeCell ref="Q228:R228"/>
    <mergeCell ref="S228:T228"/>
    <mergeCell ref="U228:V228"/>
    <mergeCell ref="W228:X228"/>
    <mergeCell ref="Y228:Z228"/>
    <mergeCell ref="AA228:AB228"/>
    <mergeCell ref="AC228:AD228"/>
    <mergeCell ref="G225:H225"/>
    <mergeCell ref="I225:J225"/>
    <mergeCell ref="K225:L225"/>
    <mergeCell ref="M225:N225"/>
    <mergeCell ref="O225:P225"/>
    <mergeCell ref="Q225:R225"/>
    <mergeCell ref="S225:T225"/>
    <mergeCell ref="U225:V225"/>
    <mergeCell ref="W225:X225"/>
    <mergeCell ref="Y225:Z225"/>
    <mergeCell ref="AA225:AB225"/>
    <mergeCell ref="AC225:AD225"/>
    <mergeCell ref="G226:H226"/>
    <mergeCell ref="I226:J226"/>
    <mergeCell ref="K226:L226"/>
    <mergeCell ref="M226:N226"/>
    <mergeCell ref="O226:P226"/>
    <mergeCell ref="Q226:R226"/>
    <mergeCell ref="S226:T226"/>
    <mergeCell ref="U226:V226"/>
    <mergeCell ref="W226:X226"/>
    <mergeCell ref="Y226:Z226"/>
    <mergeCell ref="AA226:AB226"/>
    <mergeCell ref="AC226:AD226"/>
    <mergeCell ref="G223:H223"/>
    <mergeCell ref="I223:J223"/>
    <mergeCell ref="K223:L223"/>
    <mergeCell ref="M223:N223"/>
    <mergeCell ref="O223:P223"/>
    <mergeCell ref="Q223:R223"/>
    <mergeCell ref="S223:T223"/>
    <mergeCell ref="U223:V223"/>
    <mergeCell ref="W223:X223"/>
    <mergeCell ref="Y223:Z223"/>
    <mergeCell ref="AA223:AB223"/>
    <mergeCell ref="AC223:AD223"/>
    <mergeCell ref="G224:H224"/>
    <mergeCell ref="I224:J224"/>
    <mergeCell ref="K224:L224"/>
    <mergeCell ref="M224:N224"/>
    <mergeCell ref="O224:P224"/>
    <mergeCell ref="Q224:R224"/>
    <mergeCell ref="S224:T224"/>
    <mergeCell ref="U224:V224"/>
    <mergeCell ref="W224:X224"/>
    <mergeCell ref="Y224:Z224"/>
    <mergeCell ref="AA224:AB224"/>
    <mergeCell ref="AC224:AD224"/>
    <mergeCell ref="G221:H221"/>
    <mergeCell ref="I221:J221"/>
    <mergeCell ref="K221:L221"/>
    <mergeCell ref="M221:N221"/>
    <mergeCell ref="O221:P221"/>
    <mergeCell ref="Q221:R221"/>
    <mergeCell ref="S221:T221"/>
    <mergeCell ref="U221:V221"/>
    <mergeCell ref="W221:X221"/>
    <mergeCell ref="Y221:Z221"/>
    <mergeCell ref="AA221:AB221"/>
    <mergeCell ref="AC221:AD221"/>
    <mergeCell ref="G222:H222"/>
    <mergeCell ref="I222:J222"/>
    <mergeCell ref="K222:L222"/>
    <mergeCell ref="M222:N222"/>
    <mergeCell ref="O222:P222"/>
    <mergeCell ref="Q222:R222"/>
    <mergeCell ref="S222:T222"/>
    <mergeCell ref="U222:V222"/>
    <mergeCell ref="W222:X222"/>
    <mergeCell ref="Y222:Z222"/>
    <mergeCell ref="AA222:AB222"/>
    <mergeCell ref="AC222:AD222"/>
    <mergeCell ref="G219:H219"/>
    <mergeCell ref="I219:J219"/>
    <mergeCell ref="K219:L219"/>
    <mergeCell ref="M219:N219"/>
    <mergeCell ref="O219:P219"/>
    <mergeCell ref="Q219:R219"/>
    <mergeCell ref="S219:T219"/>
    <mergeCell ref="U219:V219"/>
    <mergeCell ref="W219:X219"/>
    <mergeCell ref="Y219:Z219"/>
    <mergeCell ref="AA219:AB219"/>
    <mergeCell ref="AC219:AD219"/>
    <mergeCell ref="G220:H220"/>
    <mergeCell ref="I220:J220"/>
    <mergeCell ref="K220:L220"/>
    <mergeCell ref="M220:N220"/>
    <mergeCell ref="O220:P220"/>
    <mergeCell ref="Q220:R220"/>
    <mergeCell ref="S220:T220"/>
    <mergeCell ref="U220:V220"/>
    <mergeCell ref="W220:X220"/>
    <mergeCell ref="Y220:Z220"/>
    <mergeCell ref="AA220:AB220"/>
    <mergeCell ref="AC220:AD220"/>
    <mergeCell ref="G217:H217"/>
    <mergeCell ref="I217:J217"/>
    <mergeCell ref="K217:L217"/>
    <mergeCell ref="M217:N217"/>
    <mergeCell ref="O217:P217"/>
    <mergeCell ref="Q217:R217"/>
    <mergeCell ref="S217:T217"/>
    <mergeCell ref="U217:V217"/>
    <mergeCell ref="W217:X217"/>
    <mergeCell ref="Y217:Z217"/>
    <mergeCell ref="AA217:AB217"/>
    <mergeCell ref="AC217:AD217"/>
    <mergeCell ref="G218:H218"/>
    <mergeCell ref="I218:J218"/>
    <mergeCell ref="K218:L218"/>
    <mergeCell ref="M218:N218"/>
    <mergeCell ref="O218:P218"/>
    <mergeCell ref="Q218:R218"/>
    <mergeCell ref="S218:T218"/>
    <mergeCell ref="U218:V218"/>
    <mergeCell ref="W218:X218"/>
    <mergeCell ref="Y218:Z218"/>
    <mergeCell ref="AA218:AB218"/>
    <mergeCell ref="AC218:AD218"/>
    <mergeCell ref="G215:H215"/>
    <mergeCell ref="I215:J215"/>
    <mergeCell ref="K215:L215"/>
    <mergeCell ref="M215:N215"/>
    <mergeCell ref="O215:P215"/>
    <mergeCell ref="Q215:R215"/>
    <mergeCell ref="S215:T215"/>
    <mergeCell ref="U215:V215"/>
    <mergeCell ref="W215:X215"/>
    <mergeCell ref="Y215:Z215"/>
    <mergeCell ref="AA215:AB215"/>
    <mergeCell ref="AC215:AD215"/>
    <mergeCell ref="G216:H216"/>
    <mergeCell ref="I216:J216"/>
    <mergeCell ref="K216:L216"/>
    <mergeCell ref="M216:N216"/>
    <mergeCell ref="O216:P216"/>
    <mergeCell ref="Q216:R216"/>
    <mergeCell ref="S216:T216"/>
    <mergeCell ref="U216:V216"/>
    <mergeCell ref="W216:X216"/>
    <mergeCell ref="Y216:Z216"/>
    <mergeCell ref="AA216:AB216"/>
    <mergeCell ref="AC216:AD216"/>
    <mergeCell ref="G213:H213"/>
    <mergeCell ref="I213:J213"/>
    <mergeCell ref="K213:L213"/>
    <mergeCell ref="M213:N213"/>
    <mergeCell ref="O213:P213"/>
    <mergeCell ref="Q213:R213"/>
    <mergeCell ref="S213:T213"/>
    <mergeCell ref="U213:V213"/>
    <mergeCell ref="W213:X213"/>
    <mergeCell ref="Y213:Z213"/>
    <mergeCell ref="AA213:AB213"/>
    <mergeCell ref="AC213:AD213"/>
    <mergeCell ref="G214:H214"/>
    <mergeCell ref="I214:J214"/>
    <mergeCell ref="K214:L214"/>
    <mergeCell ref="M214:N214"/>
    <mergeCell ref="O214:P214"/>
    <mergeCell ref="Q214:R214"/>
    <mergeCell ref="S214:T214"/>
    <mergeCell ref="U214:V214"/>
    <mergeCell ref="W214:X214"/>
    <mergeCell ref="Y214:Z214"/>
    <mergeCell ref="AA214:AB214"/>
    <mergeCell ref="AC214:AD214"/>
    <mergeCell ref="G211:H211"/>
    <mergeCell ref="I211:J211"/>
    <mergeCell ref="K211:L211"/>
    <mergeCell ref="M211:N211"/>
    <mergeCell ref="O211:P211"/>
    <mergeCell ref="Q211:R211"/>
    <mergeCell ref="S211:T211"/>
    <mergeCell ref="U211:V211"/>
    <mergeCell ref="W211:X211"/>
    <mergeCell ref="Y211:Z211"/>
    <mergeCell ref="AA211:AB211"/>
    <mergeCell ref="AC211:AD211"/>
    <mergeCell ref="G212:H212"/>
    <mergeCell ref="I212:J212"/>
    <mergeCell ref="K212:L212"/>
    <mergeCell ref="M212:N212"/>
    <mergeCell ref="O212:P212"/>
    <mergeCell ref="Q212:R212"/>
    <mergeCell ref="S212:T212"/>
    <mergeCell ref="U212:V212"/>
    <mergeCell ref="W212:X212"/>
    <mergeCell ref="Y212:Z212"/>
    <mergeCell ref="AA212:AB212"/>
    <mergeCell ref="AC212:AD212"/>
    <mergeCell ref="G209:H209"/>
    <mergeCell ref="I209:J209"/>
    <mergeCell ref="K209:L209"/>
    <mergeCell ref="M209:N209"/>
    <mergeCell ref="O209:P209"/>
    <mergeCell ref="Q209:R209"/>
    <mergeCell ref="S209:T209"/>
    <mergeCell ref="U209:V209"/>
    <mergeCell ref="W209:X209"/>
    <mergeCell ref="Y209:Z209"/>
    <mergeCell ref="AA209:AB209"/>
    <mergeCell ref="AC209:AD209"/>
    <mergeCell ref="G210:H210"/>
    <mergeCell ref="I210:J210"/>
    <mergeCell ref="K210:L210"/>
    <mergeCell ref="M210:N210"/>
    <mergeCell ref="O210:P210"/>
    <mergeCell ref="Q210:R210"/>
    <mergeCell ref="S210:T210"/>
    <mergeCell ref="U210:V210"/>
    <mergeCell ref="W210:X210"/>
    <mergeCell ref="Y210:Z210"/>
    <mergeCell ref="AA210:AB210"/>
    <mergeCell ref="AC210:AD210"/>
    <mergeCell ref="G207:H207"/>
    <mergeCell ref="I207:J207"/>
    <mergeCell ref="K207:L207"/>
    <mergeCell ref="M207:N207"/>
    <mergeCell ref="O207:P207"/>
    <mergeCell ref="Q207:R207"/>
    <mergeCell ref="S207:T207"/>
    <mergeCell ref="U207:V207"/>
    <mergeCell ref="W207:X207"/>
    <mergeCell ref="Y207:Z207"/>
    <mergeCell ref="AA207:AB207"/>
    <mergeCell ref="AC207:AD207"/>
    <mergeCell ref="G208:H208"/>
    <mergeCell ref="I208:J208"/>
    <mergeCell ref="K208:L208"/>
    <mergeCell ref="M208:N208"/>
    <mergeCell ref="O208:P208"/>
    <mergeCell ref="Q208:R208"/>
    <mergeCell ref="S208:T208"/>
    <mergeCell ref="U208:V208"/>
    <mergeCell ref="W208:X208"/>
    <mergeCell ref="Y208:Z208"/>
    <mergeCell ref="AA208:AB208"/>
    <mergeCell ref="AC208:AD208"/>
    <mergeCell ref="G205:H205"/>
    <mergeCell ref="I205:J205"/>
    <mergeCell ref="K205:L205"/>
    <mergeCell ref="M205:N205"/>
    <mergeCell ref="O205:P205"/>
    <mergeCell ref="Q205:R205"/>
    <mergeCell ref="S205:T205"/>
    <mergeCell ref="U205:V205"/>
    <mergeCell ref="W205:X205"/>
    <mergeCell ref="Y205:Z205"/>
    <mergeCell ref="AA205:AB205"/>
    <mergeCell ref="AC205:AD205"/>
    <mergeCell ref="G206:H206"/>
    <mergeCell ref="I206:J206"/>
    <mergeCell ref="K206:L206"/>
    <mergeCell ref="M206:N206"/>
    <mergeCell ref="O206:P206"/>
    <mergeCell ref="Q206:R206"/>
    <mergeCell ref="S206:T206"/>
    <mergeCell ref="U206:V206"/>
    <mergeCell ref="W206:X206"/>
    <mergeCell ref="Y206:Z206"/>
    <mergeCell ref="AA206:AB206"/>
    <mergeCell ref="AC206:AD206"/>
    <mergeCell ref="G203:H203"/>
    <mergeCell ref="I203:J203"/>
    <mergeCell ref="K203:L203"/>
    <mergeCell ref="M203:N203"/>
    <mergeCell ref="O203:P203"/>
    <mergeCell ref="Q203:R203"/>
    <mergeCell ref="S203:T203"/>
    <mergeCell ref="U203:V203"/>
    <mergeCell ref="W203:X203"/>
    <mergeCell ref="Y203:Z203"/>
    <mergeCell ref="AA203:AB203"/>
    <mergeCell ref="AC203:AD203"/>
    <mergeCell ref="G204:H204"/>
    <mergeCell ref="I204:J204"/>
    <mergeCell ref="K204:L204"/>
    <mergeCell ref="M204:N204"/>
    <mergeCell ref="O204:P204"/>
    <mergeCell ref="Q204:R204"/>
    <mergeCell ref="S204:T204"/>
    <mergeCell ref="U204:V204"/>
    <mergeCell ref="W204:X204"/>
    <mergeCell ref="Y204:Z204"/>
    <mergeCell ref="AA204:AB204"/>
    <mergeCell ref="AC204:AD204"/>
    <mergeCell ref="G201:H201"/>
    <mergeCell ref="I201:J201"/>
    <mergeCell ref="K201:L201"/>
    <mergeCell ref="M201:N201"/>
    <mergeCell ref="O201:P201"/>
    <mergeCell ref="Q201:R201"/>
    <mergeCell ref="S201:T201"/>
    <mergeCell ref="U201:V201"/>
    <mergeCell ref="W201:X201"/>
    <mergeCell ref="Y201:Z201"/>
    <mergeCell ref="AA201:AB201"/>
    <mergeCell ref="AC201:AD201"/>
    <mergeCell ref="G202:H202"/>
    <mergeCell ref="I202:J202"/>
    <mergeCell ref="K202:L202"/>
    <mergeCell ref="M202:N202"/>
    <mergeCell ref="O202:P202"/>
    <mergeCell ref="Q202:R202"/>
    <mergeCell ref="S202:T202"/>
    <mergeCell ref="U202:V202"/>
    <mergeCell ref="W202:X202"/>
    <mergeCell ref="Y202:Z202"/>
    <mergeCell ref="AA202:AB202"/>
    <mergeCell ref="AC202:AD202"/>
    <mergeCell ref="G199:H199"/>
    <mergeCell ref="I199:J199"/>
    <mergeCell ref="K199:L199"/>
    <mergeCell ref="M199:N199"/>
    <mergeCell ref="O199:P199"/>
    <mergeCell ref="Q199:R199"/>
    <mergeCell ref="S199:T199"/>
    <mergeCell ref="U199:V199"/>
    <mergeCell ref="W199:X199"/>
    <mergeCell ref="Y199:Z199"/>
    <mergeCell ref="AA199:AB199"/>
    <mergeCell ref="AC199:AD199"/>
    <mergeCell ref="G200:H200"/>
    <mergeCell ref="I200:J200"/>
    <mergeCell ref="K200:L200"/>
    <mergeCell ref="M200:N200"/>
    <mergeCell ref="O200:P200"/>
    <mergeCell ref="Q200:R200"/>
    <mergeCell ref="S200:T200"/>
    <mergeCell ref="U200:V200"/>
    <mergeCell ref="W200:X200"/>
    <mergeCell ref="Y200:Z200"/>
    <mergeCell ref="AA200:AB200"/>
    <mergeCell ref="AC200:AD200"/>
    <mergeCell ref="G197:H197"/>
    <mergeCell ref="I197:J197"/>
    <mergeCell ref="K197:L197"/>
    <mergeCell ref="M197:N197"/>
    <mergeCell ref="O197:P197"/>
    <mergeCell ref="Q197:R197"/>
    <mergeCell ref="S197:T197"/>
    <mergeCell ref="U197:V197"/>
    <mergeCell ref="W197:X197"/>
    <mergeCell ref="Y197:Z197"/>
    <mergeCell ref="AA197:AB197"/>
    <mergeCell ref="AC197:AD197"/>
    <mergeCell ref="G198:H198"/>
    <mergeCell ref="I198:J198"/>
    <mergeCell ref="K198:L198"/>
    <mergeCell ref="M198:N198"/>
    <mergeCell ref="O198:P198"/>
    <mergeCell ref="Q198:R198"/>
    <mergeCell ref="S198:T198"/>
    <mergeCell ref="U198:V198"/>
    <mergeCell ref="W198:X198"/>
    <mergeCell ref="Y198:Z198"/>
    <mergeCell ref="AA198:AB198"/>
    <mergeCell ref="AC198:AD198"/>
    <mergeCell ref="G195:H195"/>
    <mergeCell ref="I195:J195"/>
    <mergeCell ref="K195:L195"/>
    <mergeCell ref="M195:N195"/>
    <mergeCell ref="O195:P195"/>
    <mergeCell ref="Q195:R195"/>
    <mergeCell ref="S195:T195"/>
    <mergeCell ref="U195:V195"/>
    <mergeCell ref="W195:X195"/>
    <mergeCell ref="Y195:Z195"/>
    <mergeCell ref="AA195:AB195"/>
    <mergeCell ref="AC195:AD195"/>
    <mergeCell ref="G196:H196"/>
    <mergeCell ref="I196:J196"/>
    <mergeCell ref="K196:L196"/>
    <mergeCell ref="M196:N196"/>
    <mergeCell ref="O196:P196"/>
    <mergeCell ref="Q196:R196"/>
    <mergeCell ref="S196:T196"/>
    <mergeCell ref="U196:V196"/>
    <mergeCell ref="W196:X196"/>
    <mergeCell ref="Y196:Z196"/>
    <mergeCell ref="AA196:AB196"/>
    <mergeCell ref="AC196:AD196"/>
    <mergeCell ref="G193:H193"/>
    <mergeCell ref="I193:J193"/>
    <mergeCell ref="K193:L193"/>
    <mergeCell ref="M193:N193"/>
    <mergeCell ref="O193:P193"/>
    <mergeCell ref="Q193:R193"/>
    <mergeCell ref="S193:T193"/>
    <mergeCell ref="U193:V193"/>
    <mergeCell ref="W193:X193"/>
    <mergeCell ref="Y193:Z193"/>
    <mergeCell ref="AA193:AB193"/>
    <mergeCell ref="AC193:AD193"/>
    <mergeCell ref="G194:H194"/>
    <mergeCell ref="I194:J194"/>
    <mergeCell ref="K194:L194"/>
    <mergeCell ref="M194:N194"/>
    <mergeCell ref="O194:P194"/>
    <mergeCell ref="Q194:R194"/>
    <mergeCell ref="S194:T194"/>
    <mergeCell ref="U194:V194"/>
    <mergeCell ref="W194:X194"/>
    <mergeCell ref="Y194:Z194"/>
    <mergeCell ref="AA194:AB194"/>
    <mergeCell ref="AC194:AD194"/>
    <mergeCell ref="G191:H191"/>
    <mergeCell ref="I191:J191"/>
    <mergeCell ref="K191:L191"/>
    <mergeCell ref="M191:N191"/>
    <mergeCell ref="O191:P191"/>
    <mergeCell ref="Q191:R191"/>
    <mergeCell ref="S191:T191"/>
    <mergeCell ref="U191:V191"/>
    <mergeCell ref="W191:X191"/>
    <mergeCell ref="Y191:Z191"/>
    <mergeCell ref="AA191:AB191"/>
    <mergeCell ref="AC191:AD191"/>
    <mergeCell ref="G192:H192"/>
    <mergeCell ref="I192:J192"/>
    <mergeCell ref="K192:L192"/>
    <mergeCell ref="M192:N192"/>
    <mergeCell ref="O192:P192"/>
    <mergeCell ref="Q192:R192"/>
    <mergeCell ref="S192:T192"/>
    <mergeCell ref="U192:V192"/>
    <mergeCell ref="W192:X192"/>
    <mergeCell ref="Y192:Z192"/>
    <mergeCell ref="AA192:AB192"/>
    <mergeCell ref="AC192:AD192"/>
    <mergeCell ref="G190:H190"/>
    <mergeCell ref="I190:J190"/>
    <mergeCell ref="K190:L190"/>
    <mergeCell ref="M190:N190"/>
    <mergeCell ref="O190:P190"/>
    <mergeCell ref="Q190:R190"/>
    <mergeCell ref="S190:T190"/>
    <mergeCell ref="U190:V190"/>
    <mergeCell ref="W190:X190"/>
    <mergeCell ref="Y190:Z190"/>
    <mergeCell ref="AA190:AB190"/>
    <mergeCell ref="AC190:AD190"/>
    <mergeCell ref="G188:H188"/>
    <mergeCell ref="I188:J188"/>
    <mergeCell ref="K188:L188"/>
    <mergeCell ref="M188:N188"/>
    <mergeCell ref="O188:P188"/>
    <mergeCell ref="O186:P186"/>
    <mergeCell ref="Q186:R186"/>
    <mergeCell ref="S186:T186"/>
    <mergeCell ref="U186:V186"/>
    <mergeCell ref="W186:X186"/>
    <mergeCell ref="Y186:Z186"/>
    <mergeCell ref="AC186:AD186"/>
    <mergeCell ref="Y188:Z188"/>
    <mergeCell ref="AA188:AB188"/>
    <mergeCell ref="AC188:AD188"/>
    <mergeCell ref="G189:H189"/>
    <mergeCell ref="I189:J189"/>
    <mergeCell ref="K189:L189"/>
    <mergeCell ref="M189:N189"/>
    <mergeCell ref="O189:P189"/>
    <mergeCell ref="Q189:R189"/>
    <mergeCell ref="S189:T189"/>
    <mergeCell ref="U189:V189"/>
    <mergeCell ref="W189:X189"/>
    <mergeCell ref="Y189:Z189"/>
    <mergeCell ref="AA189:AB189"/>
    <mergeCell ref="AC189:AD189"/>
    <mergeCell ref="Q188:R188"/>
    <mergeCell ref="S188:T188"/>
    <mergeCell ref="U188:V188"/>
    <mergeCell ref="W188:X188"/>
    <mergeCell ref="G187:H187"/>
    <mergeCell ref="I187:J187"/>
    <mergeCell ref="K187:L187"/>
    <mergeCell ref="M187:N187"/>
    <mergeCell ref="O187:P187"/>
    <mergeCell ref="Q187:R187"/>
    <mergeCell ref="W184:X184"/>
    <mergeCell ref="Y184:Z184"/>
    <mergeCell ref="S184:T184"/>
    <mergeCell ref="U184:V184"/>
    <mergeCell ref="O184:P184"/>
    <mergeCell ref="Q184:R184"/>
    <mergeCell ref="K184:L184"/>
    <mergeCell ref="M184:N184"/>
    <mergeCell ref="G184:H184"/>
    <mergeCell ref="I184:J184"/>
    <mergeCell ref="S187:T187"/>
    <mergeCell ref="U187:V187"/>
    <mergeCell ref="W187:X187"/>
    <mergeCell ref="Y187:Z187"/>
    <mergeCell ref="AA187:AB187"/>
    <mergeCell ref="AC187:AD187"/>
    <mergeCell ref="G185:H185"/>
    <mergeCell ref="I185:J185"/>
    <mergeCell ref="K185:L185"/>
    <mergeCell ref="M185:N185"/>
    <mergeCell ref="O185:P185"/>
    <mergeCell ref="Q185:R185"/>
    <mergeCell ref="S185:T185"/>
    <mergeCell ref="U185:V185"/>
    <mergeCell ref="W185:X185"/>
    <mergeCell ref="Y185:Z185"/>
    <mergeCell ref="AA185:AB185"/>
    <mergeCell ref="AC185:AD185"/>
    <mergeCell ref="G186:H186"/>
    <mergeCell ref="I186:J186"/>
    <mergeCell ref="K186:L186"/>
    <mergeCell ref="M186:N186"/>
    <mergeCell ref="A181:I181"/>
    <mergeCell ref="G183:J183"/>
    <mergeCell ref="K183:N183"/>
    <mergeCell ref="O183:R183"/>
    <mergeCell ref="S183:V183"/>
    <mergeCell ref="W183:Z183"/>
    <mergeCell ref="AA183:AD183"/>
    <mergeCell ref="AL175:AL176"/>
    <mergeCell ref="AM175:AM176"/>
    <mergeCell ref="AN175:AN176"/>
    <mergeCell ref="AO175:AO176"/>
    <mergeCell ref="AP175:AP176"/>
    <mergeCell ref="AQ175:AQ176"/>
    <mergeCell ref="AL177:AL178"/>
    <mergeCell ref="AM177:AM178"/>
    <mergeCell ref="AN177:AN178"/>
    <mergeCell ref="AO177:AO178"/>
    <mergeCell ref="AP177:AP178"/>
    <mergeCell ref="AQ177:AQ178"/>
    <mergeCell ref="X177:X178"/>
    <mergeCell ref="Y177:Y178"/>
    <mergeCell ref="A177:A178"/>
    <mergeCell ref="B177:B178"/>
    <mergeCell ref="C177:C178"/>
    <mergeCell ref="D177:D178"/>
    <mergeCell ref="F177:F178"/>
    <mergeCell ref="G177:G178"/>
    <mergeCell ref="H177:H178"/>
    <mergeCell ref="I177:I178"/>
    <mergeCell ref="J177:J178"/>
    <mergeCell ref="K177:K178"/>
    <mergeCell ref="M177:M178"/>
    <mergeCell ref="AA186:AB186"/>
    <mergeCell ref="AA184:AB184"/>
    <mergeCell ref="AC184:AD184"/>
    <mergeCell ref="AL169:AL170"/>
    <mergeCell ref="AM169:AM170"/>
    <mergeCell ref="AN169:AN170"/>
    <mergeCell ref="AO169:AO170"/>
    <mergeCell ref="AP169:AP170"/>
    <mergeCell ref="AQ169:AQ170"/>
    <mergeCell ref="AL171:AL172"/>
    <mergeCell ref="AM171:AM172"/>
    <mergeCell ref="AN171:AN172"/>
    <mergeCell ref="AO171:AO172"/>
    <mergeCell ref="AP171:AP172"/>
    <mergeCell ref="AQ171:AQ172"/>
    <mergeCell ref="AL173:AL174"/>
    <mergeCell ref="AM173:AM174"/>
    <mergeCell ref="AN173:AN174"/>
    <mergeCell ref="AO173:AO174"/>
    <mergeCell ref="AP173:AP174"/>
    <mergeCell ref="AQ173:AQ174"/>
    <mergeCell ref="AA177:AA178"/>
    <mergeCell ref="AB177:AB178"/>
    <mergeCell ref="AG177:AG178"/>
    <mergeCell ref="AD177:AD178"/>
    <mergeCell ref="AE177:AE178"/>
    <mergeCell ref="AG175:AG176"/>
    <mergeCell ref="AD173:AD174"/>
    <mergeCell ref="AE173:AE174"/>
    <mergeCell ref="AD175:AD176"/>
    <mergeCell ref="AE175:AE176"/>
    <mergeCell ref="AA169:AA170"/>
    <mergeCell ref="AL163:AL164"/>
    <mergeCell ref="AM163:AM164"/>
    <mergeCell ref="AN163:AN164"/>
    <mergeCell ref="AO163:AO164"/>
    <mergeCell ref="AP163:AP164"/>
    <mergeCell ref="AQ163:AQ164"/>
    <mergeCell ref="AL165:AL166"/>
    <mergeCell ref="AM165:AM166"/>
    <mergeCell ref="AN165:AN166"/>
    <mergeCell ref="AO165:AO166"/>
    <mergeCell ref="AP165:AP166"/>
    <mergeCell ref="AQ165:AQ166"/>
    <mergeCell ref="AL167:AL168"/>
    <mergeCell ref="AM167:AM168"/>
    <mergeCell ref="AN167:AN168"/>
    <mergeCell ref="AO167:AO168"/>
    <mergeCell ref="AP167:AP168"/>
    <mergeCell ref="AQ167:AQ168"/>
    <mergeCell ref="AL157:AL158"/>
    <mergeCell ref="AM157:AM158"/>
    <mergeCell ref="AN157:AN158"/>
    <mergeCell ref="AO157:AO158"/>
    <mergeCell ref="AP157:AP158"/>
    <mergeCell ref="AQ157:AQ158"/>
    <mergeCell ref="AL159:AL160"/>
    <mergeCell ref="AM159:AM160"/>
    <mergeCell ref="AN159:AN160"/>
    <mergeCell ref="AO159:AO160"/>
    <mergeCell ref="AP159:AP160"/>
    <mergeCell ref="AQ159:AQ160"/>
    <mergeCell ref="AL161:AL162"/>
    <mergeCell ref="AM161:AM162"/>
    <mergeCell ref="AN161:AN162"/>
    <mergeCell ref="AO161:AO162"/>
    <mergeCell ref="AP161:AP162"/>
    <mergeCell ref="AQ161:AQ162"/>
    <mergeCell ref="AL151:AL152"/>
    <mergeCell ref="AM151:AM152"/>
    <mergeCell ref="AN151:AN152"/>
    <mergeCell ref="AO151:AO152"/>
    <mergeCell ref="AP151:AP152"/>
    <mergeCell ref="AQ151:AQ152"/>
    <mergeCell ref="AL153:AL154"/>
    <mergeCell ref="AM153:AM154"/>
    <mergeCell ref="AN153:AN154"/>
    <mergeCell ref="AO153:AO154"/>
    <mergeCell ref="AP153:AP154"/>
    <mergeCell ref="AQ153:AQ154"/>
    <mergeCell ref="AL155:AL156"/>
    <mergeCell ref="AM155:AM156"/>
    <mergeCell ref="AN155:AN156"/>
    <mergeCell ref="AO155:AO156"/>
    <mergeCell ref="AP155:AP156"/>
    <mergeCell ref="AQ155:AQ156"/>
    <mergeCell ref="AL145:AL146"/>
    <mergeCell ref="AM145:AM146"/>
    <mergeCell ref="AN145:AN146"/>
    <mergeCell ref="AO145:AO146"/>
    <mergeCell ref="AP145:AP146"/>
    <mergeCell ref="AQ145:AQ146"/>
    <mergeCell ref="AL147:AL148"/>
    <mergeCell ref="AM147:AM148"/>
    <mergeCell ref="AN147:AN148"/>
    <mergeCell ref="AO147:AO148"/>
    <mergeCell ref="AP147:AP148"/>
    <mergeCell ref="AQ147:AQ148"/>
    <mergeCell ref="AL149:AL150"/>
    <mergeCell ref="AM149:AM150"/>
    <mergeCell ref="AN149:AN150"/>
    <mergeCell ref="AO149:AO150"/>
    <mergeCell ref="AP149:AP150"/>
    <mergeCell ref="AQ149:AQ150"/>
    <mergeCell ref="AL139:AL140"/>
    <mergeCell ref="AM139:AM140"/>
    <mergeCell ref="AN139:AN140"/>
    <mergeCell ref="AO139:AO140"/>
    <mergeCell ref="AP139:AP140"/>
    <mergeCell ref="AQ139:AQ140"/>
    <mergeCell ref="AL141:AL142"/>
    <mergeCell ref="AM141:AM142"/>
    <mergeCell ref="AN141:AN142"/>
    <mergeCell ref="AO141:AO142"/>
    <mergeCell ref="AP141:AP142"/>
    <mergeCell ref="AQ141:AQ142"/>
    <mergeCell ref="AL143:AL144"/>
    <mergeCell ref="AM143:AM144"/>
    <mergeCell ref="AN143:AN144"/>
    <mergeCell ref="AO143:AO144"/>
    <mergeCell ref="AP143:AP144"/>
    <mergeCell ref="AQ143:AQ144"/>
    <mergeCell ref="AL133:AL134"/>
    <mergeCell ref="AM133:AM134"/>
    <mergeCell ref="AN133:AN134"/>
    <mergeCell ref="AO133:AO134"/>
    <mergeCell ref="AP133:AP134"/>
    <mergeCell ref="AQ133:AQ134"/>
    <mergeCell ref="AL135:AL136"/>
    <mergeCell ref="AM135:AM136"/>
    <mergeCell ref="AN135:AN136"/>
    <mergeCell ref="AO135:AO136"/>
    <mergeCell ref="AP135:AP136"/>
    <mergeCell ref="AQ135:AQ136"/>
    <mergeCell ref="AL137:AL138"/>
    <mergeCell ref="AM137:AM138"/>
    <mergeCell ref="AN137:AN138"/>
    <mergeCell ref="AO137:AO138"/>
    <mergeCell ref="AP137:AP138"/>
    <mergeCell ref="AQ137:AQ138"/>
    <mergeCell ref="AL127:AL128"/>
    <mergeCell ref="AM127:AM128"/>
    <mergeCell ref="AN127:AN128"/>
    <mergeCell ref="AO127:AO128"/>
    <mergeCell ref="AP127:AP128"/>
    <mergeCell ref="AQ127:AQ128"/>
    <mergeCell ref="AL129:AL130"/>
    <mergeCell ref="AM129:AM130"/>
    <mergeCell ref="AN129:AN130"/>
    <mergeCell ref="AO129:AO130"/>
    <mergeCell ref="AP129:AP130"/>
    <mergeCell ref="AQ129:AQ130"/>
    <mergeCell ref="AL131:AL132"/>
    <mergeCell ref="AM131:AM132"/>
    <mergeCell ref="AN131:AN132"/>
    <mergeCell ref="AO131:AO132"/>
    <mergeCell ref="AP131:AP132"/>
    <mergeCell ref="AQ131:AQ132"/>
    <mergeCell ref="AQ119:AQ120"/>
    <mergeCell ref="AL121:AL122"/>
    <mergeCell ref="AM121:AM122"/>
    <mergeCell ref="AN121:AN122"/>
    <mergeCell ref="AO121:AO122"/>
    <mergeCell ref="AP121:AP122"/>
    <mergeCell ref="AQ121:AQ122"/>
    <mergeCell ref="AL123:AL124"/>
    <mergeCell ref="AM123:AM124"/>
    <mergeCell ref="AN123:AN124"/>
    <mergeCell ref="AO123:AO124"/>
    <mergeCell ref="AP123:AP124"/>
    <mergeCell ref="AQ123:AQ124"/>
    <mergeCell ref="AL125:AL126"/>
    <mergeCell ref="AM125:AM126"/>
    <mergeCell ref="AN125:AN126"/>
    <mergeCell ref="AO125:AO126"/>
    <mergeCell ref="AP125:AP126"/>
    <mergeCell ref="AQ125:AQ126"/>
    <mergeCell ref="AL109:AL110"/>
    <mergeCell ref="AM109:AM110"/>
    <mergeCell ref="AN109:AN110"/>
    <mergeCell ref="AO109:AO110"/>
    <mergeCell ref="AP109:AP110"/>
    <mergeCell ref="AL111:AL112"/>
    <mergeCell ref="AM111:AM112"/>
    <mergeCell ref="AN111:AN112"/>
    <mergeCell ref="AO111:AO112"/>
    <mergeCell ref="AP111:AP112"/>
    <mergeCell ref="AD45:AF45"/>
    <mergeCell ref="AD81:AF81"/>
    <mergeCell ref="AC117:AE117"/>
    <mergeCell ref="AD119:AD120"/>
    <mergeCell ref="AE119:AE120"/>
    <mergeCell ref="AD121:AD122"/>
    <mergeCell ref="AE121:AE122"/>
    <mergeCell ref="AL119:AL120"/>
    <mergeCell ref="AM119:AM120"/>
    <mergeCell ref="AN119:AN120"/>
    <mergeCell ref="AO119:AO120"/>
    <mergeCell ref="AP119:AP120"/>
    <mergeCell ref="AL101:AL102"/>
    <mergeCell ref="AM101:AM102"/>
    <mergeCell ref="AN101:AN102"/>
    <mergeCell ref="AO101:AO102"/>
    <mergeCell ref="AP101:AP102"/>
    <mergeCell ref="AL103:AL104"/>
    <mergeCell ref="AM103:AM104"/>
    <mergeCell ref="AN103:AN104"/>
    <mergeCell ref="AO103:AO104"/>
    <mergeCell ref="AP103:AP104"/>
    <mergeCell ref="AL105:AL106"/>
    <mergeCell ref="AM105:AM106"/>
    <mergeCell ref="AN105:AN106"/>
    <mergeCell ref="AO105:AO106"/>
    <mergeCell ref="AP105:AP106"/>
    <mergeCell ref="AL107:AL108"/>
    <mergeCell ref="AM107:AM108"/>
    <mergeCell ref="AN107:AN108"/>
    <mergeCell ref="AO107:AO108"/>
    <mergeCell ref="AP107:AP108"/>
    <mergeCell ref="AL93:AL94"/>
    <mergeCell ref="AM93:AM94"/>
    <mergeCell ref="AN93:AN94"/>
    <mergeCell ref="AO93:AO94"/>
    <mergeCell ref="AP93:AP94"/>
    <mergeCell ref="AL95:AL96"/>
    <mergeCell ref="AM95:AM96"/>
    <mergeCell ref="AN95:AN96"/>
    <mergeCell ref="AO95:AO96"/>
    <mergeCell ref="AP95:AP96"/>
    <mergeCell ref="AL97:AL98"/>
    <mergeCell ref="AM97:AM98"/>
    <mergeCell ref="AN97:AN98"/>
    <mergeCell ref="AO97:AO98"/>
    <mergeCell ref="AP97:AP98"/>
    <mergeCell ref="AL99:AL100"/>
    <mergeCell ref="AM99:AM100"/>
    <mergeCell ref="AN99:AN100"/>
    <mergeCell ref="AO99:AO100"/>
    <mergeCell ref="AP99:AP100"/>
    <mergeCell ref="AL85:AL86"/>
    <mergeCell ref="AM85:AM86"/>
    <mergeCell ref="AN85:AN86"/>
    <mergeCell ref="AO85:AO86"/>
    <mergeCell ref="AP85:AP86"/>
    <mergeCell ref="AL87:AL88"/>
    <mergeCell ref="AM87:AM88"/>
    <mergeCell ref="AN87:AN88"/>
    <mergeCell ref="AO87:AO88"/>
    <mergeCell ref="AP87:AP88"/>
    <mergeCell ref="AL89:AL90"/>
    <mergeCell ref="AM89:AM90"/>
    <mergeCell ref="AN89:AN90"/>
    <mergeCell ref="AO89:AO90"/>
    <mergeCell ref="AP89:AP90"/>
    <mergeCell ref="AL91:AL92"/>
    <mergeCell ref="AM91:AM92"/>
    <mergeCell ref="AN91:AN92"/>
    <mergeCell ref="AO91:AO92"/>
    <mergeCell ref="AP91:AP92"/>
    <mergeCell ref="AL71:AL72"/>
    <mergeCell ref="AM71:AM72"/>
    <mergeCell ref="AN71:AN72"/>
    <mergeCell ref="AO71:AO72"/>
    <mergeCell ref="AP71:AP72"/>
    <mergeCell ref="AL73:AL74"/>
    <mergeCell ref="AM73:AM74"/>
    <mergeCell ref="AN73:AN74"/>
    <mergeCell ref="AO73:AO74"/>
    <mergeCell ref="AP73:AP74"/>
    <mergeCell ref="AL75:AL76"/>
    <mergeCell ref="AM75:AM76"/>
    <mergeCell ref="AN75:AN76"/>
    <mergeCell ref="AO75:AO76"/>
    <mergeCell ref="AP75:AP76"/>
    <mergeCell ref="AL83:AL84"/>
    <mergeCell ref="AM83:AM84"/>
    <mergeCell ref="AN83:AN84"/>
    <mergeCell ref="AO83:AO84"/>
    <mergeCell ref="AP83:AP84"/>
    <mergeCell ref="AL63:AL64"/>
    <mergeCell ref="AM63:AM64"/>
    <mergeCell ref="AN63:AN64"/>
    <mergeCell ref="AO63:AO64"/>
    <mergeCell ref="AP63:AP64"/>
    <mergeCell ref="AL65:AL66"/>
    <mergeCell ref="AM65:AM66"/>
    <mergeCell ref="AN65:AN66"/>
    <mergeCell ref="AO65:AO66"/>
    <mergeCell ref="AP65:AP66"/>
    <mergeCell ref="AL67:AL68"/>
    <mergeCell ref="AM67:AM68"/>
    <mergeCell ref="AN67:AN68"/>
    <mergeCell ref="AO67:AO68"/>
    <mergeCell ref="AP67:AP68"/>
    <mergeCell ref="AL69:AL70"/>
    <mergeCell ref="AM69:AM70"/>
    <mergeCell ref="AN69:AN70"/>
    <mergeCell ref="AO69:AO70"/>
    <mergeCell ref="AP69:AP70"/>
    <mergeCell ref="AO55:AO56"/>
    <mergeCell ref="AP55:AP56"/>
    <mergeCell ref="AL57:AL58"/>
    <mergeCell ref="AM57:AM58"/>
    <mergeCell ref="AN57:AN58"/>
    <mergeCell ref="AO57:AO58"/>
    <mergeCell ref="AP57:AP58"/>
    <mergeCell ref="AL59:AL60"/>
    <mergeCell ref="AM59:AM60"/>
    <mergeCell ref="AN59:AN60"/>
    <mergeCell ref="AO59:AO60"/>
    <mergeCell ref="AP59:AP60"/>
    <mergeCell ref="AL61:AL62"/>
    <mergeCell ref="AM61:AM62"/>
    <mergeCell ref="AN61:AN62"/>
    <mergeCell ref="AO61:AO62"/>
    <mergeCell ref="AP61:AP62"/>
    <mergeCell ref="AL55:AL56"/>
    <mergeCell ref="AM55:AM56"/>
    <mergeCell ref="AN55:AN56"/>
    <mergeCell ref="AL47:AL48"/>
    <mergeCell ref="AM47:AM48"/>
    <mergeCell ref="AN47:AN48"/>
    <mergeCell ref="AO47:AO48"/>
    <mergeCell ref="AP47:AP48"/>
    <mergeCell ref="AL49:AL50"/>
    <mergeCell ref="AM49:AM50"/>
    <mergeCell ref="AN49:AN50"/>
    <mergeCell ref="AO49:AO50"/>
    <mergeCell ref="AP49:AP50"/>
    <mergeCell ref="AL51:AL52"/>
    <mergeCell ref="AM51:AM52"/>
    <mergeCell ref="AN51:AN52"/>
    <mergeCell ref="AO51:AO52"/>
    <mergeCell ref="AP51:AP52"/>
    <mergeCell ref="AL53:AL54"/>
    <mergeCell ref="AM53:AM54"/>
    <mergeCell ref="AN53:AN54"/>
    <mergeCell ref="AO53:AO54"/>
    <mergeCell ref="AP53:AP54"/>
    <mergeCell ref="O177:O178"/>
    <mergeCell ref="P177:P178"/>
    <mergeCell ref="R177:R178"/>
    <mergeCell ref="S177:S178"/>
    <mergeCell ref="U177:U178"/>
    <mergeCell ref="V177:V178"/>
    <mergeCell ref="X173:X174"/>
    <mergeCell ref="Y173:Y174"/>
    <mergeCell ref="AA173:AA174"/>
    <mergeCell ref="AB173:AB174"/>
    <mergeCell ref="AG173:AG174"/>
    <mergeCell ref="A175:A176"/>
    <mergeCell ref="B175:B176"/>
    <mergeCell ref="C175:C176"/>
    <mergeCell ref="D175:D176"/>
    <mergeCell ref="F175:F176"/>
    <mergeCell ref="G175:G176"/>
    <mergeCell ref="H175:H176"/>
    <mergeCell ref="I175:I176"/>
    <mergeCell ref="J175:J176"/>
    <mergeCell ref="K175:K176"/>
    <mergeCell ref="M175:M176"/>
    <mergeCell ref="O175:O176"/>
    <mergeCell ref="P175:P176"/>
    <mergeCell ref="R175:R176"/>
    <mergeCell ref="S175:S176"/>
    <mergeCell ref="U175:U176"/>
    <mergeCell ref="V175:V176"/>
    <mergeCell ref="X175:X176"/>
    <mergeCell ref="Y175:Y176"/>
    <mergeCell ref="AA175:AA176"/>
    <mergeCell ref="AB175:AB176"/>
    <mergeCell ref="D169:D170"/>
    <mergeCell ref="F169:F170"/>
    <mergeCell ref="G169:G170"/>
    <mergeCell ref="H169:H170"/>
    <mergeCell ref="I169:I170"/>
    <mergeCell ref="J169:J170"/>
    <mergeCell ref="K169:K170"/>
    <mergeCell ref="M169:M170"/>
    <mergeCell ref="O169:O170"/>
    <mergeCell ref="P169:P170"/>
    <mergeCell ref="R169:R170"/>
    <mergeCell ref="S169:S170"/>
    <mergeCell ref="U169:U170"/>
    <mergeCell ref="V169:V170"/>
    <mergeCell ref="Y169:Y170"/>
    <mergeCell ref="A173:A174"/>
    <mergeCell ref="B173:B174"/>
    <mergeCell ref="C173:C174"/>
    <mergeCell ref="D173:D174"/>
    <mergeCell ref="F173:F174"/>
    <mergeCell ref="G173:G174"/>
    <mergeCell ref="H173:H174"/>
    <mergeCell ref="I173:I174"/>
    <mergeCell ref="J173:J174"/>
    <mergeCell ref="K173:K174"/>
    <mergeCell ref="M173:M174"/>
    <mergeCell ref="O173:O174"/>
    <mergeCell ref="P173:P174"/>
    <mergeCell ref="R173:R174"/>
    <mergeCell ref="S173:S174"/>
    <mergeCell ref="U173:U174"/>
    <mergeCell ref="V173:V174"/>
    <mergeCell ref="AB169:AB170"/>
    <mergeCell ref="AG169:AG170"/>
    <mergeCell ref="A171:A172"/>
    <mergeCell ref="B171:B172"/>
    <mergeCell ref="C171:C172"/>
    <mergeCell ref="D171:D172"/>
    <mergeCell ref="F171:F172"/>
    <mergeCell ref="G171:G172"/>
    <mergeCell ref="H171:H172"/>
    <mergeCell ref="I171:I172"/>
    <mergeCell ref="J171:J172"/>
    <mergeCell ref="K171:K172"/>
    <mergeCell ref="M171:M172"/>
    <mergeCell ref="O171:O172"/>
    <mergeCell ref="P171:P172"/>
    <mergeCell ref="R171:R172"/>
    <mergeCell ref="S171:S172"/>
    <mergeCell ref="U171:U172"/>
    <mergeCell ref="V171:V172"/>
    <mergeCell ref="X171:X172"/>
    <mergeCell ref="Y171:Y172"/>
    <mergeCell ref="AA171:AA172"/>
    <mergeCell ref="AB171:AB172"/>
    <mergeCell ref="AG171:AG172"/>
    <mergeCell ref="AD169:AD170"/>
    <mergeCell ref="AE169:AE170"/>
    <mergeCell ref="AD171:AD172"/>
    <mergeCell ref="AE171:AE172"/>
    <mergeCell ref="A169:A170"/>
    <mergeCell ref="B169:B170"/>
    <mergeCell ref="X169:X170"/>
    <mergeCell ref="C169:C170"/>
    <mergeCell ref="X165:X166"/>
    <mergeCell ref="Y165:Y166"/>
    <mergeCell ref="AA165:AA166"/>
    <mergeCell ref="AB165:AB166"/>
    <mergeCell ref="AG165:AG166"/>
    <mergeCell ref="A167:A168"/>
    <mergeCell ref="B167:B168"/>
    <mergeCell ref="C167:C168"/>
    <mergeCell ref="D167:D168"/>
    <mergeCell ref="F167:F168"/>
    <mergeCell ref="G167:G168"/>
    <mergeCell ref="H167:H168"/>
    <mergeCell ref="I167:I168"/>
    <mergeCell ref="J167:J168"/>
    <mergeCell ref="K167:K168"/>
    <mergeCell ref="M167:M168"/>
    <mergeCell ref="O167:O168"/>
    <mergeCell ref="P167:P168"/>
    <mergeCell ref="R167:R168"/>
    <mergeCell ref="S167:S168"/>
    <mergeCell ref="U167:U168"/>
    <mergeCell ref="V167:V168"/>
    <mergeCell ref="X167:X168"/>
    <mergeCell ref="Y167:Y168"/>
    <mergeCell ref="AA167:AA168"/>
    <mergeCell ref="AB167:AB168"/>
    <mergeCell ref="AG167:AG168"/>
    <mergeCell ref="AD165:AD166"/>
    <mergeCell ref="AE165:AE166"/>
    <mergeCell ref="AD167:AD168"/>
    <mergeCell ref="AE167:AE168"/>
    <mergeCell ref="A165:A166"/>
    <mergeCell ref="B165:B166"/>
    <mergeCell ref="C165:C166"/>
    <mergeCell ref="D165:D166"/>
    <mergeCell ref="F165:F166"/>
    <mergeCell ref="G165:G166"/>
    <mergeCell ref="H165:H166"/>
    <mergeCell ref="I165:I166"/>
    <mergeCell ref="J165:J166"/>
    <mergeCell ref="K165:K166"/>
    <mergeCell ref="M165:M166"/>
    <mergeCell ref="O165:O166"/>
    <mergeCell ref="P165:P166"/>
    <mergeCell ref="R165:R166"/>
    <mergeCell ref="S165:S166"/>
    <mergeCell ref="U165:U166"/>
    <mergeCell ref="V165:V166"/>
    <mergeCell ref="X161:X162"/>
    <mergeCell ref="C161:C162"/>
    <mergeCell ref="D161:D162"/>
    <mergeCell ref="F161:F162"/>
    <mergeCell ref="G161:G162"/>
    <mergeCell ref="H161:H162"/>
    <mergeCell ref="I161:I162"/>
    <mergeCell ref="J161:J162"/>
    <mergeCell ref="K161:K162"/>
    <mergeCell ref="M161:M162"/>
    <mergeCell ref="O161:O162"/>
    <mergeCell ref="P161:P162"/>
    <mergeCell ref="R161:R162"/>
    <mergeCell ref="S161:S162"/>
    <mergeCell ref="U161:U162"/>
    <mergeCell ref="V161:V162"/>
    <mergeCell ref="Y161:Y162"/>
    <mergeCell ref="AA161:AA162"/>
    <mergeCell ref="AB161:AB162"/>
    <mergeCell ref="AG161:AG162"/>
    <mergeCell ref="A163:A164"/>
    <mergeCell ref="B163:B164"/>
    <mergeCell ref="C163:C164"/>
    <mergeCell ref="D163:D164"/>
    <mergeCell ref="F163:F164"/>
    <mergeCell ref="G163:G164"/>
    <mergeCell ref="H163:H164"/>
    <mergeCell ref="I163:I164"/>
    <mergeCell ref="J163:J164"/>
    <mergeCell ref="K163:K164"/>
    <mergeCell ref="M163:M164"/>
    <mergeCell ref="O163:O164"/>
    <mergeCell ref="P163:P164"/>
    <mergeCell ref="R163:R164"/>
    <mergeCell ref="S163:S164"/>
    <mergeCell ref="U163:U164"/>
    <mergeCell ref="V163:V164"/>
    <mergeCell ref="X163:X164"/>
    <mergeCell ref="Y163:Y164"/>
    <mergeCell ref="AA163:AA164"/>
    <mergeCell ref="AB163:AB164"/>
    <mergeCell ref="AG163:AG164"/>
    <mergeCell ref="AD161:AD162"/>
    <mergeCell ref="AE161:AE162"/>
    <mergeCell ref="AD163:AD164"/>
    <mergeCell ref="AE163:AE164"/>
    <mergeCell ref="A161:A162"/>
    <mergeCell ref="B161:B162"/>
    <mergeCell ref="X157:X158"/>
    <mergeCell ref="Y157:Y158"/>
    <mergeCell ref="AA157:AA158"/>
    <mergeCell ref="AB157:AB158"/>
    <mergeCell ref="AG157:AG158"/>
    <mergeCell ref="A159:A160"/>
    <mergeCell ref="B159:B160"/>
    <mergeCell ref="C159:C160"/>
    <mergeCell ref="D159:D160"/>
    <mergeCell ref="F159:F160"/>
    <mergeCell ref="G159:G160"/>
    <mergeCell ref="H159:H160"/>
    <mergeCell ref="I159:I160"/>
    <mergeCell ref="J159:J160"/>
    <mergeCell ref="K159:K160"/>
    <mergeCell ref="M159:M160"/>
    <mergeCell ref="O159:O160"/>
    <mergeCell ref="P159:P160"/>
    <mergeCell ref="R159:R160"/>
    <mergeCell ref="S159:S160"/>
    <mergeCell ref="U159:U160"/>
    <mergeCell ref="V159:V160"/>
    <mergeCell ref="X159:X160"/>
    <mergeCell ref="Y159:Y160"/>
    <mergeCell ref="AA159:AA160"/>
    <mergeCell ref="AB159:AB160"/>
    <mergeCell ref="AG159:AG160"/>
    <mergeCell ref="AD157:AD158"/>
    <mergeCell ref="AE157:AE158"/>
    <mergeCell ref="AD159:AD160"/>
    <mergeCell ref="AE159:AE160"/>
    <mergeCell ref="A157:A158"/>
    <mergeCell ref="B157:B158"/>
    <mergeCell ref="C157:C158"/>
    <mergeCell ref="D157:D158"/>
    <mergeCell ref="F157:F158"/>
    <mergeCell ref="G157:G158"/>
    <mergeCell ref="H157:H158"/>
    <mergeCell ref="I157:I158"/>
    <mergeCell ref="J157:J158"/>
    <mergeCell ref="K157:K158"/>
    <mergeCell ref="M157:M158"/>
    <mergeCell ref="O157:O158"/>
    <mergeCell ref="P157:P158"/>
    <mergeCell ref="R157:R158"/>
    <mergeCell ref="S157:S158"/>
    <mergeCell ref="U157:U158"/>
    <mergeCell ref="V157:V158"/>
    <mergeCell ref="X153:X154"/>
    <mergeCell ref="C153:C154"/>
    <mergeCell ref="D153:D154"/>
    <mergeCell ref="F153:F154"/>
    <mergeCell ref="G153:G154"/>
    <mergeCell ref="H153:H154"/>
    <mergeCell ref="I153:I154"/>
    <mergeCell ref="J153:J154"/>
    <mergeCell ref="K153:K154"/>
    <mergeCell ref="M153:M154"/>
    <mergeCell ref="O153:O154"/>
    <mergeCell ref="P153:P154"/>
    <mergeCell ref="R153:R154"/>
    <mergeCell ref="S153:S154"/>
    <mergeCell ref="U153:U154"/>
    <mergeCell ref="V153:V154"/>
    <mergeCell ref="Y153:Y154"/>
    <mergeCell ref="AA153:AA154"/>
    <mergeCell ref="AB153:AB154"/>
    <mergeCell ref="AG153:AG154"/>
    <mergeCell ref="A155:A156"/>
    <mergeCell ref="B155:B156"/>
    <mergeCell ref="C155:C156"/>
    <mergeCell ref="D155:D156"/>
    <mergeCell ref="F155:F156"/>
    <mergeCell ref="G155:G156"/>
    <mergeCell ref="H155:H156"/>
    <mergeCell ref="I155:I156"/>
    <mergeCell ref="J155:J156"/>
    <mergeCell ref="K155:K156"/>
    <mergeCell ref="M155:M156"/>
    <mergeCell ref="O155:O156"/>
    <mergeCell ref="P155:P156"/>
    <mergeCell ref="R155:R156"/>
    <mergeCell ref="S155:S156"/>
    <mergeCell ref="U155:U156"/>
    <mergeCell ref="V155:V156"/>
    <mergeCell ref="X155:X156"/>
    <mergeCell ref="Y155:Y156"/>
    <mergeCell ref="AA155:AA156"/>
    <mergeCell ref="AB155:AB156"/>
    <mergeCell ref="AG155:AG156"/>
    <mergeCell ref="AD153:AD154"/>
    <mergeCell ref="AE153:AE154"/>
    <mergeCell ref="AD155:AD156"/>
    <mergeCell ref="AE155:AE156"/>
    <mergeCell ref="A153:A154"/>
    <mergeCell ref="B153:B154"/>
    <mergeCell ref="X149:X150"/>
    <mergeCell ref="Y149:Y150"/>
    <mergeCell ref="AA149:AA150"/>
    <mergeCell ref="AB149:AB150"/>
    <mergeCell ref="AG149:AG150"/>
    <mergeCell ref="A151:A152"/>
    <mergeCell ref="B151:B152"/>
    <mergeCell ref="C151:C152"/>
    <mergeCell ref="D151:D152"/>
    <mergeCell ref="F151:F152"/>
    <mergeCell ref="G151:G152"/>
    <mergeCell ref="H151:H152"/>
    <mergeCell ref="I151:I152"/>
    <mergeCell ref="J151:J152"/>
    <mergeCell ref="K151:K152"/>
    <mergeCell ref="M151:M152"/>
    <mergeCell ref="O151:O152"/>
    <mergeCell ref="P151:P152"/>
    <mergeCell ref="R151:R152"/>
    <mergeCell ref="S151:S152"/>
    <mergeCell ref="U151:U152"/>
    <mergeCell ref="V151:V152"/>
    <mergeCell ref="X151:X152"/>
    <mergeCell ref="Y151:Y152"/>
    <mergeCell ref="AA151:AA152"/>
    <mergeCell ref="AB151:AB152"/>
    <mergeCell ref="AG151:AG152"/>
    <mergeCell ref="AD149:AD150"/>
    <mergeCell ref="AE149:AE150"/>
    <mergeCell ref="AD151:AD152"/>
    <mergeCell ref="AE151:AE152"/>
    <mergeCell ref="A149:A150"/>
    <mergeCell ref="B149:B150"/>
    <mergeCell ref="C149:C150"/>
    <mergeCell ref="D149:D150"/>
    <mergeCell ref="F149:F150"/>
    <mergeCell ref="G149:G150"/>
    <mergeCell ref="H149:H150"/>
    <mergeCell ref="I149:I150"/>
    <mergeCell ref="J149:J150"/>
    <mergeCell ref="K149:K150"/>
    <mergeCell ref="M149:M150"/>
    <mergeCell ref="O149:O150"/>
    <mergeCell ref="P149:P150"/>
    <mergeCell ref="R149:R150"/>
    <mergeCell ref="S149:S150"/>
    <mergeCell ref="U149:U150"/>
    <mergeCell ref="V149:V150"/>
    <mergeCell ref="X145:X146"/>
    <mergeCell ref="C145:C146"/>
    <mergeCell ref="D145:D146"/>
    <mergeCell ref="F145:F146"/>
    <mergeCell ref="G145:G146"/>
    <mergeCell ref="H145:H146"/>
    <mergeCell ref="I145:I146"/>
    <mergeCell ref="J145:J146"/>
    <mergeCell ref="K145:K146"/>
    <mergeCell ref="M145:M146"/>
    <mergeCell ref="O145:O146"/>
    <mergeCell ref="P145:P146"/>
    <mergeCell ref="R145:R146"/>
    <mergeCell ref="S145:S146"/>
    <mergeCell ref="U145:U146"/>
    <mergeCell ref="V145:V146"/>
    <mergeCell ref="Y145:Y146"/>
    <mergeCell ref="AA145:AA146"/>
    <mergeCell ref="AB145:AB146"/>
    <mergeCell ref="AG145:AG146"/>
    <mergeCell ref="A147:A148"/>
    <mergeCell ref="B147:B148"/>
    <mergeCell ref="C147:C148"/>
    <mergeCell ref="D147:D148"/>
    <mergeCell ref="F147:F148"/>
    <mergeCell ref="G147:G148"/>
    <mergeCell ref="H147:H148"/>
    <mergeCell ref="I147:I148"/>
    <mergeCell ref="J147:J148"/>
    <mergeCell ref="K147:K148"/>
    <mergeCell ref="M147:M148"/>
    <mergeCell ref="O147:O148"/>
    <mergeCell ref="P147:P148"/>
    <mergeCell ref="R147:R148"/>
    <mergeCell ref="S147:S148"/>
    <mergeCell ref="U147:U148"/>
    <mergeCell ref="V147:V148"/>
    <mergeCell ref="X147:X148"/>
    <mergeCell ref="Y147:Y148"/>
    <mergeCell ref="AA147:AA148"/>
    <mergeCell ref="AB147:AB148"/>
    <mergeCell ref="AG147:AG148"/>
    <mergeCell ref="AD145:AD146"/>
    <mergeCell ref="AE145:AE146"/>
    <mergeCell ref="AD147:AD148"/>
    <mergeCell ref="AE147:AE148"/>
    <mergeCell ref="A145:A146"/>
    <mergeCell ref="B145:B146"/>
    <mergeCell ref="X141:X142"/>
    <mergeCell ref="Y141:Y142"/>
    <mergeCell ref="AA141:AA142"/>
    <mergeCell ref="AB141:AB142"/>
    <mergeCell ref="AG141:AG142"/>
    <mergeCell ref="A143:A144"/>
    <mergeCell ref="B143:B144"/>
    <mergeCell ref="C143:C144"/>
    <mergeCell ref="D143:D144"/>
    <mergeCell ref="F143:F144"/>
    <mergeCell ref="G143:G144"/>
    <mergeCell ref="H143:H144"/>
    <mergeCell ref="I143:I144"/>
    <mergeCell ref="J143:J144"/>
    <mergeCell ref="K143:K144"/>
    <mergeCell ref="M143:M144"/>
    <mergeCell ref="O143:O144"/>
    <mergeCell ref="P143:P144"/>
    <mergeCell ref="R143:R144"/>
    <mergeCell ref="S143:S144"/>
    <mergeCell ref="U143:U144"/>
    <mergeCell ref="V143:V144"/>
    <mergeCell ref="X143:X144"/>
    <mergeCell ref="Y143:Y144"/>
    <mergeCell ref="AA143:AA144"/>
    <mergeCell ref="AB143:AB144"/>
    <mergeCell ref="AG143:AG144"/>
    <mergeCell ref="AD141:AD142"/>
    <mergeCell ref="AE141:AE142"/>
    <mergeCell ref="AD143:AD144"/>
    <mergeCell ref="AE143:AE144"/>
    <mergeCell ref="A141:A142"/>
    <mergeCell ref="B141:B142"/>
    <mergeCell ref="C141:C142"/>
    <mergeCell ref="D141:D142"/>
    <mergeCell ref="F141:F142"/>
    <mergeCell ref="G141:G142"/>
    <mergeCell ref="H141:H142"/>
    <mergeCell ref="I141:I142"/>
    <mergeCell ref="J141:J142"/>
    <mergeCell ref="K141:K142"/>
    <mergeCell ref="M141:M142"/>
    <mergeCell ref="O141:O142"/>
    <mergeCell ref="P141:P142"/>
    <mergeCell ref="R141:R142"/>
    <mergeCell ref="S141:S142"/>
    <mergeCell ref="U141:U142"/>
    <mergeCell ref="V141:V142"/>
    <mergeCell ref="X137:X138"/>
    <mergeCell ref="C137:C138"/>
    <mergeCell ref="D137:D138"/>
    <mergeCell ref="F137:F138"/>
    <mergeCell ref="G137:G138"/>
    <mergeCell ref="H137:H138"/>
    <mergeCell ref="I137:I138"/>
    <mergeCell ref="J137:J138"/>
    <mergeCell ref="K137:K138"/>
    <mergeCell ref="M137:M138"/>
    <mergeCell ref="O137:O138"/>
    <mergeCell ref="P137:P138"/>
    <mergeCell ref="R137:R138"/>
    <mergeCell ref="S137:S138"/>
    <mergeCell ref="U137:U138"/>
    <mergeCell ref="V137:V138"/>
    <mergeCell ref="Y137:Y138"/>
    <mergeCell ref="AA137:AA138"/>
    <mergeCell ref="AB137:AB138"/>
    <mergeCell ref="AG137:AG138"/>
    <mergeCell ref="A139:A140"/>
    <mergeCell ref="B139:B140"/>
    <mergeCell ref="C139:C140"/>
    <mergeCell ref="D139:D140"/>
    <mergeCell ref="F139:F140"/>
    <mergeCell ref="G139:G140"/>
    <mergeCell ref="H139:H140"/>
    <mergeCell ref="I139:I140"/>
    <mergeCell ref="J139:J140"/>
    <mergeCell ref="K139:K140"/>
    <mergeCell ref="M139:M140"/>
    <mergeCell ref="O139:O140"/>
    <mergeCell ref="P139:P140"/>
    <mergeCell ref="R139:R140"/>
    <mergeCell ref="S139:S140"/>
    <mergeCell ref="U139:U140"/>
    <mergeCell ref="V139:V140"/>
    <mergeCell ref="X139:X140"/>
    <mergeCell ref="Y139:Y140"/>
    <mergeCell ref="AA139:AA140"/>
    <mergeCell ref="AB139:AB140"/>
    <mergeCell ref="AG139:AG140"/>
    <mergeCell ref="AD137:AD138"/>
    <mergeCell ref="AE137:AE138"/>
    <mergeCell ref="AD139:AD140"/>
    <mergeCell ref="AE139:AE140"/>
    <mergeCell ref="A137:A138"/>
    <mergeCell ref="B137:B138"/>
    <mergeCell ref="X133:X134"/>
    <mergeCell ref="Y133:Y134"/>
    <mergeCell ref="AA133:AA134"/>
    <mergeCell ref="AB133:AB134"/>
    <mergeCell ref="AG133:AG134"/>
    <mergeCell ref="A135:A136"/>
    <mergeCell ref="B135:B136"/>
    <mergeCell ref="C135:C136"/>
    <mergeCell ref="D135:D136"/>
    <mergeCell ref="F135:F136"/>
    <mergeCell ref="G135:G136"/>
    <mergeCell ref="H135:H136"/>
    <mergeCell ref="I135:I136"/>
    <mergeCell ref="J135:J136"/>
    <mergeCell ref="K135:K136"/>
    <mergeCell ref="M135:M136"/>
    <mergeCell ref="O135:O136"/>
    <mergeCell ref="P135:P136"/>
    <mergeCell ref="R135:R136"/>
    <mergeCell ref="S135:S136"/>
    <mergeCell ref="U135:U136"/>
    <mergeCell ref="V135:V136"/>
    <mergeCell ref="X135:X136"/>
    <mergeCell ref="Y135:Y136"/>
    <mergeCell ref="AA135:AA136"/>
    <mergeCell ref="AB135:AB136"/>
    <mergeCell ref="AG135:AG136"/>
    <mergeCell ref="AD133:AD134"/>
    <mergeCell ref="AE133:AE134"/>
    <mergeCell ref="AD135:AD136"/>
    <mergeCell ref="AE135:AE136"/>
    <mergeCell ref="A133:A134"/>
    <mergeCell ref="B133:B134"/>
    <mergeCell ref="C133:C134"/>
    <mergeCell ref="D133:D134"/>
    <mergeCell ref="F133:F134"/>
    <mergeCell ref="G133:G134"/>
    <mergeCell ref="H133:H134"/>
    <mergeCell ref="I133:I134"/>
    <mergeCell ref="J133:J134"/>
    <mergeCell ref="K133:K134"/>
    <mergeCell ref="M133:M134"/>
    <mergeCell ref="O133:O134"/>
    <mergeCell ref="P133:P134"/>
    <mergeCell ref="R133:R134"/>
    <mergeCell ref="S133:S134"/>
    <mergeCell ref="U133:U134"/>
    <mergeCell ref="V133:V134"/>
    <mergeCell ref="X129:X130"/>
    <mergeCell ref="C129:C130"/>
    <mergeCell ref="D129:D130"/>
    <mergeCell ref="F129:F130"/>
    <mergeCell ref="G129:G130"/>
    <mergeCell ref="H129:H130"/>
    <mergeCell ref="I129:I130"/>
    <mergeCell ref="J129:J130"/>
    <mergeCell ref="K129:K130"/>
    <mergeCell ref="M129:M130"/>
    <mergeCell ref="O129:O130"/>
    <mergeCell ref="P129:P130"/>
    <mergeCell ref="R129:R130"/>
    <mergeCell ref="S129:S130"/>
    <mergeCell ref="U129:U130"/>
    <mergeCell ref="V129:V130"/>
    <mergeCell ref="Y129:Y130"/>
    <mergeCell ref="AA129:AA130"/>
    <mergeCell ref="AB129:AB130"/>
    <mergeCell ref="AG129:AG130"/>
    <mergeCell ref="A131:A132"/>
    <mergeCell ref="B131:B132"/>
    <mergeCell ref="C131:C132"/>
    <mergeCell ref="D131:D132"/>
    <mergeCell ref="F131:F132"/>
    <mergeCell ref="G131:G132"/>
    <mergeCell ref="H131:H132"/>
    <mergeCell ref="I131:I132"/>
    <mergeCell ref="J131:J132"/>
    <mergeCell ref="K131:K132"/>
    <mergeCell ref="M131:M132"/>
    <mergeCell ref="O131:O132"/>
    <mergeCell ref="P131:P132"/>
    <mergeCell ref="R131:R132"/>
    <mergeCell ref="S131:S132"/>
    <mergeCell ref="U131:U132"/>
    <mergeCell ref="V131:V132"/>
    <mergeCell ref="X131:X132"/>
    <mergeCell ref="Y131:Y132"/>
    <mergeCell ref="AA131:AA132"/>
    <mergeCell ref="AB131:AB132"/>
    <mergeCell ref="AG131:AG132"/>
    <mergeCell ref="AD129:AD130"/>
    <mergeCell ref="AE129:AE130"/>
    <mergeCell ref="AD131:AD132"/>
    <mergeCell ref="AE131:AE132"/>
    <mergeCell ref="A129:A130"/>
    <mergeCell ref="B129:B130"/>
    <mergeCell ref="Y125:Y126"/>
    <mergeCell ref="AA125:AA126"/>
    <mergeCell ref="AB125:AB126"/>
    <mergeCell ref="AG125:AG126"/>
    <mergeCell ref="A127:A128"/>
    <mergeCell ref="B127:B128"/>
    <mergeCell ref="C127:C128"/>
    <mergeCell ref="D127:D128"/>
    <mergeCell ref="F127:F128"/>
    <mergeCell ref="G127:G128"/>
    <mergeCell ref="H127:H128"/>
    <mergeCell ref="I127:I128"/>
    <mergeCell ref="J127:J128"/>
    <mergeCell ref="K127:K128"/>
    <mergeCell ref="M127:M128"/>
    <mergeCell ref="O127:O128"/>
    <mergeCell ref="P127:P128"/>
    <mergeCell ref="R127:R128"/>
    <mergeCell ref="S127:S128"/>
    <mergeCell ref="U127:U128"/>
    <mergeCell ref="V127:V128"/>
    <mergeCell ref="X127:X128"/>
    <mergeCell ref="Y127:Y128"/>
    <mergeCell ref="AA127:AA128"/>
    <mergeCell ref="AB127:AB128"/>
    <mergeCell ref="AG127:AG128"/>
    <mergeCell ref="AD125:AD126"/>
    <mergeCell ref="AE125:AE126"/>
    <mergeCell ref="AD127:AD128"/>
    <mergeCell ref="AE127:AE128"/>
    <mergeCell ref="A125:A126"/>
    <mergeCell ref="B125:B126"/>
    <mergeCell ref="C125:C126"/>
    <mergeCell ref="D125:D126"/>
    <mergeCell ref="F125:F126"/>
    <mergeCell ref="G125:G126"/>
    <mergeCell ref="H125:H126"/>
    <mergeCell ref="I125:I126"/>
    <mergeCell ref="J125:J126"/>
    <mergeCell ref="K125:K126"/>
    <mergeCell ref="M125:M126"/>
    <mergeCell ref="O125:O126"/>
    <mergeCell ref="P125:P126"/>
    <mergeCell ref="R125:R126"/>
    <mergeCell ref="S125:S126"/>
    <mergeCell ref="U125:U126"/>
    <mergeCell ref="V125:V126"/>
    <mergeCell ref="X121:X122"/>
    <mergeCell ref="F121:F122"/>
    <mergeCell ref="G121:G122"/>
    <mergeCell ref="H121:H122"/>
    <mergeCell ref="I121:I122"/>
    <mergeCell ref="J121:J122"/>
    <mergeCell ref="K121:K122"/>
    <mergeCell ref="M121:M122"/>
    <mergeCell ref="O121:O122"/>
    <mergeCell ref="P121:P122"/>
    <mergeCell ref="R121:R122"/>
    <mergeCell ref="S121:S122"/>
    <mergeCell ref="U121:U122"/>
    <mergeCell ref="V121:V122"/>
    <mergeCell ref="X125:X126"/>
    <mergeCell ref="Y121:Y122"/>
    <mergeCell ref="AA121:AA122"/>
    <mergeCell ref="AB121:AB122"/>
    <mergeCell ref="AG121:AG122"/>
    <mergeCell ref="A123:A124"/>
    <mergeCell ref="B123:B124"/>
    <mergeCell ref="C123:C124"/>
    <mergeCell ref="D123:D124"/>
    <mergeCell ref="F123:F124"/>
    <mergeCell ref="G123:G124"/>
    <mergeCell ref="H123:H124"/>
    <mergeCell ref="I123:I124"/>
    <mergeCell ref="J123:J124"/>
    <mergeCell ref="K123:K124"/>
    <mergeCell ref="M123:M124"/>
    <mergeCell ref="O123:O124"/>
    <mergeCell ref="P123:P124"/>
    <mergeCell ref="R123:R124"/>
    <mergeCell ref="S123:S124"/>
    <mergeCell ref="U123:U124"/>
    <mergeCell ref="V123:V124"/>
    <mergeCell ref="X123:X124"/>
    <mergeCell ref="Y123:Y124"/>
    <mergeCell ref="AA123:AA124"/>
    <mergeCell ref="AB123:AB124"/>
    <mergeCell ref="AG123:AG124"/>
    <mergeCell ref="AD123:AD124"/>
    <mergeCell ref="AE123:AE124"/>
    <mergeCell ref="A121:A122"/>
    <mergeCell ref="B121:B122"/>
    <mergeCell ref="C121:C122"/>
    <mergeCell ref="D121:D122"/>
    <mergeCell ref="AG111:AG112"/>
    <mergeCell ref="A115:I115"/>
    <mergeCell ref="N117:P117"/>
    <mergeCell ref="Q117:S117"/>
    <mergeCell ref="T117:V117"/>
    <mergeCell ref="W117:Y117"/>
    <mergeCell ref="Z117:AB117"/>
    <mergeCell ref="W111:W112"/>
    <mergeCell ref="X111:X112"/>
    <mergeCell ref="Y111:Y112"/>
    <mergeCell ref="A119:A120"/>
    <mergeCell ref="B119:B120"/>
    <mergeCell ref="C119:C120"/>
    <mergeCell ref="D119:D120"/>
    <mergeCell ref="F119:F120"/>
    <mergeCell ref="G119:G120"/>
    <mergeCell ref="H119:H120"/>
    <mergeCell ref="I119:I120"/>
    <mergeCell ref="J119:J120"/>
    <mergeCell ref="K119:K120"/>
    <mergeCell ref="M119:M120"/>
    <mergeCell ref="O119:O120"/>
    <mergeCell ref="P119:P120"/>
    <mergeCell ref="R119:R120"/>
    <mergeCell ref="S119:S120"/>
    <mergeCell ref="U119:U120"/>
    <mergeCell ref="V119:V120"/>
    <mergeCell ref="X119:X120"/>
    <mergeCell ref="Y119:Y120"/>
    <mergeCell ref="AA119:AA120"/>
    <mergeCell ref="AB119:AB120"/>
    <mergeCell ref="AG119:AG120"/>
    <mergeCell ref="A111:A112"/>
    <mergeCell ref="B111:B112"/>
    <mergeCell ref="C111:C112"/>
    <mergeCell ref="D111:D112"/>
    <mergeCell ref="E111:E112"/>
    <mergeCell ref="F111:F112"/>
    <mergeCell ref="G111:G112"/>
    <mergeCell ref="H111:H112"/>
    <mergeCell ref="I111:I112"/>
    <mergeCell ref="K111:K112"/>
    <mergeCell ref="L111:L112"/>
    <mergeCell ref="M111:M112"/>
    <mergeCell ref="AA111:AA112"/>
    <mergeCell ref="AB111:AB112"/>
    <mergeCell ref="AC111:AC112"/>
    <mergeCell ref="O111:O112"/>
    <mergeCell ref="P111:P112"/>
    <mergeCell ref="Q111:Q112"/>
    <mergeCell ref="S111:S112"/>
    <mergeCell ref="T111:T112"/>
    <mergeCell ref="U111:U112"/>
    <mergeCell ref="AG107:AG108"/>
    <mergeCell ref="A109:A110"/>
    <mergeCell ref="B109:B110"/>
    <mergeCell ref="C109:C110"/>
    <mergeCell ref="D109:D110"/>
    <mergeCell ref="E109:E110"/>
    <mergeCell ref="F109:F110"/>
    <mergeCell ref="G109:G110"/>
    <mergeCell ref="H109:H110"/>
    <mergeCell ref="I109:I110"/>
    <mergeCell ref="K109:K110"/>
    <mergeCell ref="L109:L110"/>
    <mergeCell ref="M109:M110"/>
    <mergeCell ref="O109:O110"/>
    <mergeCell ref="P109:P110"/>
    <mergeCell ref="Q109:Q110"/>
    <mergeCell ref="S109:S110"/>
    <mergeCell ref="T109:T110"/>
    <mergeCell ref="U109:U110"/>
    <mergeCell ref="W109:W110"/>
    <mergeCell ref="X109:X110"/>
    <mergeCell ref="Y109:Y110"/>
    <mergeCell ref="AA109:AA110"/>
    <mergeCell ref="AB109:AB110"/>
    <mergeCell ref="AC109:AC110"/>
    <mergeCell ref="AG109:AG110"/>
    <mergeCell ref="U105:U106"/>
    <mergeCell ref="W105:W106"/>
    <mergeCell ref="X105:X106"/>
    <mergeCell ref="Y105:Y106"/>
    <mergeCell ref="AA105:AA106"/>
    <mergeCell ref="AB105:AB106"/>
    <mergeCell ref="AC105:AC106"/>
    <mergeCell ref="AG105:AG106"/>
    <mergeCell ref="A107:A108"/>
    <mergeCell ref="B107:B108"/>
    <mergeCell ref="C107:C108"/>
    <mergeCell ref="D107:D108"/>
    <mergeCell ref="E107:E108"/>
    <mergeCell ref="F107:F108"/>
    <mergeCell ref="G107:G108"/>
    <mergeCell ref="H107:H108"/>
    <mergeCell ref="I107:I108"/>
    <mergeCell ref="K107:K108"/>
    <mergeCell ref="L107:L108"/>
    <mergeCell ref="M107:M108"/>
    <mergeCell ref="O107:O108"/>
    <mergeCell ref="P107:P108"/>
    <mergeCell ref="Q107:Q108"/>
    <mergeCell ref="S107:S108"/>
    <mergeCell ref="T107:T108"/>
    <mergeCell ref="U107:U108"/>
    <mergeCell ref="W107:W108"/>
    <mergeCell ref="X107:X108"/>
    <mergeCell ref="Y107:Y108"/>
    <mergeCell ref="AA107:AA108"/>
    <mergeCell ref="AB107:AB108"/>
    <mergeCell ref="AC107:AC108"/>
    <mergeCell ref="A105:A106"/>
    <mergeCell ref="B105:B106"/>
    <mergeCell ref="C105:C106"/>
    <mergeCell ref="D105:D106"/>
    <mergeCell ref="E105:E106"/>
    <mergeCell ref="F105:F106"/>
    <mergeCell ref="G105:G106"/>
    <mergeCell ref="H105:H106"/>
    <mergeCell ref="I105:I106"/>
    <mergeCell ref="K105:K106"/>
    <mergeCell ref="L105:L106"/>
    <mergeCell ref="M105:M106"/>
    <mergeCell ref="O105:O106"/>
    <mergeCell ref="P105:P106"/>
    <mergeCell ref="Q105:Q106"/>
    <mergeCell ref="S105:S106"/>
    <mergeCell ref="T105:T106"/>
    <mergeCell ref="AG101:AG102"/>
    <mergeCell ref="A103:A104"/>
    <mergeCell ref="B103:B104"/>
    <mergeCell ref="C103:C104"/>
    <mergeCell ref="D103:D104"/>
    <mergeCell ref="E103:E104"/>
    <mergeCell ref="F103:F104"/>
    <mergeCell ref="G103:G104"/>
    <mergeCell ref="H103:H104"/>
    <mergeCell ref="I103:I104"/>
    <mergeCell ref="K103:K104"/>
    <mergeCell ref="L103:L104"/>
    <mergeCell ref="M103:M104"/>
    <mergeCell ref="O103:O104"/>
    <mergeCell ref="P103:P104"/>
    <mergeCell ref="Q103:Q104"/>
    <mergeCell ref="S103:S104"/>
    <mergeCell ref="T103:T104"/>
    <mergeCell ref="U103:U104"/>
    <mergeCell ref="W103:W104"/>
    <mergeCell ref="X103:X104"/>
    <mergeCell ref="Y103:Y104"/>
    <mergeCell ref="AA103:AA104"/>
    <mergeCell ref="AB103:AB104"/>
    <mergeCell ref="AC103:AC104"/>
    <mergeCell ref="AG103:AG104"/>
    <mergeCell ref="U99:U100"/>
    <mergeCell ref="W99:W100"/>
    <mergeCell ref="X99:X100"/>
    <mergeCell ref="Y99:Y100"/>
    <mergeCell ref="AA99:AA100"/>
    <mergeCell ref="AB99:AB100"/>
    <mergeCell ref="AC99:AC100"/>
    <mergeCell ref="AG99:AG100"/>
    <mergeCell ref="A101:A102"/>
    <mergeCell ref="B101:B102"/>
    <mergeCell ref="C101:C102"/>
    <mergeCell ref="D101:D102"/>
    <mergeCell ref="E101:E102"/>
    <mergeCell ref="F101:F102"/>
    <mergeCell ref="G101:G102"/>
    <mergeCell ref="H101:H102"/>
    <mergeCell ref="I101:I102"/>
    <mergeCell ref="K101:K102"/>
    <mergeCell ref="L101:L102"/>
    <mergeCell ref="M101:M102"/>
    <mergeCell ref="O101:O102"/>
    <mergeCell ref="P101:P102"/>
    <mergeCell ref="Q101:Q102"/>
    <mergeCell ref="S101:S102"/>
    <mergeCell ref="T101:T102"/>
    <mergeCell ref="U101:U102"/>
    <mergeCell ref="W101:W102"/>
    <mergeCell ref="X101:X102"/>
    <mergeCell ref="Y101:Y102"/>
    <mergeCell ref="AA101:AA102"/>
    <mergeCell ref="AB101:AB102"/>
    <mergeCell ref="AC101:AC102"/>
    <mergeCell ref="A99:A100"/>
    <mergeCell ref="B99:B100"/>
    <mergeCell ref="C99:C100"/>
    <mergeCell ref="D99:D100"/>
    <mergeCell ref="E99:E100"/>
    <mergeCell ref="F99:F100"/>
    <mergeCell ref="G99:G100"/>
    <mergeCell ref="H99:H100"/>
    <mergeCell ref="I99:I100"/>
    <mergeCell ref="K99:K100"/>
    <mergeCell ref="L99:L100"/>
    <mergeCell ref="M99:M100"/>
    <mergeCell ref="O99:O100"/>
    <mergeCell ref="P99:P100"/>
    <mergeCell ref="Q99:Q100"/>
    <mergeCell ref="S99:S100"/>
    <mergeCell ref="T99:T100"/>
    <mergeCell ref="AG95:AG96"/>
    <mergeCell ref="A97:A98"/>
    <mergeCell ref="B97:B98"/>
    <mergeCell ref="C97:C98"/>
    <mergeCell ref="D97:D98"/>
    <mergeCell ref="E97:E98"/>
    <mergeCell ref="F97:F98"/>
    <mergeCell ref="G97:G98"/>
    <mergeCell ref="H97:H98"/>
    <mergeCell ref="I97:I98"/>
    <mergeCell ref="K97:K98"/>
    <mergeCell ref="L97:L98"/>
    <mergeCell ref="M97:M98"/>
    <mergeCell ref="O97:O98"/>
    <mergeCell ref="P97:P98"/>
    <mergeCell ref="Q97:Q98"/>
    <mergeCell ref="S97:S98"/>
    <mergeCell ref="T97:T98"/>
    <mergeCell ref="U97:U98"/>
    <mergeCell ref="W97:W98"/>
    <mergeCell ref="X97:X98"/>
    <mergeCell ref="Y97:Y98"/>
    <mergeCell ref="AA97:AA98"/>
    <mergeCell ref="AB97:AB98"/>
    <mergeCell ref="AC97:AC98"/>
    <mergeCell ref="AG97:AG98"/>
    <mergeCell ref="U93:U94"/>
    <mergeCell ref="W93:W94"/>
    <mergeCell ref="X93:X94"/>
    <mergeCell ref="Y93:Y94"/>
    <mergeCell ref="AA93:AA94"/>
    <mergeCell ref="AB93:AB94"/>
    <mergeCell ref="AC93:AC94"/>
    <mergeCell ref="AG93:AG94"/>
    <mergeCell ref="A95:A96"/>
    <mergeCell ref="B95:B96"/>
    <mergeCell ref="C95:C96"/>
    <mergeCell ref="D95:D96"/>
    <mergeCell ref="E95:E96"/>
    <mergeCell ref="F95:F96"/>
    <mergeCell ref="G95:G96"/>
    <mergeCell ref="H95:H96"/>
    <mergeCell ref="I95:I96"/>
    <mergeCell ref="K95:K96"/>
    <mergeCell ref="L95:L96"/>
    <mergeCell ref="M95:M96"/>
    <mergeCell ref="O95:O96"/>
    <mergeCell ref="P95:P96"/>
    <mergeCell ref="Q95:Q96"/>
    <mergeCell ref="S95:S96"/>
    <mergeCell ref="T95:T96"/>
    <mergeCell ref="U95:U96"/>
    <mergeCell ref="W95:W96"/>
    <mergeCell ref="X95:X96"/>
    <mergeCell ref="Y95:Y96"/>
    <mergeCell ref="AA95:AA96"/>
    <mergeCell ref="AB95:AB96"/>
    <mergeCell ref="AC95:AC96"/>
    <mergeCell ref="A93:A94"/>
    <mergeCell ref="B93:B94"/>
    <mergeCell ref="C93:C94"/>
    <mergeCell ref="D93:D94"/>
    <mergeCell ref="E93:E94"/>
    <mergeCell ref="F93:F94"/>
    <mergeCell ref="G93:G94"/>
    <mergeCell ref="H93:H94"/>
    <mergeCell ref="I93:I94"/>
    <mergeCell ref="K93:K94"/>
    <mergeCell ref="L93:L94"/>
    <mergeCell ref="M93:M94"/>
    <mergeCell ref="O93:O94"/>
    <mergeCell ref="P93:P94"/>
    <mergeCell ref="Q93:Q94"/>
    <mergeCell ref="S93:S94"/>
    <mergeCell ref="T93:T94"/>
    <mergeCell ref="AG89:AG90"/>
    <mergeCell ref="A91:A92"/>
    <mergeCell ref="B91:B92"/>
    <mergeCell ref="C91:C92"/>
    <mergeCell ref="D91:D92"/>
    <mergeCell ref="E91:E92"/>
    <mergeCell ref="F91:F92"/>
    <mergeCell ref="G91:G92"/>
    <mergeCell ref="H91:H92"/>
    <mergeCell ref="I91:I92"/>
    <mergeCell ref="K91:K92"/>
    <mergeCell ref="L91:L92"/>
    <mergeCell ref="M91:M92"/>
    <mergeCell ref="O91:O92"/>
    <mergeCell ref="P91:P92"/>
    <mergeCell ref="Q91:Q92"/>
    <mergeCell ref="S91:S92"/>
    <mergeCell ref="T91:T92"/>
    <mergeCell ref="U91:U92"/>
    <mergeCell ref="W91:W92"/>
    <mergeCell ref="X91:X92"/>
    <mergeCell ref="Y91:Y92"/>
    <mergeCell ref="AA91:AA92"/>
    <mergeCell ref="AB91:AB92"/>
    <mergeCell ref="AC91:AC92"/>
    <mergeCell ref="AG91:AG92"/>
    <mergeCell ref="U87:U88"/>
    <mergeCell ref="W87:W88"/>
    <mergeCell ref="X87:X88"/>
    <mergeCell ref="Y87:Y88"/>
    <mergeCell ref="AA87:AA88"/>
    <mergeCell ref="AB87:AB88"/>
    <mergeCell ref="AC87:AC88"/>
    <mergeCell ref="AG87:AG88"/>
    <mergeCell ref="A89:A90"/>
    <mergeCell ref="B89:B90"/>
    <mergeCell ref="C89:C90"/>
    <mergeCell ref="D89:D90"/>
    <mergeCell ref="E89:E90"/>
    <mergeCell ref="F89:F90"/>
    <mergeCell ref="G89:G90"/>
    <mergeCell ref="H89:H90"/>
    <mergeCell ref="I89:I90"/>
    <mergeCell ref="K89:K90"/>
    <mergeCell ref="L89:L90"/>
    <mergeCell ref="M89:M90"/>
    <mergeCell ref="O89:O90"/>
    <mergeCell ref="P89:P90"/>
    <mergeCell ref="Q89:Q90"/>
    <mergeCell ref="S89:S90"/>
    <mergeCell ref="T89:T90"/>
    <mergeCell ref="U89:U90"/>
    <mergeCell ref="W89:W90"/>
    <mergeCell ref="X89:X90"/>
    <mergeCell ref="Y89:Y90"/>
    <mergeCell ref="AA89:AA90"/>
    <mergeCell ref="AB89:AB90"/>
    <mergeCell ref="AC89:AC90"/>
    <mergeCell ref="A87:A88"/>
    <mergeCell ref="B87:B88"/>
    <mergeCell ref="C87:C88"/>
    <mergeCell ref="D87:D88"/>
    <mergeCell ref="E87:E88"/>
    <mergeCell ref="F87:F88"/>
    <mergeCell ref="G87:G88"/>
    <mergeCell ref="H87:H88"/>
    <mergeCell ref="I87:I88"/>
    <mergeCell ref="K87:K88"/>
    <mergeCell ref="L87:L88"/>
    <mergeCell ref="M87:M88"/>
    <mergeCell ref="O87:O88"/>
    <mergeCell ref="P87:P88"/>
    <mergeCell ref="Q87:Q88"/>
    <mergeCell ref="S87:S88"/>
    <mergeCell ref="T87:T88"/>
    <mergeCell ref="AB83:AB84"/>
    <mergeCell ref="AC83:AC84"/>
    <mergeCell ref="AG83:AG84"/>
    <mergeCell ref="A85:A86"/>
    <mergeCell ref="B85:B86"/>
    <mergeCell ref="C85:C86"/>
    <mergeCell ref="D85:D86"/>
    <mergeCell ref="E85:E86"/>
    <mergeCell ref="F85:F86"/>
    <mergeCell ref="G85:G86"/>
    <mergeCell ref="H85:H86"/>
    <mergeCell ref="I85:I86"/>
    <mergeCell ref="K85:K86"/>
    <mergeCell ref="L85:L86"/>
    <mergeCell ref="M85:M86"/>
    <mergeCell ref="O85:O86"/>
    <mergeCell ref="P85:P86"/>
    <mergeCell ref="Q85:Q86"/>
    <mergeCell ref="S85:S86"/>
    <mergeCell ref="T85:T86"/>
    <mergeCell ref="U85:U86"/>
    <mergeCell ref="W85:W86"/>
    <mergeCell ref="X85:X86"/>
    <mergeCell ref="Y85:Y86"/>
    <mergeCell ref="AA85:AA86"/>
    <mergeCell ref="AB85:AB86"/>
    <mergeCell ref="AC85:AC86"/>
    <mergeCell ref="AG85:AG86"/>
    <mergeCell ref="AG75:AG76"/>
    <mergeCell ref="A79:I79"/>
    <mergeCell ref="J81:M81"/>
    <mergeCell ref="N81:Q81"/>
    <mergeCell ref="R81:U81"/>
    <mergeCell ref="V81:Y81"/>
    <mergeCell ref="Z81:AC81"/>
    <mergeCell ref="W75:W76"/>
    <mergeCell ref="X75:X76"/>
    <mergeCell ref="A83:A84"/>
    <mergeCell ref="B83:B84"/>
    <mergeCell ref="C83:C84"/>
    <mergeCell ref="D83:D84"/>
    <mergeCell ref="E83:E84"/>
    <mergeCell ref="F83:F84"/>
    <mergeCell ref="G83:G84"/>
    <mergeCell ref="H83:H84"/>
    <mergeCell ref="I83:I84"/>
    <mergeCell ref="K83:K84"/>
    <mergeCell ref="L83:L84"/>
    <mergeCell ref="M83:M84"/>
    <mergeCell ref="O83:O84"/>
    <mergeCell ref="P83:P84"/>
    <mergeCell ref="Q83:Q84"/>
    <mergeCell ref="S83:S84"/>
    <mergeCell ref="T83:T84"/>
    <mergeCell ref="U83:U84"/>
    <mergeCell ref="W83:W84"/>
    <mergeCell ref="X83:X84"/>
    <mergeCell ref="Y83:Y84"/>
    <mergeCell ref="AA83:AA84"/>
    <mergeCell ref="A75:A76"/>
    <mergeCell ref="B75:B76"/>
    <mergeCell ref="C75:C76"/>
    <mergeCell ref="D75:D76"/>
    <mergeCell ref="E75:E76"/>
    <mergeCell ref="F75:F76"/>
    <mergeCell ref="G75:G76"/>
    <mergeCell ref="H75:H76"/>
    <mergeCell ref="I75:I76"/>
    <mergeCell ref="K75:K76"/>
    <mergeCell ref="L75:L76"/>
    <mergeCell ref="M75:M76"/>
    <mergeCell ref="Y75:Y76"/>
    <mergeCell ref="AA75:AA76"/>
    <mergeCell ref="AB75:AB76"/>
    <mergeCell ref="AC75:AC76"/>
    <mergeCell ref="O75:O76"/>
    <mergeCell ref="P75:P76"/>
    <mergeCell ref="Q75:Q76"/>
    <mergeCell ref="S75:S76"/>
    <mergeCell ref="T75:T76"/>
    <mergeCell ref="U75:U76"/>
    <mergeCell ref="AG71:AG72"/>
    <mergeCell ref="A73:A74"/>
    <mergeCell ref="B73:B74"/>
    <mergeCell ref="C73:C74"/>
    <mergeCell ref="D73:D74"/>
    <mergeCell ref="E73:E74"/>
    <mergeCell ref="F73:F74"/>
    <mergeCell ref="G73:G74"/>
    <mergeCell ref="H73:H74"/>
    <mergeCell ref="I73:I74"/>
    <mergeCell ref="K73:K74"/>
    <mergeCell ref="L73:L74"/>
    <mergeCell ref="M73:M74"/>
    <mergeCell ref="O73:O74"/>
    <mergeCell ref="P73:P74"/>
    <mergeCell ref="Q73:Q74"/>
    <mergeCell ref="S73:S74"/>
    <mergeCell ref="T73:T74"/>
    <mergeCell ref="U73:U74"/>
    <mergeCell ref="W73:W74"/>
    <mergeCell ref="X73:X74"/>
    <mergeCell ref="Y73:Y74"/>
    <mergeCell ref="AA73:AA74"/>
    <mergeCell ref="AB73:AB74"/>
    <mergeCell ref="AC73:AC74"/>
    <mergeCell ref="AG73:AG74"/>
    <mergeCell ref="U69:U70"/>
    <mergeCell ref="W69:W70"/>
    <mergeCell ref="X69:X70"/>
    <mergeCell ref="Y69:Y70"/>
    <mergeCell ref="AA69:AA70"/>
    <mergeCell ref="AB69:AB70"/>
    <mergeCell ref="AC69:AC70"/>
    <mergeCell ref="AG69:AG70"/>
    <mergeCell ref="A71:A72"/>
    <mergeCell ref="B71:B72"/>
    <mergeCell ref="C71:C72"/>
    <mergeCell ref="D71:D72"/>
    <mergeCell ref="E71:E72"/>
    <mergeCell ref="F71:F72"/>
    <mergeCell ref="G71:G72"/>
    <mergeCell ref="H71:H72"/>
    <mergeCell ref="I71:I72"/>
    <mergeCell ref="K71:K72"/>
    <mergeCell ref="L71:L72"/>
    <mergeCell ref="M71:M72"/>
    <mergeCell ref="O71:O72"/>
    <mergeCell ref="P71:P72"/>
    <mergeCell ref="Q71:Q72"/>
    <mergeCell ref="S71:S72"/>
    <mergeCell ref="T71:T72"/>
    <mergeCell ref="U71:U72"/>
    <mergeCell ref="W71:W72"/>
    <mergeCell ref="X71:X72"/>
    <mergeCell ref="Y71:Y72"/>
    <mergeCell ref="AA71:AA72"/>
    <mergeCell ref="AB71:AB72"/>
    <mergeCell ref="AC71:AC72"/>
    <mergeCell ref="A69:A70"/>
    <mergeCell ref="B69:B70"/>
    <mergeCell ref="C69:C70"/>
    <mergeCell ref="D69:D70"/>
    <mergeCell ref="E69:E70"/>
    <mergeCell ref="F69:F70"/>
    <mergeCell ref="G69:G70"/>
    <mergeCell ref="H69:H70"/>
    <mergeCell ref="I69:I70"/>
    <mergeCell ref="K69:K70"/>
    <mergeCell ref="L69:L70"/>
    <mergeCell ref="M69:M70"/>
    <mergeCell ref="O69:O70"/>
    <mergeCell ref="P69:P70"/>
    <mergeCell ref="Q69:Q70"/>
    <mergeCell ref="S69:S70"/>
    <mergeCell ref="T69:T70"/>
    <mergeCell ref="AG65:AG66"/>
    <mergeCell ref="A67:A68"/>
    <mergeCell ref="B67:B68"/>
    <mergeCell ref="C67:C68"/>
    <mergeCell ref="D67:D68"/>
    <mergeCell ref="E67:E68"/>
    <mergeCell ref="F67:F68"/>
    <mergeCell ref="G67:G68"/>
    <mergeCell ref="H67:H68"/>
    <mergeCell ref="I67:I68"/>
    <mergeCell ref="K67:K68"/>
    <mergeCell ref="L67:L68"/>
    <mergeCell ref="M67:M68"/>
    <mergeCell ref="O67:O68"/>
    <mergeCell ref="P67:P68"/>
    <mergeCell ref="Q67:Q68"/>
    <mergeCell ref="S67:S68"/>
    <mergeCell ref="T67:T68"/>
    <mergeCell ref="U67:U68"/>
    <mergeCell ref="W67:W68"/>
    <mergeCell ref="X67:X68"/>
    <mergeCell ref="Y67:Y68"/>
    <mergeCell ref="AA67:AA68"/>
    <mergeCell ref="AB67:AB68"/>
    <mergeCell ref="AC67:AC68"/>
    <mergeCell ref="AG67:AG68"/>
    <mergeCell ref="U63:U64"/>
    <mergeCell ref="W63:W64"/>
    <mergeCell ref="X63:X64"/>
    <mergeCell ref="Y63:Y64"/>
    <mergeCell ref="AA63:AA64"/>
    <mergeCell ref="AB63:AB64"/>
    <mergeCell ref="AC63:AC64"/>
    <mergeCell ref="AG63:AG64"/>
    <mergeCell ref="A65:A66"/>
    <mergeCell ref="B65:B66"/>
    <mergeCell ref="C65:C66"/>
    <mergeCell ref="D65:D66"/>
    <mergeCell ref="E65:E66"/>
    <mergeCell ref="F65:F66"/>
    <mergeCell ref="G65:G66"/>
    <mergeCell ref="H65:H66"/>
    <mergeCell ref="I65:I66"/>
    <mergeCell ref="K65:K66"/>
    <mergeCell ref="L65:L66"/>
    <mergeCell ref="M65:M66"/>
    <mergeCell ref="O65:O66"/>
    <mergeCell ref="P65:P66"/>
    <mergeCell ref="Q65:Q66"/>
    <mergeCell ref="S65:S66"/>
    <mergeCell ref="T65:T66"/>
    <mergeCell ref="U65:U66"/>
    <mergeCell ref="W65:W66"/>
    <mergeCell ref="X65:X66"/>
    <mergeCell ref="Y65:Y66"/>
    <mergeCell ref="AA65:AA66"/>
    <mergeCell ref="AB65:AB66"/>
    <mergeCell ref="AC65:AC66"/>
    <mergeCell ref="A63:A64"/>
    <mergeCell ref="B63:B64"/>
    <mergeCell ref="C63:C64"/>
    <mergeCell ref="D63:D64"/>
    <mergeCell ref="E63:E64"/>
    <mergeCell ref="F63:F64"/>
    <mergeCell ref="G63:G64"/>
    <mergeCell ref="H63:H64"/>
    <mergeCell ref="I63:I64"/>
    <mergeCell ref="K63:K64"/>
    <mergeCell ref="L63:L64"/>
    <mergeCell ref="M63:M64"/>
    <mergeCell ref="O63:O64"/>
    <mergeCell ref="P63:P64"/>
    <mergeCell ref="Q63:Q64"/>
    <mergeCell ref="S63:S64"/>
    <mergeCell ref="T63:T64"/>
    <mergeCell ref="AG59:AG60"/>
    <mergeCell ref="A61:A62"/>
    <mergeCell ref="B61:B62"/>
    <mergeCell ref="C61:C62"/>
    <mergeCell ref="D61:D62"/>
    <mergeCell ref="E61:E62"/>
    <mergeCell ref="F61:F62"/>
    <mergeCell ref="G61:G62"/>
    <mergeCell ref="H61:H62"/>
    <mergeCell ref="I61:I62"/>
    <mergeCell ref="K61:K62"/>
    <mergeCell ref="L61:L62"/>
    <mergeCell ref="M61:M62"/>
    <mergeCell ref="O61:O62"/>
    <mergeCell ref="P61:P62"/>
    <mergeCell ref="Q61:Q62"/>
    <mergeCell ref="S61:S62"/>
    <mergeCell ref="T61:T62"/>
    <mergeCell ref="U61:U62"/>
    <mergeCell ref="W61:W62"/>
    <mergeCell ref="X61:X62"/>
    <mergeCell ref="Y61:Y62"/>
    <mergeCell ref="AA61:AA62"/>
    <mergeCell ref="AB61:AB62"/>
    <mergeCell ref="AC61:AC62"/>
    <mergeCell ref="AG61:AG62"/>
    <mergeCell ref="U57:U58"/>
    <mergeCell ref="W57:W58"/>
    <mergeCell ref="X57:X58"/>
    <mergeCell ref="Y57:Y58"/>
    <mergeCell ref="AA57:AA58"/>
    <mergeCell ref="AB57:AB58"/>
    <mergeCell ref="AC57:AC58"/>
    <mergeCell ref="AG57:AG58"/>
    <mergeCell ref="A59:A60"/>
    <mergeCell ref="B59:B60"/>
    <mergeCell ref="C59:C60"/>
    <mergeCell ref="D59:D60"/>
    <mergeCell ref="E59:E60"/>
    <mergeCell ref="F59:F60"/>
    <mergeCell ref="G59:G60"/>
    <mergeCell ref="H59:H60"/>
    <mergeCell ref="I59:I60"/>
    <mergeCell ref="K59:K60"/>
    <mergeCell ref="L59:L60"/>
    <mergeCell ref="M59:M60"/>
    <mergeCell ref="O59:O60"/>
    <mergeCell ref="P59:P60"/>
    <mergeCell ref="Q59:Q60"/>
    <mergeCell ref="S59:S60"/>
    <mergeCell ref="T59:T60"/>
    <mergeCell ref="U59:U60"/>
    <mergeCell ref="W59:W60"/>
    <mergeCell ref="X59:X60"/>
    <mergeCell ref="Y59:Y60"/>
    <mergeCell ref="AA59:AA60"/>
    <mergeCell ref="AB59:AB60"/>
    <mergeCell ref="AC59:AC60"/>
    <mergeCell ref="A57:A58"/>
    <mergeCell ref="B57:B58"/>
    <mergeCell ref="C57:C58"/>
    <mergeCell ref="D57:D58"/>
    <mergeCell ref="E57:E58"/>
    <mergeCell ref="F57:F58"/>
    <mergeCell ref="G57:G58"/>
    <mergeCell ref="H57:H58"/>
    <mergeCell ref="I57:I58"/>
    <mergeCell ref="K57:K58"/>
    <mergeCell ref="L57:L58"/>
    <mergeCell ref="M57:M58"/>
    <mergeCell ref="O57:O58"/>
    <mergeCell ref="P57:P58"/>
    <mergeCell ref="Q57:Q58"/>
    <mergeCell ref="S57:S58"/>
    <mergeCell ref="T57:T58"/>
    <mergeCell ref="AG53:AG54"/>
    <mergeCell ref="A55:A56"/>
    <mergeCell ref="B55:B56"/>
    <mergeCell ref="C55:C56"/>
    <mergeCell ref="D55:D56"/>
    <mergeCell ref="E55:E56"/>
    <mergeCell ref="F55:F56"/>
    <mergeCell ref="G55:G56"/>
    <mergeCell ref="H55:H56"/>
    <mergeCell ref="I55:I56"/>
    <mergeCell ref="K55:K56"/>
    <mergeCell ref="L55:L56"/>
    <mergeCell ref="M55:M56"/>
    <mergeCell ref="O55:O56"/>
    <mergeCell ref="P55:P56"/>
    <mergeCell ref="Q55:Q56"/>
    <mergeCell ref="S55:S56"/>
    <mergeCell ref="T55:T56"/>
    <mergeCell ref="U55:U56"/>
    <mergeCell ref="W55:W56"/>
    <mergeCell ref="X55:X56"/>
    <mergeCell ref="Y55:Y56"/>
    <mergeCell ref="AA55:AA56"/>
    <mergeCell ref="AB55:AB56"/>
    <mergeCell ref="AC55:AC56"/>
    <mergeCell ref="AG55:AG56"/>
    <mergeCell ref="U51:U52"/>
    <mergeCell ref="W51:W52"/>
    <mergeCell ref="X51:X52"/>
    <mergeCell ref="Y51:Y52"/>
    <mergeCell ref="AA51:AA52"/>
    <mergeCell ref="AB51:AB52"/>
    <mergeCell ref="AC51:AC52"/>
    <mergeCell ref="AG51:AG52"/>
    <mergeCell ref="A53:A54"/>
    <mergeCell ref="B53:B54"/>
    <mergeCell ref="C53:C54"/>
    <mergeCell ref="D53:D54"/>
    <mergeCell ref="E53:E54"/>
    <mergeCell ref="F53:F54"/>
    <mergeCell ref="G53:G54"/>
    <mergeCell ref="H53:H54"/>
    <mergeCell ref="I53:I54"/>
    <mergeCell ref="K53:K54"/>
    <mergeCell ref="L53:L54"/>
    <mergeCell ref="M53:M54"/>
    <mergeCell ref="O53:O54"/>
    <mergeCell ref="P53:P54"/>
    <mergeCell ref="Q53:Q54"/>
    <mergeCell ref="S53:S54"/>
    <mergeCell ref="T53:T54"/>
    <mergeCell ref="U53:U54"/>
    <mergeCell ref="W53:W54"/>
    <mergeCell ref="X53:X54"/>
    <mergeCell ref="Y53:Y54"/>
    <mergeCell ref="AA53:AA54"/>
    <mergeCell ref="AB53:AB54"/>
    <mergeCell ref="AC53:AC54"/>
    <mergeCell ref="A51:A52"/>
    <mergeCell ref="B51:B52"/>
    <mergeCell ref="C51:C52"/>
    <mergeCell ref="D51:D52"/>
    <mergeCell ref="E51:E52"/>
    <mergeCell ref="F51:F52"/>
    <mergeCell ref="G51:G52"/>
    <mergeCell ref="H51:H52"/>
    <mergeCell ref="I51:I52"/>
    <mergeCell ref="K51:K52"/>
    <mergeCell ref="L51:L52"/>
    <mergeCell ref="M51:M52"/>
    <mergeCell ref="O51:O52"/>
    <mergeCell ref="P51:P52"/>
    <mergeCell ref="Q51:Q52"/>
    <mergeCell ref="S51:S52"/>
    <mergeCell ref="T51:T52"/>
    <mergeCell ref="W47:W48"/>
    <mergeCell ref="X47:X48"/>
    <mergeCell ref="Y47:Y48"/>
    <mergeCell ref="AA47:AA48"/>
    <mergeCell ref="AB47:AB48"/>
    <mergeCell ref="AC47:AC48"/>
    <mergeCell ref="AG47:AG48"/>
    <mergeCell ref="A49:A50"/>
    <mergeCell ref="B49:B50"/>
    <mergeCell ref="C49:C50"/>
    <mergeCell ref="D49:D50"/>
    <mergeCell ref="E49:E50"/>
    <mergeCell ref="F49:F50"/>
    <mergeCell ref="G49:G50"/>
    <mergeCell ref="H49:H50"/>
    <mergeCell ref="I49:I50"/>
    <mergeCell ref="K49:K50"/>
    <mergeCell ref="L49:L50"/>
    <mergeCell ref="M49:M50"/>
    <mergeCell ref="O49:O50"/>
    <mergeCell ref="P49:P50"/>
    <mergeCell ref="Q49:Q50"/>
    <mergeCell ref="S49:S50"/>
    <mergeCell ref="T49:T50"/>
    <mergeCell ref="U49:U50"/>
    <mergeCell ref="W49:W50"/>
    <mergeCell ref="X49:X50"/>
    <mergeCell ref="Y49:Y50"/>
    <mergeCell ref="AA49:AA50"/>
    <mergeCell ref="AB49:AB50"/>
    <mergeCell ref="AC49:AC50"/>
    <mergeCell ref="AG49:AG50"/>
    <mergeCell ref="B35:L35"/>
    <mergeCell ref="O35:AA35"/>
    <mergeCell ref="B36:L36"/>
    <mergeCell ref="O36:AA36"/>
    <mergeCell ref="B37:L37"/>
    <mergeCell ref="O37:AA37"/>
    <mergeCell ref="B38:L38"/>
    <mergeCell ref="O38:AA38"/>
    <mergeCell ref="A43:I43"/>
    <mergeCell ref="J45:M45"/>
    <mergeCell ref="N45:Q45"/>
    <mergeCell ref="R45:U45"/>
    <mergeCell ref="V45:Y45"/>
    <mergeCell ref="Z45:AC45"/>
    <mergeCell ref="A47:A48"/>
    <mergeCell ref="B47:B48"/>
    <mergeCell ref="C47:C48"/>
    <mergeCell ref="D47:D48"/>
    <mergeCell ref="E47:E48"/>
    <mergeCell ref="F47:F48"/>
    <mergeCell ref="G47:G48"/>
    <mergeCell ref="H47:H48"/>
    <mergeCell ref="I47:I48"/>
    <mergeCell ref="K47:K48"/>
    <mergeCell ref="L47:L48"/>
    <mergeCell ref="M47:M48"/>
    <mergeCell ref="O47:O48"/>
    <mergeCell ref="P47:P48"/>
    <mergeCell ref="Q47:Q48"/>
    <mergeCell ref="S47:S48"/>
    <mergeCell ref="T47:T48"/>
    <mergeCell ref="U47:U48"/>
    <mergeCell ref="B26:L26"/>
    <mergeCell ref="O26:AA26"/>
    <mergeCell ref="B27:L27"/>
    <mergeCell ref="O27:AA27"/>
    <mergeCell ref="B28:L28"/>
    <mergeCell ref="O28:AA28"/>
    <mergeCell ref="B29:L29"/>
    <mergeCell ref="O29:AA29"/>
    <mergeCell ref="B30:L30"/>
    <mergeCell ref="O30:AA30"/>
    <mergeCell ref="B31:L31"/>
    <mergeCell ref="O31:AA31"/>
    <mergeCell ref="B32:L32"/>
    <mergeCell ref="O32:AA32"/>
    <mergeCell ref="B33:L33"/>
    <mergeCell ref="O33:AA33"/>
    <mergeCell ref="B34:L34"/>
    <mergeCell ref="O34:AA34"/>
    <mergeCell ref="B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7:C7"/>
    <mergeCell ref="I7:L7"/>
    <mergeCell ref="M7:P7"/>
    <mergeCell ref="B8:C8"/>
    <mergeCell ref="I8:L8"/>
    <mergeCell ref="M8:P8"/>
    <mergeCell ref="B9:C9"/>
    <mergeCell ref="I9:L9"/>
    <mergeCell ref="M9:P9"/>
    <mergeCell ref="B10:C10"/>
    <mergeCell ref="I10:L10"/>
    <mergeCell ref="M10:P10"/>
    <mergeCell ref="I11:L11"/>
    <mergeCell ref="M11:P11"/>
    <mergeCell ref="I12:L12"/>
    <mergeCell ref="M12:P12"/>
    <mergeCell ref="I13:L13"/>
    <mergeCell ref="M13:P13"/>
    <mergeCell ref="A1:AC1"/>
    <mergeCell ref="A2:D2"/>
    <mergeCell ref="E2:H2"/>
    <mergeCell ref="I2:L2"/>
    <mergeCell ref="M2:P2"/>
    <mergeCell ref="Q2:T2"/>
    <mergeCell ref="U2:X2"/>
    <mergeCell ref="Y2:AB2"/>
    <mergeCell ref="B4:C4"/>
    <mergeCell ref="I4:L4"/>
    <mergeCell ref="M4:P4"/>
    <mergeCell ref="B5:C5"/>
    <mergeCell ref="I5:L5"/>
    <mergeCell ref="M5:P5"/>
    <mergeCell ref="B6:C6"/>
    <mergeCell ref="I6:L6"/>
    <mergeCell ref="M6:P6"/>
  </mergeCells>
  <conditionalFormatting sqref="B16:E23">
    <cfRule type="expression" dxfId="22" priority="23">
      <formula>$D16&gt;$D$7</formula>
    </cfRule>
  </conditionalFormatting>
  <conditionalFormatting sqref="J45:M45">
    <cfRule type="expression" dxfId="21" priority="22">
      <formula>$J$45&gt;$D$7</formula>
    </cfRule>
  </conditionalFormatting>
  <conditionalFormatting sqref="N45:AC45">
    <cfRule type="expression" dxfId="20" priority="20">
      <formula>$J$45&gt;$D$7</formula>
    </cfRule>
  </conditionalFormatting>
  <conditionalFormatting sqref="A119:AG178 I49:J50 A47:I76 J53:J54 J57:J58 J61:J62 J65:J66 J69:J70 J73:J74 N47:AC76 AG47:AG76">
    <cfRule type="expression" dxfId="19" priority="19">
      <formula>MOD($A47,2)=1</formula>
    </cfRule>
  </conditionalFormatting>
  <conditionalFormatting sqref="J47:M48 J51:J52 J55:J56 J59:J60 J63:J64 J67:J68 J71:J72 J75:J76 K49:M76">
    <cfRule type="expression" dxfId="18" priority="9">
      <formula>MOD($A47,2)=1</formula>
    </cfRule>
  </conditionalFormatting>
  <conditionalFormatting sqref="A82:AC112 AG82:AG112">
    <cfRule type="expression" dxfId="17" priority="8">
      <formula>MOD($A84,2)=1</formula>
    </cfRule>
  </conditionalFormatting>
  <conditionalFormatting sqref="J81:M81">
    <cfRule type="expression" dxfId="16" priority="7">
      <formula>$J$45&gt;$D$7</formula>
    </cfRule>
  </conditionalFormatting>
  <conditionalFormatting sqref="N81:AC81">
    <cfRule type="expression" dxfId="15" priority="6">
      <formula>$J$45&gt;$D$7</formula>
    </cfRule>
  </conditionalFormatting>
  <conditionalFormatting sqref="A185:A264">
    <cfRule type="expression" dxfId="14" priority="3">
      <formula>MOD($A185,2)=1</formula>
    </cfRule>
  </conditionalFormatting>
  <conditionalFormatting sqref="A185:AD264 AG185:AG264">
    <cfRule type="expression" dxfId="13" priority="1">
      <formula>MOD($A185,2)=0</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4" id="{CFA65A53-4BC5-4A12-A566-4F1A0F538FE3}">
            <xm:f>OR('Overview - Section A'!$AN$5="Grant Making", 'Overview - Section A'!$AN$5="Grant Revision")</xm:f>
            <x14:dxf>
              <font>
                <color rgb="FF8DB4E2"/>
              </font>
              <fill>
                <patternFill>
                  <bgColor rgb="FF8DB4E2"/>
                </patternFill>
              </fill>
            </x14:dxf>
          </x14:cfRule>
          <xm:sqref>E184</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2:I297"/>
  <sheetViews>
    <sheetView zoomScale="80" zoomScaleNormal="80" workbookViewId="0">
      <selection activeCell="F16" sqref="F16"/>
    </sheetView>
  </sheetViews>
  <sheetFormatPr defaultColWidth="8.75" defaultRowHeight="12.75" x14ac:dyDescent="0.2"/>
  <cols>
    <col min="1" max="1" width="25.75" style="1" customWidth="1"/>
    <col min="2" max="2" width="30.625" style="1" customWidth="1"/>
    <col min="3" max="3" width="52.25" style="1" customWidth="1"/>
    <col min="4" max="4" width="23.5" style="1" customWidth="1"/>
    <col min="5" max="5" width="19.625" style="1" customWidth="1"/>
    <col min="6" max="6" width="18.25" style="1" customWidth="1"/>
    <col min="7" max="7" width="10.25" style="1" customWidth="1"/>
    <col min="8" max="11" width="8.75" style="1"/>
    <col min="12" max="12" width="14.75" style="1" bestFit="1" customWidth="1"/>
    <col min="13" max="13" width="15" style="1" bestFit="1" customWidth="1"/>
    <col min="14" max="16384" width="8.75" style="1"/>
  </cols>
  <sheetData>
    <row r="2" spans="2:7" x14ac:dyDescent="0.2">
      <c r="B2" s="2" t="s">
        <v>120</v>
      </c>
    </row>
    <row r="3" spans="2:7" x14ac:dyDescent="0.2">
      <c r="B3" s="479" t="s">
        <v>117</v>
      </c>
      <c r="C3" s="479" t="s">
        <v>57</v>
      </c>
      <c r="D3" s="479" t="s">
        <v>59</v>
      </c>
      <c r="E3" s="479" t="s">
        <v>119</v>
      </c>
      <c r="F3" s="479" t="s">
        <v>184</v>
      </c>
      <c r="G3" s="479" t="s">
        <v>62</v>
      </c>
    </row>
    <row r="4" spans="2:7" hidden="1" x14ac:dyDescent="0.2">
      <c r="B4" s="479" t="s">
        <v>116</v>
      </c>
      <c r="C4" s="482" t="s">
        <v>67</v>
      </c>
      <c r="D4" s="480" t="s">
        <v>58</v>
      </c>
      <c r="E4" s="479" t="s">
        <v>118</v>
      </c>
      <c r="F4" s="479" t="str">
        <f t="array" ref="F4">IFERROR(INDEX($C$4:$C$21, MATCH(0, COUNTIF($F$3:F3, $C$4:$C$21&amp;"") + IF($C$4:$C$21="",1,0), 0)), "")</f>
        <v>--Select--</v>
      </c>
      <c r="G4" s="479" t="s">
        <v>61</v>
      </c>
    </row>
    <row r="5" spans="2:7" s="11" customFormat="1" x14ac:dyDescent="0.2">
      <c r="B5" s="479" t="s">
        <v>2455</v>
      </c>
      <c r="C5" s="482" t="s">
        <v>2456</v>
      </c>
      <c r="D5" s="480"/>
      <c r="E5" s="479" t="s">
        <v>2131</v>
      </c>
      <c r="F5" s="479" t="str">
        <f t="array" ref="F5">IFERROR(INDEX($C$4:$C$21, MATCH(0, COUNTIF($F$3:F4, $C$4:$C$21&amp;"") + IF($C$4:$C$21="",1,0), 0)), "")</f>
        <v>HIV I-3b: Percentage of men who have sex with men with active syphilis</v>
      </c>
      <c r="G5" s="479" t="s">
        <v>2457</v>
      </c>
    </row>
    <row r="6" spans="2:7" s="11" customFormat="1" x14ac:dyDescent="0.2">
      <c r="B6" s="479" t="s">
        <v>2458</v>
      </c>
      <c r="C6" s="482" t="s">
        <v>2459</v>
      </c>
      <c r="D6" s="480"/>
      <c r="E6" s="479" t="s">
        <v>2131</v>
      </c>
      <c r="F6" s="479" t="str">
        <f t="array" ref="F6">IFERROR(INDEX($C$4:$C$21, MATCH(0, COUNTIF($F$3:F5, $C$4:$C$21&amp;"") + IF($C$4:$C$21="",1,0), 0)), "")</f>
        <v>HIV I-3c: Percentage of sex workers with active syphilis</v>
      </c>
      <c r="G6" s="479" t="s">
        <v>2460</v>
      </c>
    </row>
    <row r="7" spans="2:7" s="11" customFormat="1" x14ac:dyDescent="0.2">
      <c r="B7" s="479" t="s">
        <v>2461</v>
      </c>
      <c r="C7" s="482" t="s">
        <v>2462</v>
      </c>
      <c r="D7" s="480"/>
      <c r="E7" s="479" t="s">
        <v>2131</v>
      </c>
      <c r="F7" s="479" t="str">
        <f t="array" ref="F7">IFERROR(INDEX($C$4:$C$21, MATCH(0, COUNTIF($F$3:F6, $C$4:$C$21&amp;"") + IF($C$4:$C$21="",1,0), 0)), "")</f>
        <v>HIV I-6: Estimated percentage of child HIV infections from HIV-positive women delivering in the past 12 months</v>
      </c>
      <c r="G7" s="479" t="s">
        <v>2463</v>
      </c>
    </row>
    <row r="8" spans="2:7" s="11" customFormat="1" x14ac:dyDescent="0.2">
      <c r="B8" s="479" t="s">
        <v>2132</v>
      </c>
      <c r="C8" s="482" t="s">
        <v>2133</v>
      </c>
      <c r="D8" s="480" t="s">
        <v>2134</v>
      </c>
      <c r="E8" s="479" t="s">
        <v>2131</v>
      </c>
      <c r="F8" s="479" t="str">
        <f t="array" ref="F8">IFERROR(INDEX($C$4:$C$21, MATCH(0, COUNTIF($F$3:F7, $C$4:$C$21&amp;"") + IF($C$4:$C$21="",1,0), 0)), "")</f>
        <v>HIV I-9a(M): Percentage of men who have sex with men who are living with HIV</v>
      </c>
      <c r="G8" s="479" t="s">
        <v>2464</v>
      </c>
    </row>
    <row r="9" spans="2:7" s="11" customFormat="1" x14ac:dyDescent="0.2">
      <c r="B9" s="479" t="s">
        <v>2139</v>
      </c>
      <c r="C9" s="482" t="s">
        <v>2140</v>
      </c>
      <c r="D9" s="480" t="s">
        <v>2134</v>
      </c>
      <c r="E9" s="479" t="s">
        <v>2131</v>
      </c>
      <c r="F9" s="479" t="str">
        <f t="array" ref="F9">IFERROR(INDEX($C$4:$C$21, MATCH(0, COUNTIF($F$3:F8, $C$4:$C$21&amp;"") + IF($C$4:$C$21="",1,0), 0)), "")</f>
        <v>HIV I-9b(M): Percentage of transgender people who are living with HIV</v>
      </c>
      <c r="G9" s="479" t="s">
        <v>2465</v>
      </c>
    </row>
    <row r="10" spans="2:7" s="11" customFormat="1" x14ac:dyDescent="0.2">
      <c r="B10" s="479" t="s">
        <v>2143</v>
      </c>
      <c r="C10" s="482" t="s">
        <v>2144</v>
      </c>
      <c r="D10" s="480" t="s">
        <v>2134</v>
      </c>
      <c r="E10" s="479" t="s">
        <v>2131</v>
      </c>
      <c r="F10" s="479" t="str">
        <f t="array" ref="F10">IFERROR(INDEX($C$4:$C$21, MATCH(0, COUNTIF($F$3:F9, $C$4:$C$21&amp;"") + IF($C$4:$C$21="",1,0), 0)), "")</f>
        <v>HIV I-10(M): Percentage of sex workers who are living with HIV</v>
      </c>
      <c r="G10" s="479" t="s">
        <v>2466</v>
      </c>
    </row>
    <row r="11" spans="2:7" s="11" customFormat="1" x14ac:dyDescent="0.2">
      <c r="B11" s="479" t="s">
        <v>2147</v>
      </c>
      <c r="C11" s="482" t="s">
        <v>2148</v>
      </c>
      <c r="D11" s="480" t="s">
        <v>2134</v>
      </c>
      <c r="E11" s="479" t="s">
        <v>2131</v>
      </c>
      <c r="F11" s="479" t="str">
        <f t="array" ref="F11">IFERROR(INDEX($C$4:$C$21, MATCH(0, COUNTIF($F$3:F10, $C$4:$C$21&amp;"") + IF($C$4:$C$21="",1,0), 0)), "")</f>
        <v>HIV I-11(M): Percentage of people who inject drugs who are living with HIV</v>
      </c>
      <c r="G11" s="479" t="s">
        <v>2467</v>
      </c>
    </row>
    <row r="12" spans="2:7" s="11" customFormat="1" x14ac:dyDescent="0.2">
      <c r="B12" s="479" t="s">
        <v>2468</v>
      </c>
      <c r="C12" s="482" t="s">
        <v>2469</v>
      </c>
      <c r="D12" s="480"/>
      <c r="E12" s="479" t="s">
        <v>2131</v>
      </c>
      <c r="F12" s="479" t="str">
        <f t="array" ref="F12">IFERROR(INDEX($C$4:$C$21, MATCH(0, COUNTIF($F$3:F11, $C$4:$C$21&amp;"") + IF($C$4:$C$21="",1,0), 0)), "")</f>
        <v>HIV I-12: Percentage of other vulnerable populations (specify) who are living with HIV</v>
      </c>
      <c r="G12" s="479" t="s">
        <v>2470</v>
      </c>
    </row>
    <row r="13" spans="2:7" s="11" customFormat="1" x14ac:dyDescent="0.2">
      <c r="B13" s="479" t="s">
        <v>2168</v>
      </c>
      <c r="C13" s="482" t="s">
        <v>2169</v>
      </c>
      <c r="D13" s="480" t="s">
        <v>2471</v>
      </c>
      <c r="E13" s="479" t="s">
        <v>2131</v>
      </c>
      <c r="F13" s="479" t="str">
        <f t="array" ref="F13">IFERROR(INDEX($C$4:$C$21, MATCH(0, COUNTIF($F$3:F12, $C$4:$C$21&amp;"") + IF($C$4:$C$21="",1,0), 0)), "")</f>
        <v>HIV I-4: Number of AIDS-related deaths per 100,000 population</v>
      </c>
      <c r="G13" s="479" t="s">
        <v>2472</v>
      </c>
    </row>
    <row r="14" spans="2:7" s="11" customFormat="1" x14ac:dyDescent="0.2">
      <c r="B14" s="479" t="s">
        <v>2473</v>
      </c>
      <c r="C14" s="482" t="s">
        <v>2474</v>
      </c>
      <c r="D14" s="480"/>
      <c r="E14" s="479" t="s">
        <v>2131</v>
      </c>
      <c r="F14" s="479" t="str">
        <f t="array" ref="F14">IFERROR(INDEX($C$4:$C$21, MATCH(0, COUNTIF($F$3:F13, $C$4:$C$21&amp;"") + IF($C$4:$C$21="",1,0), 0)), "")</f>
        <v>TB/HIV I-1: TB/HIV mortality rate per 100,000 population</v>
      </c>
      <c r="G14" s="479" t="s">
        <v>2475</v>
      </c>
    </row>
    <row r="15" spans="2:7" s="11" customFormat="1" x14ac:dyDescent="0.2">
      <c r="B15" s="479" t="s">
        <v>2476</v>
      </c>
      <c r="C15" s="482" t="s">
        <v>2477</v>
      </c>
      <c r="D15" s="480"/>
      <c r="E15" s="479" t="s">
        <v>2131</v>
      </c>
      <c r="F15" s="479" t="str">
        <f t="array" ref="F15">IFERROR(INDEX($C$4:$C$21, MATCH(0, COUNTIF($F$3:F14, $C$4:$C$21&amp;"") + IF($C$4:$C$21="",1,0), 0)), "")</f>
        <v>HSS I-1: Under 5 mortality rate per 1000 live births</v>
      </c>
      <c r="G15" s="479" t="s">
        <v>2478</v>
      </c>
    </row>
    <row r="16" spans="2:7" s="11" customFormat="1" x14ac:dyDescent="0.2">
      <c r="B16" s="479" t="s">
        <v>2479</v>
      </c>
      <c r="C16" s="482" t="s">
        <v>2480</v>
      </c>
      <c r="D16" s="480"/>
      <c r="E16" s="479" t="s">
        <v>2131</v>
      </c>
      <c r="F16" s="479" t="str">
        <f t="array" ref="F16">IFERROR(INDEX($C$4:$C$21, MATCH(0, COUNTIF($F$3:F15, $C$4:$C$21&amp;"") + IF($C$4:$C$21="",1,0), 0)), "")</f>
        <v>HSS I-2: Neonatal mortality rate, per 100,000 population</v>
      </c>
      <c r="G16" s="479" t="s">
        <v>2481</v>
      </c>
    </row>
    <row r="17" spans="2:7" s="11" customFormat="1" x14ac:dyDescent="0.2">
      <c r="B17" s="479" t="s">
        <v>2482</v>
      </c>
      <c r="C17" s="482" t="s">
        <v>2483</v>
      </c>
      <c r="D17" s="480"/>
      <c r="E17" s="479" t="s">
        <v>2131</v>
      </c>
      <c r="F17" s="479" t="str">
        <f t="array" ref="F17">IFERROR(INDEX($C$4:$C$21, MATCH(0, COUNTIF($F$3:F16, $C$4:$C$21&amp;"") + IF($C$4:$C$21="",1,0), 0)), "")</f>
        <v>HSS I-3: Maternal mortality ratio, per 100,000 population</v>
      </c>
      <c r="G17" s="479" t="s">
        <v>2484</v>
      </c>
    </row>
    <row r="18" spans="2:7" s="11" customFormat="1" x14ac:dyDescent="0.2">
      <c r="B18" s="479" t="s">
        <v>2209</v>
      </c>
      <c r="C18" s="482" t="s">
        <v>2210</v>
      </c>
      <c r="D18" s="480" t="s">
        <v>2485</v>
      </c>
      <c r="E18" s="479" t="s">
        <v>2131</v>
      </c>
      <c r="F18" s="479" t="str">
        <f t="array" ref="F18">IFERROR(INDEX($C$4:$C$21, MATCH(0, COUNTIF($F$3:F17, $C$4:$C$21&amp;"") + IF($C$4:$C$21="",1,0), 0)), "")</f>
        <v>HIV I-14: Number of new HIV infections per 1000 uninfected population</v>
      </c>
      <c r="G18" s="479" t="s">
        <v>2486</v>
      </c>
    </row>
    <row r="19" spans="2:7" s="11" customFormat="1" x14ac:dyDescent="0.2">
      <c r="B19" s="479" t="s">
        <v>2487</v>
      </c>
      <c r="C19" s="482" t="s">
        <v>2488</v>
      </c>
      <c r="D19" s="480"/>
      <c r="E19" s="479" t="s">
        <v>2131</v>
      </c>
      <c r="F19" s="479" t="str">
        <f t="array" ref="F19">IFERROR(INDEX($C$4:$C$21, MATCH(0, COUNTIF($F$3:F18, $C$4:$C$21&amp;"") + IF($C$4:$C$21="",1,0), 0)), "")</f>
        <v>HIV I-3.1a: Percentage of individuals seropositive for syphilis</v>
      </c>
      <c r="G19" s="479" t="s">
        <v>2489</v>
      </c>
    </row>
    <row r="20" spans="2:7" s="11" customFormat="1" x14ac:dyDescent="0.2">
      <c r="B20" s="479" t="s">
        <v>2230</v>
      </c>
      <c r="C20" s="482" t="s">
        <v>2231</v>
      </c>
      <c r="D20" s="480" t="s">
        <v>2490</v>
      </c>
      <c r="E20" s="479" t="s">
        <v>2131</v>
      </c>
      <c r="F20" s="479" t="str">
        <f t="array" ref="F20">IFERROR(INDEX($C$4:$C$21, MATCH(0, COUNTIF($F$3:F19, $C$4:$C$21&amp;"") + IF($C$4:$C$21="",1,0), 0)), "")</f>
        <v>HIV I-13: Number and % of people living with HIV</v>
      </c>
      <c r="G20" s="479" t="s">
        <v>2491</v>
      </c>
    </row>
    <row r="22" spans="2:7" x14ac:dyDescent="0.2">
      <c r="B22" s="2" t="s">
        <v>121</v>
      </c>
    </row>
    <row r="23" spans="2:7" x14ac:dyDescent="0.2">
      <c r="B23" s="479" t="s">
        <v>117</v>
      </c>
      <c r="C23" s="479" t="s">
        <v>57</v>
      </c>
      <c r="D23" s="479" t="s">
        <v>59</v>
      </c>
      <c r="E23" s="479" t="s">
        <v>119</v>
      </c>
      <c r="F23" s="479" t="s">
        <v>184</v>
      </c>
      <c r="G23" s="479" t="s">
        <v>62</v>
      </c>
    </row>
    <row r="24" spans="2:7" hidden="1" x14ac:dyDescent="0.2">
      <c r="B24" s="479" t="s">
        <v>116</v>
      </c>
      <c r="C24" s="482" t="s">
        <v>67</v>
      </c>
      <c r="D24" s="480" t="s">
        <v>58</v>
      </c>
      <c r="E24" s="479" t="s">
        <v>118</v>
      </c>
      <c r="F24" s="479" t="str">
        <f t="array" ref="F24">IFERROR(INDEX($C$24:$C$41, MATCH(0, COUNTIF($F$23:F23, $C$24:$C$41&amp;"") + IF($C$24:$C$41="",1,0), 0)), "")</f>
        <v>--Select--</v>
      </c>
      <c r="G24" s="479" t="s">
        <v>61</v>
      </c>
    </row>
    <row r="25" spans="2:7" s="11" customFormat="1" x14ac:dyDescent="0.2">
      <c r="B25" s="479" t="s">
        <v>2492</v>
      </c>
      <c r="C25" s="482" t="s">
        <v>2493</v>
      </c>
      <c r="D25" s="480"/>
      <c r="E25" s="479" t="s">
        <v>2131</v>
      </c>
      <c r="F25" s="479" t="str">
        <f t="array" ref="F25">IFERROR(INDEX($C$24:$C$41, MATCH(0, COUNTIF($F$23:F24, $C$24:$C$41&amp;"") + IF($C$24:$C$41="",1,0), 0)), "")</f>
        <v>HSS O-3: Ratio of household out-of-pocket payments for health to total expenditure on health</v>
      </c>
      <c r="G25" s="479" t="s">
        <v>2494</v>
      </c>
    </row>
    <row r="26" spans="2:7" s="11" customFormat="1" x14ac:dyDescent="0.2">
      <c r="B26" s="479" t="s">
        <v>2240</v>
      </c>
      <c r="C26" s="482" t="s">
        <v>2241</v>
      </c>
      <c r="D26" s="480" t="s">
        <v>2495</v>
      </c>
      <c r="E26" s="479" t="s">
        <v>2131</v>
      </c>
      <c r="F26" s="479" t="str">
        <f t="array" ref="F26">IFERROR(INDEX($C$24:$C$41, MATCH(0, COUNTIF($F$23:F25, $C$24:$C$41&amp;"") + IF($C$24:$C$41="",1,0), 0)), "")</f>
        <v>HIV O-1(M): Percentage of adults and children with HIV, known to be on treatment 12 months after initiation of antiretroviral therapy</v>
      </c>
      <c r="G26" s="479" t="s">
        <v>2496</v>
      </c>
    </row>
    <row r="27" spans="2:7" s="11" customFormat="1" x14ac:dyDescent="0.2">
      <c r="B27" s="479" t="s">
        <v>2253</v>
      </c>
      <c r="C27" s="482" t="s">
        <v>2254</v>
      </c>
      <c r="D27" s="480" t="s">
        <v>2134</v>
      </c>
      <c r="E27" s="479" t="s">
        <v>2131</v>
      </c>
      <c r="F27" s="479" t="str">
        <f t="array" ref="F27">IFERROR(INDEX($C$24:$C$41, MATCH(0, COUNTIF($F$23:F26, $C$24:$C$41&amp;"") + IF($C$24:$C$41="",1,0), 0)), "")</f>
        <v>HIV O-4a(M): Percentage of men reporting the use of a condom the last time they had anal sex with a male partner</v>
      </c>
      <c r="G27" s="479" t="s">
        <v>2497</v>
      </c>
    </row>
    <row r="28" spans="2:7" s="11" customFormat="1" x14ac:dyDescent="0.2">
      <c r="B28" s="479" t="s">
        <v>2257</v>
      </c>
      <c r="C28" s="482" t="s">
        <v>2258</v>
      </c>
      <c r="D28" s="480" t="s">
        <v>2498</v>
      </c>
      <c r="E28" s="479" t="s">
        <v>2131</v>
      </c>
      <c r="F28" s="479" t="str">
        <f t="array" ref="F28">IFERROR(INDEX($C$24:$C$41, MATCH(0, COUNTIF($F$23:F27, $C$24:$C$41&amp;"") + IF($C$24:$C$41="",1,0), 0)), "")</f>
        <v>HIV O-5(M): Percentage of sex workers reporting the use of a condom with their most recent client</v>
      </c>
      <c r="G28" s="479" t="s">
        <v>2499</v>
      </c>
    </row>
    <row r="29" spans="2:7" s="11" customFormat="1" x14ac:dyDescent="0.2">
      <c r="B29" s="479" t="s">
        <v>2263</v>
      </c>
      <c r="C29" s="482" t="s">
        <v>2264</v>
      </c>
      <c r="D29" s="480" t="s">
        <v>2498</v>
      </c>
      <c r="E29" s="479" t="s">
        <v>2131</v>
      </c>
      <c r="F29" s="479" t="str">
        <f t="array" ref="F29">IFERROR(INDEX($C$24:$C$41, MATCH(0, COUNTIF($F$23:F28, $C$24:$C$41&amp;"") + IF($C$24:$C$41="",1,0), 0)), "")</f>
        <v>HIV O-6(M): Percentage of people who inject drugs reporting the use of sterile injecting equipment the last time they injected</v>
      </c>
      <c r="G29" s="479" t="s">
        <v>2500</v>
      </c>
    </row>
    <row r="30" spans="2:7" s="11" customFormat="1" x14ac:dyDescent="0.2">
      <c r="B30" s="479" t="s">
        <v>2501</v>
      </c>
      <c r="C30" s="482" t="s">
        <v>2502</v>
      </c>
      <c r="D30" s="480"/>
      <c r="E30" s="479" t="s">
        <v>2131</v>
      </c>
      <c r="F30" s="479" t="str">
        <f t="array" ref="F30">IFERROR(INDEX($C$24:$C$41, MATCH(0, COUNTIF($F$23:F29, $C$24:$C$41&amp;"") + IF($C$24:$C$41="",1,0), 0)), "")</f>
        <v>HIV O-7: Percentage of other vulnerable populations who report the use of a condom at last sexual intercourse</v>
      </c>
      <c r="G30" s="479" t="s">
        <v>2503</v>
      </c>
    </row>
    <row r="31" spans="2:7" s="11" customFormat="1" x14ac:dyDescent="0.2">
      <c r="B31" s="479" t="s">
        <v>2504</v>
      </c>
      <c r="C31" s="482" t="s">
        <v>2505</v>
      </c>
      <c r="D31" s="480"/>
      <c r="E31" s="479" t="s">
        <v>2131</v>
      </c>
      <c r="F31" s="479" t="str">
        <f t="array" ref="F31">IFERROR(INDEX($C$24:$C$41, MATCH(0, COUNTIF($F$23:F30, $C$24:$C$41&amp;"") + IF($C$24:$C$41="",1,0), 0)), "")</f>
        <v>HSS O-1: Percentage of women attending antenatal care</v>
      </c>
      <c r="G31" s="479" t="s">
        <v>2506</v>
      </c>
    </row>
    <row r="32" spans="2:7" s="11" customFormat="1" x14ac:dyDescent="0.2">
      <c r="B32" s="479" t="s">
        <v>2507</v>
      </c>
      <c r="C32" s="482" t="s">
        <v>2508</v>
      </c>
      <c r="D32" s="480"/>
      <c r="E32" s="479" t="s">
        <v>2131</v>
      </c>
      <c r="F32" s="479" t="str">
        <f t="array" ref="F32">IFERROR(INDEX($C$24:$C$41, MATCH(0, COUNTIF($F$23:F31, $C$24:$C$41&amp;"") + IF($C$24:$C$41="",1,0), 0)), "")</f>
        <v>HSS O-2: Percentage of births attended by skilled health professional</v>
      </c>
      <c r="G32" s="479" t="s">
        <v>2509</v>
      </c>
    </row>
    <row r="33" spans="1:7" s="11" customFormat="1" x14ac:dyDescent="0.2">
      <c r="B33" s="479" t="s">
        <v>2510</v>
      </c>
      <c r="C33" s="482" t="s">
        <v>2511</v>
      </c>
      <c r="D33" s="480"/>
      <c r="E33" s="479" t="s">
        <v>2131</v>
      </c>
      <c r="F33" s="479" t="str">
        <f t="array" ref="F33">IFERROR(INDEX($C$24:$C$41, MATCH(0, COUNTIF($F$23:F32, $C$24:$C$41&amp;"") + IF($C$24:$C$41="",1,0), 0)), "")</f>
        <v>HIV O-10: Percentage of women and men with non-regular partner in the past 12 months who report the use of a condom during their last intercourse</v>
      </c>
      <c r="G33" s="479" t="s">
        <v>2512</v>
      </c>
    </row>
    <row r="34" spans="1:7" s="11" customFormat="1" x14ac:dyDescent="0.2">
      <c r="B34" s="479" t="s">
        <v>2282</v>
      </c>
      <c r="C34" s="482" t="s">
        <v>2283</v>
      </c>
      <c r="D34" s="480" t="s">
        <v>2134</v>
      </c>
      <c r="E34" s="479" t="s">
        <v>2131</v>
      </c>
      <c r="F34" s="479" t="str">
        <f t="array" ref="F34">IFERROR(INDEX($C$24:$C$41, MATCH(0, COUNTIF($F$23:F33, $C$24:$C$41&amp;"") + IF($C$24:$C$41="",1,0), 0)), "")</f>
        <v>HIV O-4.1b(M): Percentage of transgender people reporting the use of a condom the last time they had sex with a partner</v>
      </c>
      <c r="G34" s="479" t="s">
        <v>2513</v>
      </c>
    </row>
    <row r="35" spans="1:7" s="11" customFormat="1" x14ac:dyDescent="0.2">
      <c r="B35" s="479" t="s">
        <v>2286</v>
      </c>
      <c r="C35" s="482" t="s">
        <v>2287</v>
      </c>
      <c r="D35" s="480" t="s">
        <v>2498</v>
      </c>
      <c r="E35" s="479" t="s">
        <v>2131</v>
      </c>
      <c r="F35" s="479" t="str">
        <f t="array" ref="F35">IFERROR(INDEX($C$24:$C$41, MATCH(0, COUNTIF($F$23:F34, $C$24:$C$41&amp;"") + IF($C$24:$C$41="",1,0), 0)), "")</f>
        <v>HIV O-9: Percentage of people who inject drugs reporting condom use at the last sexual intercourse</v>
      </c>
      <c r="G35" s="479" t="s">
        <v>2514</v>
      </c>
    </row>
    <row r="36" spans="1:7" s="11" customFormat="1" x14ac:dyDescent="0.2">
      <c r="B36" s="479" t="s">
        <v>2292</v>
      </c>
      <c r="C36" s="482" t="s">
        <v>2293</v>
      </c>
      <c r="D36" s="480" t="s">
        <v>2163</v>
      </c>
      <c r="E36" s="479" t="s">
        <v>2131</v>
      </c>
      <c r="F36" s="479" t="str">
        <f t="array" ref="F36">IFERROR(INDEX($C$24:$C$41, MATCH(0, COUNTIF($F$23:F35, $C$24:$C$41&amp;"") + IF($C$24:$C$41="",1,0), 0)), "")</f>
        <v>HIV O-11: Percentage of (estimated) people living with HIV who have been tested HIV-positive</v>
      </c>
      <c r="G36" s="479" t="s">
        <v>2515</v>
      </c>
    </row>
    <row r="37" spans="1:7" s="11" customFormat="1" x14ac:dyDescent="0.2">
      <c r="B37" s="479" t="s">
        <v>2516</v>
      </c>
      <c r="C37" s="482" t="s">
        <v>2517</v>
      </c>
      <c r="D37" s="480"/>
      <c r="E37" s="479" t="s">
        <v>2131</v>
      </c>
      <c r="F37" s="479" t="str">
        <f t="array" ref="F37">IFERROR(INDEX($C$24:$C$41, MATCH(0, COUNTIF($F$23:F36, $C$24:$C$41&amp;"") + IF($C$24:$C$41="",1,0), 0)), "")</f>
        <v>HIV O-12: Percentage of people living with HIV and on ART who are virologically suppressed (among all those currently on treatment who received a VL measurement regardless of when they started ART)</v>
      </c>
      <c r="G37" s="479" t="s">
        <v>2518</v>
      </c>
    </row>
    <row r="38" spans="1:7" s="11" customFormat="1" x14ac:dyDescent="0.2">
      <c r="B38" s="479" t="s">
        <v>2519</v>
      </c>
      <c r="C38" s="482" t="s">
        <v>2520</v>
      </c>
      <c r="D38" s="480"/>
      <c r="E38" s="479" t="s">
        <v>2131</v>
      </c>
      <c r="F38" s="479" t="str">
        <f t="array" ref="F38">IFERROR(INDEX($C$24:$C$41, MATCH(0, COUNTIF($F$23:F37, $C$24:$C$41&amp;"") + IF($C$24:$C$41="",1,0), 0)), "")</f>
        <v>HIV O-13: Proportion of ever-married or partnered women aged 15-49 who experienced physical or sexual violence from a male intimate partner in the past 12 months</v>
      </c>
      <c r="G38" s="479" t="s">
        <v>2521</v>
      </c>
    </row>
    <row r="39" spans="1:7" s="11" customFormat="1" x14ac:dyDescent="0.2">
      <c r="B39" s="479" t="s">
        <v>2522</v>
      </c>
      <c r="C39" s="482" t="s">
        <v>2523</v>
      </c>
      <c r="D39" s="480"/>
      <c r="E39" s="479" t="s">
        <v>2131</v>
      </c>
      <c r="F39" s="479" t="str">
        <f t="array" ref="F39">IFERROR(INDEX($C$24:$C$41, MATCH(0, COUNTIF($F$23:F38, $C$24:$C$41&amp;"") + IF($C$24:$C$41="",1,0), 0)), "")</f>
        <v>HIV O-14: Percentage of women and men aged 15–49 who report discriminatory attitudes towards people living with HIV</v>
      </c>
      <c r="G39" s="479" t="s">
        <v>2524</v>
      </c>
    </row>
    <row r="40" spans="1:7" s="11" customFormat="1" x14ac:dyDescent="0.2">
      <c r="B40" s="479" t="s">
        <v>2525</v>
      </c>
      <c r="C40" s="482" t="s">
        <v>2526</v>
      </c>
      <c r="D40" s="480"/>
      <c r="E40" s="479" t="s">
        <v>2131</v>
      </c>
      <c r="F40" s="479" t="str">
        <f t="array" ref="F40">IFERROR(INDEX($C$24:$C$41, MATCH(0, COUNTIF($F$23:F39, $C$24:$C$41&amp;"") + IF($C$24:$C$41="",1,0), 0)), "")</f>
        <v>HIV O-15: Percent of people living with HIV who experienced recent discrimination at health care facilities</v>
      </c>
      <c r="G40" s="479" t="s">
        <v>2527</v>
      </c>
    </row>
    <row r="42" spans="1:7" x14ac:dyDescent="0.2">
      <c r="B42" s="2" t="s">
        <v>172</v>
      </c>
    </row>
    <row r="43" spans="1:7" x14ac:dyDescent="0.2">
      <c r="A43" s="486" t="s">
        <v>1</v>
      </c>
      <c r="B43" s="487" t="s">
        <v>140</v>
      </c>
      <c r="C43" s="487" t="s">
        <v>57</v>
      </c>
      <c r="D43" s="487" t="s">
        <v>59</v>
      </c>
      <c r="E43" s="487" t="s">
        <v>136</v>
      </c>
      <c r="F43" s="487" t="s">
        <v>137</v>
      </c>
      <c r="G43" s="487" t="s">
        <v>62</v>
      </c>
    </row>
    <row r="44" spans="1:7" hidden="1" x14ac:dyDescent="0.2">
      <c r="A44" s="487" t="s">
        <v>135</v>
      </c>
      <c r="B44" s="488" t="s">
        <v>105</v>
      </c>
      <c r="C44" s="489" t="s">
        <v>67</v>
      </c>
      <c r="D44" s="488" t="s">
        <v>58</v>
      </c>
      <c r="E44" s="487"/>
      <c r="F44" s="487"/>
      <c r="G44" s="487" t="s">
        <v>61</v>
      </c>
    </row>
    <row r="45" spans="1:7" s="11" customFormat="1" x14ac:dyDescent="0.2">
      <c r="A45" s="487" t="s">
        <v>2565</v>
      </c>
      <c r="B45" s="488" t="s">
        <v>2616</v>
      </c>
      <c r="C45" s="489" t="s">
        <v>2617</v>
      </c>
      <c r="D45" s="488"/>
      <c r="E45" s="487"/>
      <c r="F45" s="487"/>
      <c r="G45" s="487" t="s">
        <v>2618</v>
      </c>
    </row>
    <row r="46" spans="1:7" s="11" customFormat="1" x14ac:dyDescent="0.2">
      <c r="A46" s="487" t="s">
        <v>2565</v>
      </c>
      <c r="B46" s="488" t="s">
        <v>2619</v>
      </c>
      <c r="C46" s="489" t="s">
        <v>2620</v>
      </c>
      <c r="D46" s="488"/>
      <c r="E46" s="487"/>
      <c r="F46" s="487"/>
      <c r="G46" s="487" t="s">
        <v>2621</v>
      </c>
    </row>
    <row r="47" spans="1:7" s="11" customFormat="1" x14ac:dyDescent="0.2">
      <c r="A47" s="487" t="s">
        <v>2565</v>
      </c>
      <c r="B47" s="488" t="s">
        <v>2622</v>
      </c>
      <c r="C47" s="489" t="s">
        <v>2623</v>
      </c>
      <c r="D47" s="488"/>
      <c r="E47" s="487"/>
      <c r="F47" s="487"/>
      <c r="G47" s="487" t="s">
        <v>2624</v>
      </c>
    </row>
    <row r="48" spans="1:7" s="11" customFormat="1" x14ac:dyDescent="0.2">
      <c r="A48" s="487" t="s">
        <v>2537</v>
      </c>
      <c r="B48" s="488" t="s">
        <v>2625</v>
      </c>
      <c r="C48" s="489" t="s">
        <v>2626</v>
      </c>
      <c r="D48" s="488"/>
      <c r="E48" s="487"/>
      <c r="F48" s="487"/>
      <c r="G48" s="487" t="s">
        <v>2627</v>
      </c>
    </row>
    <row r="49" spans="1:7" s="11" customFormat="1" x14ac:dyDescent="0.2">
      <c r="A49" s="487" t="s">
        <v>2537</v>
      </c>
      <c r="B49" s="488" t="s">
        <v>2628</v>
      </c>
      <c r="C49" s="489" t="s">
        <v>2629</v>
      </c>
      <c r="D49" s="488"/>
      <c r="E49" s="487"/>
      <c r="F49" s="487"/>
      <c r="G49" s="487" t="s">
        <v>2630</v>
      </c>
    </row>
    <row r="50" spans="1:7" s="11" customFormat="1" x14ac:dyDescent="0.2">
      <c r="A50" s="487" t="s">
        <v>2537</v>
      </c>
      <c r="B50" s="488" t="s">
        <v>2631</v>
      </c>
      <c r="C50" s="489" t="s">
        <v>2632</v>
      </c>
      <c r="D50" s="488"/>
      <c r="E50" s="487"/>
      <c r="F50" s="487"/>
      <c r="G50" s="487" t="s">
        <v>2633</v>
      </c>
    </row>
    <row r="51" spans="1:7" s="11" customFormat="1" x14ac:dyDescent="0.2">
      <c r="A51" s="487" t="s">
        <v>2533</v>
      </c>
      <c r="B51" s="488" t="s">
        <v>2634</v>
      </c>
      <c r="C51" s="489" t="s">
        <v>2635</v>
      </c>
      <c r="D51" s="488"/>
      <c r="E51" s="487"/>
      <c r="F51" s="487"/>
      <c r="G51" s="487" t="s">
        <v>2636</v>
      </c>
    </row>
    <row r="52" spans="1:7" s="11" customFormat="1" x14ac:dyDescent="0.2">
      <c r="A52" s="487" t="s">
        <v>2533</v>
      </c>
      <c r="B52" s="488" t="s">
        <v>2637</v>
      </c>
      <c r="C52" s="489" t="s">
        <v>2638</v>
      </c>
      <c r="D52" s="488"/>
      <c r="E52" s="487"/>
      <c r="F52" s="487"/>
      <c r="G52" s="487" t="s">
        <v>2639</v>
      </c>
    </row>
    <row r="53" spans="1:7" s="11" customFormat="1" x14ac:dyDescent="0.2">
      <c r="A53" s="487" t="s">
        <v>2533</v>
      </c>
      <c r="B53" s="488" t="s">
        <v>2640</v>
      </c>
      <c r="C53" s="489" t="s">
        <v>2641</v>
      </c>
      <c r="D53" s="488"/>
      <c r="E53" s="487"/>
      <c r="F53" s="487"/>
      <c r="G53" s="487" t="s">
        <v>2642</v>
      </c>
    </row>
    <row r="54" spans="1:7" s="11" customFormat="1" x14ac:dyDescent="0.2">
      <c r="A54" s="487" t="s">
        <v>2533</v>
      </c>
      <c r="B54" s="488" t="s">
        <v>2643</v>
      </c>
      <c r="C54" s="489" t="s">
        <v>2644</v>
      </c>
      <c r="D54" s="488"/>
      <c r="E54" s="487"/>
      <c r="F54" s="487"/>
      <c r="G54" s="487" t="s">
        <v>2645</v>
      </c>
    </row>
    <row r="55" spans="1:7" s="11" customFormat="1" x14ac:dyDescent="0.2">
      <c r="A55" s="487" t="s">
        <v>2569</v>
      </c>
      <c r="B55" s="488" t="s">
        <v>2646</v>
      </c>
      <c r="C55" s="489" t="s">
        <v>2647</v>
      </c>
      <c r="D55" s="488"/>
      <c r="E55" s="487"/>
      <c r="F55" s="487"/>
      <c r="G55" s="487" t="s">
        <v>2648</v>
      </c>
    </row>
    <row r="56" spans="1:7" s="11" customFormat="1" x14ac:dyDescent="0.2">
      <c r="A56" s="487" t="s">
        <v>2569</v>
      </c>
      <c r="B56" s="488" t="s">
        <v>2649</v>
      </c>
      <c r="C56" s="489" t="s">
        <v>2650</v>
      </c>
      <c r="D56" s="488"/>
      <c r="E56" s="487"/>
      <c r="F56" s="487"/>
      <c r="G56" s="487" t="s">
        <v>2651</v>
      </c>
    </row>
    <row r="57" spans="1:7" s="11" customFormat="1" x14ac:dyDescent="0.2">
      <c r="A57" s="487" t="s">
        <v>2561</v>
      </c>
      <c r="B57" s="488" t="s">
        <v>2652</v>
      </c>
      <c r="C57" s="489" t="s">
        <v>2653</v>
      </c>
      <c r="D57" s="488"/>
      <c r="E57" s="487"/>
      <c r="F57" s="487"/>
      <c r="G57" s="487" t="s">
        <v>2654</v>
      </c>
    </row>
    <row r="58" spans="1:7" s="11" customFormat="1" x14ac:dyDescent="0.2">
      <c r="A58" s="487" t="s">
        <v>2561</v>
      </c>
      <c r="B58" s="488" t="s">
        <v>2655</v>
      </c>
      <c r="C58" s="489" t="s">
        <v>2656</v>
      </c>
      <c r="D58" s="488"/>
      <c r="E58" s="487"/>
      <c r="F58" s="487"/>
      <c r="G58" s="487" t="s">
        <v>2657</v>
      </c>
    </row>
    <row r="59" spans="1:7" s="11" customFormat="1" x14ac:dyDescent="0.2">
      <c r="A59" s="487" t="s">
        <v>2561</v>
      </c>
      <c r="B59" s="488" t="s">
        <v>2425</v>
      </c>
      <c r="C59" s="489" t="s">
        <v>2426</v>
      </c>
      <c r="D59" s="488" t="s">
        <v>2658</v>
      </c>
      <c r="E59" s="487"/>
      <c r="F59" s="487"/>
      <c r="G59" s="487" t="s">
        <v>2659</v>
      </c>
    </row>
    <row r="60" spans="1:7" s="11" customFormat="1" x14ac:dyDescent="0.2">
      <c r="A60" s="487" t="s">
        <v>2561</v>
      </c>
      <c r="B60" s="488" t="s">
        <v>2660</v>
      </c>
      <c r="C60" s="489" t="s">
        <v>2661</v>
      </c>
      <c r="D60" s="488"/>
      <c r="E60" s="487"/>
      <c r="F60" s="487"/>
      <c r="G60" s="487" t="s">
        <v>2662</v>
      </c>
    </row>
    <row r="61" spans="1:7" s="11" customFormat="1" x14ac:dyDescent="0.2">
      <c r="A61" s="487" t="s">
        <v>2557</v>
      </c>
      <c r="B61" s="488" t="s">
        <v>2663</v>
      </c>
      <c r="C61" s="489" t="s">
        <v>2664</v>
      </c>
      <c r="D61" s="488"/>
      <c r="E61" s="487"/>
      <c r="F61" s="487"/>
      <c r="G61" s="487" t="s">
        <v>2665</v>
      </c>
    </row>
    <row r="62" spans="1:7" s="11" customFormat="1" x14ac:dyDescent="0.2">
      <c r="A62" s="487" t="s">
        <v>2557</v>
      </c>
      <c r="B62" s="488" t="s">
        <v>2666</v>
      </c>
      <c r="C62" s="489" t="s">
        <v>2667</v>
      </c>
      <c r="D62" s="488"/>
      <c r="E62" s="487"/>
      <c r="F62" s="487"/>
      <c r="G62" s="487" t="s">
        <v>2668</v>
      </c>
    </row>
    <row r="63" spans="1:7" s="11" customFormat="1" x14ac:dyDescent="0.2">
      <c r="A63" s="487" t="s">
        <v>2557</v>
      </c>
      <c r="B63" s="488" t="s">
        <v>2669</v>
      </c>
      <c r="C63" s="489" t="s">
        <v>2670</v>
      </c>
      <c r="D63" s="488"/>
      <c r="E63" s="487"/>
      <c r="F63" s="487"/>
      <c r="G63" s="487" t="s">
        <v>2671</v>
      </c>
    </row>
    <row r="64" spans="1:7" s="11" customFormat="1" x14ac:dyDescent="0.2">
      <c r="A64" s="487" t="s">
        <v>2613</v>
      </c>
      <c r="B64" s="488" t="s">
        <v>2375</v>
      </c>
      <c r="C64" s="489" t="s">
        <v>2376</v>
      </c>
      <c r="D64" s="488" t="s">
        <v>2672</v>
      </c>
      <c r="E64" s="487"/>
      <c r="F64" s="487"/>
      <c r="G64" s="487" t="s">
        <v>2673</v>
      </c>
    </row>
    <row r="65" spans="1:7" s="11" customFormat="1" x14ac:dyDescent="0.2">
      <c r="A65" s="487" t="s">
        <v>2613</v>
      </c>
      <c r="B65" s="488" t="s">
        <v>2397</v>
      </c>
      <c r="C65" s="489" t="s">
        <v>2398</v>
      </c>
      <c r="D65" s="488" t="s">
        <v>2163</v>
      </c>
      <c r="E65" s="487"/>
      <c r="F65" s="487"/>
      <c r="G65" s="487" t="s">
        <v>2674</v>
      </c>
    </row>
    <row r="66" spans="1:7" s="11" customFormat="1" x14ac:dyDescent="0.2">
      <c r="A66" s="487" t="s">
        <v>2613</v>
      </c>
      <c r="B66" s="488" t="s">
        <v>2449</v>
      </c>
      <c r="C66" s="489" t="s">
        <v>2450</v>
      </c>
      <c r="D66" s="488" t="s">
        <v>2174</v>
      </c>
      <c r="E66" s="487"/>
      <c r="F66" s="487"/>
      <c r="G66" s="487" t="s">
        <v>2675</v>
      </c>
    </row>
    <row r="67" spans="1:7" s="11" customFormat="1" x14ac:dyDescent="0.2">
      <c r="A67" s="487" t="s">
        <v>2613</v>
      </c>
      <c r="B67" s="488" t="s">
        <v>2676</v>
      </c>
      <c r="C67" s="489" t="s">
        <v>2677</v>
      </c>
      <c r="D67" s="488"/>
      <c r="E67" s="487"/>
      <c r="F67" s="487"/>
      <c r="G67" s="487" t="s">
        <v>2678</v>
      </c>
    </row>
    <row r="68" spans="1:7" s="11" customFormat="1" x14ac:dyDescent="0.2">
      <c r="A68" s="487" t="s">
        <v>2613</v>
      </c>
      <c r="B68" s="488" t="s">
        <v>2679</v>
      </c>
      <c r="C68" s="489" t="s">
        <v>2680</v>
      </c>
      <c r="D68" s="488"/>
      <c r="E68" s="487"/>
      <c r="F68" s="487"/>
      <c r="G68" s="487" t="s">
        <v>2681</v>
      </c>
    </row>
    <row r="69" spans="1:7" s="11" customFormat="1" x14ac:dyDescent="0.2">
      <c r="A69" s="487" t="s">
        <v>2609</v>
      </c>
      <c r="B69" s="488" t="s">
        <v>2682</v>
      </c>
      <c r="C69" s="489" t="s">
        <v>2683</v>
      </c>
      <c r="D69" s="488"/>
      <c r="E69" s="487"/>
      <c r="F69" s="487"/>
      <c r="G69" s="487" t="s">
        <v>2684</v>
      </c>
    </row>
    <row r="70" spans="1:7" s="11" customFormat="1" x14ac:dyDescent="0.2">
      <c r="A70" s="487" t="s">
        <v>2609</v>
      </c>
      <c r="B70" s="488" t="s">
        <v>2685</v>
      </c>
      <c r="C70" s="489" t="s">
        <v>2686</v>
      </c>
      <c r="D70" s="488"/>
      <c r="E70" s="487"/>
      <c r="F70" s="487"/>
      <c r="G70" s="487" t="s">
        <v>2687</v>
      </c>
    </row>
    <row r="71" spans="1:7" s="11" customFormat="1" x14ac:dyDescent="0.2">
      <c r="A71" s="487" t="s">
        <v>2609</v>
      </c>
      <c r="B71" s="488" t="s">
        <v>2688</v>
      </c>
      <c r="C71" s="489" t="s">
        <v>2689</v>
      </c>
      <c r="D71" s="488"/>
      <c r="E71" s="487"/>
      <c r="F71" s="487"/>
      <c r="G71" s="487" t="s">
        <v>2690</v>
      </c>
    </row>
    <row r="72" spans="1:7" s="11" customFormat="1" x14ac:dyDescent="0.2">
      <c r="A72" s="487" t="s">
        <v>2609</v>
      </c>
      <c r="B72" s="488" t="s">
        <v>2691</v>
      </c>
      <c r="C72" s="489" t="s">
        <v>2692</v>
      </c>
      <c r="D72" s="488"/>
      <c r="E72" s="487"/>
      <c r="F72" s="487"/>
      <c r="G72" s="487" t="s">
        <v>2693</v>
      </c>
    </row>
    <row r="73" spans="1:7" s="11" customFormat="1" x14ac:dyDescent="0.2">
      <c r="A73" s="487" t="s">
        <v>2597</v>
      </c>
      <c r="B73" s="488" t="s">
        <v>2694</v>
      </c>
      <c r="C73" s="489" t="s">
        <v>2695</v>
      </c>
      <c r="D73" s="488"/>
      <c r="E73" s="487"/>
      <c r="F73" s="487"/>
      <c r="G73" s="487" t="s">
        <v>2696</v>
      </c>
    </row>
    <row r="74" spans="1:7" s="11" customFormat="1" x14ac:dyDescent="0.2">
      <c r="A74" s="487" t="s">
        <v>2597</v>
      </c>
      <c r="B74" s="488" t="s">
        <v>2697</v>
      </c>
      <c r="C74" s="489" t="s">
        <v>2698</v>
      </c>
      <c r="D74" s="488"/>
      <c r="E74" s="487"/>
      <c r="F74" s="487"/>
      <c r="G74" s="487" t="s">
        <v>2699</v>
      </c>
    </row>
    <row r="75" spans="1:7" s="11" customFormat="1" x14ac:dyDescent="0.2">
      <c r="A75" s="487" t="s">
        <v>2593</v>
      </c>
      <c r="B75" s="488" t="s">
        <v>2700</v>
      </c>
      <c r="C75" s="489" t="s">
        <v>2701</v>
      </c>
      <c r="D75" s="488"/>
      <c r="E75" s="487"/>
      <c r="F75" s="487"/>
      <c r="G75" s="487" t="s">
        <v>2702</v>
      </c>
    </row>
    <row r="76" spans="1:7" s="11" customFormat="1" x14ac:dyDescent="0.2">
      <c r="A76" s="487" t="s">
        <v>2593</v>
      </c>
      <c r="B76" s="488" t="s">
        <v>2703</v>
      </c>
      <c r="C76" s="489" t="s">
        <v>2704</v>
      </c>
      <c r="D76" s="488"/>
      <c r="E76" s="487"/>
      <c r="F76" s="487"/>
      <c r="G76" s="487" t="s">
        <v>2705</v>
      </c>
    </row>
    <row r="77" spans="1:7" s="11" customFormat="1" x14ac:dyDescent="0.2">
      <c r="A77" s="487" t="s">
        <v>2593</v>
      </c>
      <c r="B77" s="488" t="s">
        <v>2706</v>
      </c>
      <c r="C77" s="489" t="s">
        <v>2707</v>
      </c>
      <c r="D77" s="488"/>
      <c r="E77" s="487"/>
      <c r="F77" s="487"/>
      <c r="G77" s="487" t="s">
        <v>2708</v>
      </c>
    </row>
    <row r="78" spans="1:7" s="11" customFormat="1" x14ac:dyDescent="0.2">
      <c r="A78" s="487" t="s">
        <v>2593</v>
      </c>
      <c r="B78" s="488" t="s">
        <v>2709</v>
      </c>
      <c r="C78" s="489" t="s">
        <v>2710</v>
      </c>
      <c r="D78" s="488"/>
      <c r="E78" s="487"/>
      <c r="F78" s="487"/>
      <c r="G78" s="487" t="s">
        <v>2711</v>
      </c>
    </row>
    <row r="79" spans="1:7" s="11" customFormat="1" x14ac:dyDescent="0.2">
      <c r="A79" s="487" t="s">
        <v>2593</v>
      </c>
      <c r="B79" s="488" t="s">
        <v>2712</v>
      </c>
      <c r="C79" s="489" t="s">
        <v>2713</v>
      </c>
      <c r="D79" s="488"/>
      <c r="E79" s="487"/>
      <c r="F79" s="487"/>
      <c r="G79" s="487" t="s">
        <v>2714</v>
      </c>
    </row>
    <row r="80" spans="1:7" s="11" customFormat="1" x14ac:dyDescent="0.2">
      <c r="A80" s="487" t="s">
        <v>2605</v>
      </c>
      <c r="B80" s="488" t="s">
        <v>2715</v>
      </c>
      <c r="C80" s="489" t="s">
        <v>2716</v>
      </c>
      <c r="D80" s="488"/>
      <c r="E80" s="487"/>
      <c r="F80" s="487"/>
      <c r="G80" s="487" t="s">
        <v>2717</v>
      </c>
    </row>
    <row r="81" spans="1:8" s="11" customFormat="1" x14ac:dyDescent="0.2">
      <c r="A81" s="487" t="s">
        <v>2605</v>
      </c>
      <c r="B81" s="488" t="s">
        <v>2718</v>
      </c>
      <c r="C81" s="489" t="s">
        <v>2719</v>
      </c>
      <c r="D81" s="488"/>
      <c r="E81" s="487"/>
      <c r="F81" s="487"/>
      <c r="G81" s="487" t="s">
        <v>2720</v>
      </c>
    </row>
    <row r="82" spans="1:8" s="11" customFormat="1" x14ac:dyDescent="0.2">
      <c r="A82" s="487" t="s">
        <v>2585</v>
      </c>
      <c r="B82" s="488" t="s">
        <v>2721</v>
      </c>
      <c r="C82" s="489" t="s">
        <v>2722</v>
      </c>
      <c r="D82" s="488"/>
      <c r="E82" s="487"/>
      <c r="F82" s="487"/>
      <c r="G82" s="487" t="s">
        <v>2723</v>
      </c>
    </row>
    <row r="83" spans="1:8" s="11" customFormat="1" x14ac:dyDescent="0.2">
      <c r="A83" s="487" t="s">
        <v>2589</v>
      </c>
      <c r="B83" s="488" t="s">
        <v>2724</v>
      </c>
      <c r="C83" s="489" t="s">
        <v>2725</v>
      </c>
      <c r="D83" s="488"/>
      <c r="E83" s="487"/>
      <c r="F83" s="487"/>
      <c r="G83" s="487" t="s">
        <v>2726</v>
      </c>
    </row>
    <row r="84" spans="1:8" s="11" customFormat="1" x14ac:dyDescent="0.2">
      <c r="A84" s="487" t="s">
        <v>2589</v>
      </c>
      <c r="B84" s="488" t="s">
        <v>2727</v>
      </c>
      <c r="C84" s="489" t="s">
        <v>2728</v>
      </c>
      <c r="D84" s="488"/>
      <c r="E84" s="487"/>
      <c r="F84" s="487"/>
      <c r="G84" s="487" t="s">
        <v>2729</v>
      </c>
    </row>
    <row r="85" spans="1:8" s="11" customFormat="1" x14ac:dyDescent="0.2">
      <c r="A85" s="487" t="s">
        <v>2589</v>
      </c>
      <c r="B85" s="488" t="s">
        <v>2730</v>
      </c>
      <c r="C85" s="489" t="s">
        <v>2731</v>
      </c>
      <c r="D85" s="488"/>
      <c r="E85" s="487"/>
      <c r="F85" s="487"/>
      <c r="G85" s="487" t="s">
        <v>2732</v>
      </c>
    </row>
    <row r="86" spans="1:8" s="11" customFormat="1" x14ac:dyDescent="0.2">
      <c r="A86" s="487" t="s">
        <v>2541</v>
      </c>
      <c r="B86" s="488" t="s">
        <v>2733</v>
      </c>
      <c r="C86" s="489" t="s">
        <v>2734</v>
      </c>
      <c r="D86" s="488"/>
      <c r="E86" s="487"/>
      <c r="F86" s="487"/>
      <c r="G86" s="487" t="s">
        <v>2735</v>
      </c>
    </row>
    <row r="87" spans="1:8" s="11" customFormat="1" x14ac:dyDescent="0.2">
      <c r="A87" s="487" t="s">
        <v>2541</v>
      </c>
      <c r="B87" s="488" t="s">
        <v>2736</v>
      </c>
      <c r="C87" s="489" t="s">
        <v>2737</v>
      </c>
      <c r="D87" s="488"/>
      <c r="E87" s="487"/>
      <c r="F87" s="487"/>
      <c r="G87" s="487" t="s">
        <v>2738</v>
      </c>
    </row>
    <row r="88" spans="1:8" s="11" customFormat="1" x14ac:dyDescent="0.2">
      <c r="A88" s="487" t="s">
        <v>2541</v>
      </c>
      <c r="B88" s="488" t="s">
        <v>2739</v>
      </c>
      <c r="C88" s="489" t="s">
        <v>2740</v>
      </c>
      <c r="D88" s="488"/>
      <c r="E88" s="487"/>
      <c r="F88" s="487"/>
      <c r="G88" s="487" t="s">
        <v>2741</v>
      </c>
    </row>
    <row r="89" spans="1:8" s="11" customFormat="1" x14ac:dyDescent="0.2">
      <c r="A89" s="487" t="s">
        <v>2549</v>
      </c>
      <c r="B89" s="488" t="s">
        <v>2435</v>
      </c>
      <c r="C89" s="489" t="s">
        <v>2436</v>
      </c>
      <c r="D89" s="488" t="s">
        <v>2742</v>
      </c>
      <c r="E89" s="487"/>
      <c r="F89" s="487"/>
      <c r="G89" s="487" t="s">
        <v>2743</v>
      </c>
    </row>
    <row r="90" spans="1:8" s="11" customFormat="1" x14ac:dyDescent="0.2">
      <c r="A90" s="487" t="s">
        <v>2529</v>
      </c>
      <c r="B90" s="488" t="s">
        <v>2744</v>
      </c>
      <c r="C90" s="489" t="s">
        <v>2745</v>
      </c>
      <c r="D90" s="488"/>
      <c r="E90" s="487"/>
      <c r="F90" s="487"/>
      <c r="G90" s="487" t="s">
        <v>2746</v>
      </c>
    </row>
    <row r="91" spans="1:8" s="11" customFormat="1" x14ac:dyDescent="0.2">
      <c r="A91" s="487" t="s">
        <v>2529</v>
      </c>
      <c r="B91" s="488" t="s">
        <v>2747</v>
      </c>
      <c r="C91" s="489" t="s">
        <v>2748</v>
      </c>
      <c r="D91" s="488"/>
      <c r="E91" s="487"/>
      <c r="F91" s="487"/>
      <c r="G91" s="487" t="s">
        <v>2749</v>
      </c>
    </row>
    <row r="92" spans="1:8" s="11" customFormat="1" x14ac:dyDescent="0.2">
      <c r="A92" s="487" t="s">
        <v>2529</v>
      </c>
      <c r="B92" s="488" t="s">
        <v>2750</v>
      </c>
      <c r="C92" s="489" t="s">
        <v>2751</v>
      </c>
      <c r="D92" s="488"/>
      <c r="E92" s="487"/>
      <c r="F92" s="487"/>
      <c r="G92" s="487" t="s">
        <v>2752</v>
      </c>
    </row>
    <row r="94" spans="1:8" x14ac:dyDescent="0.2">
      <c r="B94" s="2" t="s">
        <v>134</v>
      </c>
    </row>
    <row r="95" spans="1:8" x14ac:dyDescent="0.2">
      <c r="B95" s="11" t="s">
        <v>57</v>
      </c>
      <c r="C95" s="479" t="s">
        <v>76</v>
      </c>
      <c r="D95" s="479" t="s">
        <v>269</v>
      </c>
      <c r="E95" s="479" t="s">
        <v>119</v>
      </c>
      <c r="F95" s="479" t="s">
        <v>270</v>
      </c>
      <c r="G95" s="479" t="s">
        <v>62</v>
      </c>
      <c r="H95" s="479" t="s">
        <v>150</v>
      </c>
    </row>
    <row r="96" spans="1:8" hidden="1" x14ac:dyDescent="0.2">
      <c r="B96" s="1" t="str">
        <f t="array" ref="B96">IFERROR(INDEX($C$96:$C$119, MATCH(0, COUNTIF($B$95:B95, $C$96:$C$119&amp;"") + IF($C$96:$C$119="",1,0), 0)), "")</f>
        <v>--Select--</v>
      </c>
      <c r="C96" s="482" t="s">
        <v>67</v>
      </c>
      <c r="D96" s="479" t="s">
        <v>122</v>
      </c>
      <c r="E96" s="479" t="s">
        <v>118</v>
      </c>
      <c r="F96" s="479" t="str">
        <f>C96</f>
        <v>--Select--</v>
      </c>
      <c r="G96" s="479" t="s">
        <v>61</v>
      </c>
      <c r="H96" s="484" t="s">
        <v>149</v>
      </c>
    </row>
    <row r="97" spans="2:8" s="11" customFormat="1" x14ac:dyDescent="0.2">
      <c r="B97" s="7" t="str">
        <f t="array" ref="B97">IFERROR(INDEX($C$96:$C$119, MATCH(0, COUNTIF($B$95:B96, $C$96:$C$119&amp;"") + IF($C$96:$C$119="",1,0), 0)), "")</f>
        <v>Comprehensive prevention programs for MSM</v>
      </c>
      <c r="C97" s="482" t="s">
        <v>2528</v>
      </c>
      <c r="D97" s="479" t="s">
        <v>2529</v>
      </c>
      <c r="E97" s="479" t="s">
        <v>2131</v>
      </c>
      <c r="F97" s="479" t="str">
        <f t="shared" ref="F97:F118" si="0">C97</f>
        <v>Comprehensive prevention programs for MSM</v>
      </c>
      <c r="G97" s="479" t="s">
        <v>2530</v>
      </c>
      <c r="H97" s="485" t="s">
        <v>2531</v>
      </c>
    </row>
    <row r="98" spans="2:8" s="11" customFormat="1" x14ac:dyDescent="0.2">
      <c r="B98" s="7" t="str">
        <f t="array" ref="B98">IFERROR(INDEX($C$96:$C$119, MATCH(0, COUNTIF($B$95:B97, $C$96:$C$119&amp;"") + IF($C$96:$C$119="",1,0), 0)), "")</f>
        <v>Comprehensive prevention programs for people who inject drugs (PWID) and their partners</v>
      </c>
      <c r="C98" s="482" t="s">
        <v>2532</v>
      </c>
      <c r="D98" s="479" t="s">
        <v>2533</v>
      </c>
      <c r="E98" s="479" t="s">
        <v>2131</v>
      </c>
      <c r="F98" s="479" t="str">
        <f t="shared" si="0"/>
        <v>Comprehensive prevention programs for people who inject drugs (PWID) and their partners</v>
      </c>
      <c r="G98" s="479" t="s">
        <v>2534</v>
      </c>
      <c r="H98" s="485" t="s">
        <v>2535</v>
      </c>
    </row>
    <row r="99" spans="2:8" s="11" customFormat="1" x14ac:dyDescent="0.2">
      <c r="B99" s="7" t="str">
        <f t="array" ref="B99">IFERROR(INDEX($C$96:$C$119, MATCH(0, COUNTIF($B$95:B98, $C$96:$C$119&amp;"") + IF($C$96:$C$119="",1,0), 0)), "")</f>
        <v>Comprehensive prevention programs for sex workers and their clients</v>
      </c>
      <c r="C99" s="482" t="s">
        <v>2536</v>
      </c>
      <c r="D99" s="479" t="s">
        <v>2537</v>
      </c>
      <c r="E99" s="479" t="s">
        <v>2131</v>
      </c>
      <c r="F99" s="479" t="str">
        <f t="shared" si="0"/>
        <v>Comprehensive prevention programs for sex workers and their clients</v>
      </c>
      <c r="G99" s="479" t="s">
        <v>2538</v>
      </c>
      <c r="H99" s="485" t="s">
        <v>2539</v>
      </c>
    </row>
    <row r="100" spans="2:8" s="11" customFormat="1" x14ac:dyDescent="0.2">
      <c r="B100" s="7" t="str">
        <f t="array" ref="B100">IFERROR(INDEX($C$96:$C$119, MATCH(0, COUNTIF($B$95:B99, $C$96:$C$119&amp;"") + IF($C$96:$C$119="",1,0), 0)), "")</f>
        <v>Comprehensive prevention programs for TGs</v>
      </c>
      <c r="C100" s="482" t="s">
        <v>2540</v>
      </c>
      <c r="D100" s="479" t="s">
        <v>2541</v>
      </c>
      <c r="E100" s="479" t="s">
        <v>2131</v>
      </c>
      <c r="F100" s="479" t="str">
        <f t="shared" si="0"/>
        <v>Comprehensive prevention programs for TGs</v>
      </c>
      <c r="G100" s="479" t="s">
        <v>2542</v>
      </c>
      <c r="H100" s="485" t="s">
        <v>2543</v>
      </c>
    </row>
    <row r="101" spans="2:8" s="11" customFormat="1" x14ac:dyDescent="0.2">
      <c r="B101" s="7" t="str">
        <f t="array" ref="B101">IFERROR(INDEX($C$96:$C$119, MATCH(0, COUNTIF($B$95:B100, $C$96:$C$119&amp;"") + IF($C$96:$C$119="",1,0), 0)), "")</f>
        <v>Comprehensive programs for people in prisons and other closed settings</v>
      </c>
      <c r="C101" s="482" t="s">
        <v>2544</v>
      </c>
      <c r="D101" s="479" t="s">
        <v>2545</v>
      </c>
      <c r="E101" s="479" t="s">
        <v>2131</v>
      </c>
      <c r="F101" s="479" t="str">
        <f t="shared" si="0"/>
        <v>Comprehensive programs for people in prisons and other closed settings</v>
      </c>
      <c r="G101" s="479" t="s">
        <v>2546</v>
      </c>
      <c r="H101" s="485" t="s">
        <v>2547</v>
      </c>
    </row>
    <row r="102" spans="2:8" s="11" customFormat="1" x14ac:dyDescent="0.2">
      <c r="B102" s="7" t="str">
        <f t="array" ref="B102">IFERROR(INDEX($C$96:$C$119, MATCH(0, COUNTIF($B$95:B101, $C$96:$C$119&amp;"") + IF($C$96:$C$119="",1,0), 0)), "")</f>
        <v>HIV Testing Services</v>
      </c>
      <c r="C102" s="482" t="s">
        <v>2548</v>
      </c>
      <c r="D102" s="479" t="s">
        <v>2549</v>
      </c>
      <c r="E102" s="479" t="s">
        <v>2131</v>
      </c>
      <c r="F102" s="479" t="str">
        <f t="shared" si="0"/>
        <v>HIV Testing Services</v>
      </c>
      <c r="G102" s="479" t="s">
        <v>2550</v>
      </c>
      <c r="H102" s="485" t="s">
        <v>2551</v>
      </c>
    </row>
    <row r="103" spans="2:8" s="11" customFormat="1" x14ac:dyDescent="0.2">
      <c r="B103" s="7" t="str">
        <f t="array" ref="B103">IFERROR(INDEX($C$96:$C$119, MATCH(0, COUNTIF($B$95:B102, $C$96:$C$119&amp;"") + IF($C$96:$C$119="",1,0), 0)), "")</f>
        <v>Payment for results</v>
      </c>
      <c r="C103" s="482" t="s">
        <v>2552</v>
      </c>
      <c r="D103" s="479" t="s">
        <v>2553</v>
      </c>
      <c r="E103" s="479" t="s">
        <v>2131</v>
      </c>
      <c r="F103" s="479" t="str">
        <f t="shared" si="0"/>
        <v>Payment for results</v>
      </c>
      <c r="G103" s="479" t="s">
        <v>2554</v>
      </c>
      <c r="H103" s="485" t="s">
        <v>2555</v>
      </c>
    </row>
    <row r="104" spans="2:8" s="11" customFormat="1" x14ac:dyDescent="0.2">
      <c r="B104" s="7" t="str">
        <f t="array" ref="B104">IFERROR(INDEX($C$96:$C$119, MATCH(0, COUNTIF($B$95:B103, $C$96:$C$119&amp;"") + IF($C$96:$C$119="",1,0), 0)), "")</f>
        <v>PMTCT</v>
      </c>
      <c r="C104" s="482" t="s">
        <v>2556</v>
      </c>
      <c r="D104" s="479" t="s">
        <v>2557</v>
      </c>
      <c r="E104" s="479" t="s">
        <v>2131</v>
      </c>
      <c r="F104" s="479" t="str">
        <f t="shared" si="0"/>
        <v>PMTCT</v>
      </c>
      <c r="G104" s="479" t="s">
        <v>2558</v>
      </c>
      <c r="H104" s="485" t="s">
        <v>2559</v>
      </c>
    </row>
    <row r="105" spans="2:8" s="11" customFormat="1" x14ac:dyDescent="0.2">
      <c r="B105" s="7" t="str">
        <f t="array" ref="B105">IFERROR(INDEX($C$96:$C$119, MATCH(0, COUNTIF($B$95:B104, $C$96:$C$119&amp;"") + IF($C$96:$C$119="",1,0), 0)), "")</f>
        <v>Prevention programs for adolescents and youth, in and out of school</v>
      </c>
      <c r="C105" s="482" t="s">
        <v>2560</v>
      </c>
      <c r="D105" s="479" t="s">
        <v>2561</v>
      </c>
      <c r="E105" s="479" t="s">
        <v>2131</v>
      </c>
      <c r="F105" s="479" t="str">
        <f t="shared" si="0"/>
        <v>Prevention programs for adolescents and youth, in and out of school</v>
      </c>
      <c r="G105" s="479" t="s">
        <v>2562</v>
      </c>
      <c r="H105" s="485" t="s">
        <v>2563</v>
      </c>
    </row>
    <row r="106" spans="2:8" s="11" customFormat="1" x14ac:dyDescent="0.2">
      <c r="B106" s="7" t="str">
        <f t="array" ref="B106">IFERROR(INDEX($C$96:$C$119, MATCH(0, COUNTIF($B$95:B105, $C$96:$C$119&amp;"") + IF($C$96:$C$119="",1,0), 0)), "")</f>
        <v>Prevention programs for general population</v>
      </c>
      <c r="C106" s="482" t="s">
        <v>2564</v>
      </c>
      <c r="D106" s="479" t="s">
        <v>2565</v>
      </c>
      <c r="E106" s="479" t="s">
        <v>2131</v>
      </c>
      <c r="F106" s="479" t="str">
        <f t="shared" si="0"/>
        <v>Prevention programs for general population</v>
      </c>
      <c r="G106" s="479" t="s">
        <v>2566</v>
      </c>
      <c r="H106" s="485" t="s">
        <v>2567</v>
      </c>
    </row>
    <row r="107" spans="2:8" s="11" customFormat="1" x14ac:dyDescent="0.2">
      <c r="B107" s="7" t="str">
        <f t="array" ref="B107">IFERROR(INDEX($C$96:$C$119, MATCH(0, COUNTIF($B$95:B106, $C$96:$C$119&amp;"") + IF($C$96:$C$119="",1,0), 0)), "")</f>
        <v>Prevention programs for other vulnerable populations</v>
      </c>
      <c r="C107" s="482" t="s">
        <v>2568</v>
      </c>
      <c r="D107" s="479" t="s">
        <v>2569</v>
      </c>
      <c r="E107" s="479" t="s">
        <v>2131</v>
      </c>
      <c r="F107" s="479" t="str">
        <f t="shared" si="0"/>
        <v>Prevention programs for other vulnerable populations</v>
      </c>
      <c r="G107" s="479" t="s">
        <v>2570</v>
      </c>
      <c r="H107" s="485" t="s">
        <v>2571</v>
      </c>
    </row>
    <row r="108" spans="2:8" s="11" customFormat="1" x14ac:dyDescent="0.2">
      <c r="B108" s="7" t="str">
        <f t="array" ref="B108">IFERROR(INDEX($C$96:$C$119, MATCH(0, COUNTIF($B$95:B107, $C$96:$C$119&amp;"") + IF($C$96:$C$119="",1,0), 0)), "")</f>
        <v>Program management</v>
      </c>
      <c r="C108" s="482" t="s">
        <v>2572</v>
      </c>
      <c r="D108" s="479" t="s">
        <v>2573</v>
      </c>
      <c r="E108" s="479" t="s">
        <v>2131</v>
      </c>
      <c r="F108" s="479" t="str">
        <f t="shared" si="0"/>
        <v>Program management</v>
      </c>
      <c r="G108" s="479" t="s">
        <v>2574</v>
      </c>
      <c r="H108" s="485" t="s">
        <v>2575</v>
      </c>
    </row>
    <row r="109" spans="2:8" s="11" customFormat="1" x14ac:dyDescent="0.2">
      <c r="B109" s="7" t="str">
        <f t="array" ref="B109">IFERROR(INDEX($C$96:$C$119, MATCH(0, COUNTIF($B$95:B108, $C$96:$C$119&amp;"") + IF($C$96:$C$119="",1,0), 0)), "")</f>
        <v>Programs to reduce human rights-related barriers to HIV services</v>
      </c>
      <c r="C109" s="482" t="s">
        <v>2576</v>
      </c>
      <c r="D109" s="479" t="s">
        <v>2577</v>
      </c>
      <c r="E109" s="479" t="s">
        <v>2131</v>
      </c>
      <c r="F109" s="479" t="str">
        <f t="shared" si="0"/>
        <v>Programs to reduce human rights-related barriers to HIV services</v>
      </c>
      <c r="G109" s="479" t="s">
        <v>2578</v>
      </c>
      <c r="H109" s="485" t="s">
        <v>2579</v>
      </c>
    </row>
    <row r="110" spans="2:8" s="11" customFormat="1" x14ac:dyDescent="0.2">
      <c r="B110" s="7" t="str">
        <f t="array" ref="B110">IFERROR(INDEX($C$96:$C$119, MATCH(0, COUNTIF($B$95:B109, $C$96:$C$119&amp;"") + IF($C$96:$C$119="",1,0), 0)), "")</f>
        <v>RSSH: Community responses and systems</v>
      </c>
      <c r="C110" s="482" t="s">
        <v>2580</v>
      </c>
      <c r="D110" s="479" t="s">
        <v>2581</v>
      </c>
      <c r="E110" s="479" t="s">
        <v>2131</v>
      </c>
      <c r="F110" s="479" t="str">
        <f t="shared" si="0"/>
        <v>RSSH: Community responses and systems</v>
      </c>
      <c r="G110" s="479" t="s">
        <v>2582</v>
      </c>
      <c r="H110" s="485" t="s">
        <v>2583</v>
      </c>
    </row>
    <row r="111" spans="2:8" s="11" customFormat="1" x14ac:dyDescent="0.2">
      <c r="B111" s="7" t="str">
        <f t="array" ref="B111">IFERROR(INDEX($C$96:$C$119, MATCH(0, COUNTIF($B$95:B110, $C$96:$C$119&amp;"") + IF($C$96:$C$119="",1,0), 0)), "")</f>
        <v>RSSH: Financial management systems</v>
      </c>
      <c r="C111" s="482" t="s">
        <v>2584</v>
      </c>
      <c r="D111" s="479" t="s">
        <v>2585</v>
      </c>
      <c r="E111" s="479" t="s">
        <v>2131</v>
      </c>
      <c r="F111" s="479" t="str">
        <f t="shared" si="0"/>
        <v>RSSH: Financial management systems</v>
      </c>
      <c r="G111" s="479" t="s">
        <v>2586</v>
      </c>
      <c r="H111" s="485" t="s">
        <v>2587</v>
      </c>
    </row>
    <row r="112" spans="2:8" s="11" customFormat="1" x14ac:dyDescent="0.2">
      <c r="B112" s="7" t="str">
        <f t="array" ref="B112">IFERROR(INDEX($C$96:$C$119, MATCH(0, COUNTIF($B$95:B111, $C$96:$C$119&amp;"") + IF($C$96:$C$119="",1,0), 0)), "")</f>
        <v>RSSH: Health management information systems and M&amp;E</v>
      </c>
      <c r="C112" s="482" t="s">
        <v>2588</v>
      </c>
      <c r="D112" s="479" t="s">
        <v>2589</v>
      </c>
      <c r="E112" s="479" t="s">
        <v>2131</v>
      </c>
      <c r="F112" s="479" t="str">
        <f t="shared" si="0"/>
        <v>RSSH: Health management information systems and M&amp;E</v>
      </c>
      <c r="G112" s="479" t="s">
        <v>2590</v>
      </c>
      <c r="H112" s="485" t="s">
        <v>2591</v>
      </c>
    </row>
    <row r="113" spans="1:9" s="11" customFormat="1" x14ac:dyDescent="0.2">
      <c r="B113" s="7" t="str">
        <f t="array" ref="B113">IFERROR(INDEX($C$96:$C$119, MATCH(0, COUNTIF($B$95:B112, $C$96:$C$119&amp;"") + IF($C$96:$C$119="",1,0), 0)), "")</f>
        <v>RSSH: Human resources for health (HRH), including community health workers</v>
      </c>
      <c r="C113" s="482" t="s">
        <v>2592</v>
      </c>
      <c r="D113" s="479" t="s">
        <v>2593</v>
      </c>
      <c r="E113" s="479" t="s">
        <v>2131</v>
      </c>
      <c r="F113" s="479" t="str">
        <f t="shared" si="0"/>
        <v>RSSH: Human resources for health (HRH), including community health workers</v>
      </c>
      <c r="G113" s="479" t="s">
        <v>2594</v>
      </c>
      <c r="H113" s="485" t="s">
        <v>2595</v>
      </c>
    </row>
    <row r="114" spans="1:9" s="11" customFormat="1" x14ac:dyDescent="0.2">
      <c r="B114" s="7" t="str">
        <f t="array" ref="B114">IFERROR(INDEX($C$96:$C$119, MATCH(0, COUNTIF($B$95:B113, $C$96:$C$119&amp;"") + IF($C$96:$C$119="",1,0), 0)), "")</f>
        <v>RSSH: Integrated service delivery and quality improvement</v>
      </c>
      <c r="C114" s="482" t="s">
        <v>2596</v>
      </c>
      <c r="D114" s="479" t="s">
        <v>2597</v>
      </c>
      <c r="E114" s="479" t="s">
        <v>2131</v>
      </c>
      <c r="F114" s="479" t="str">
        <f t="shared" si="0"/>
        <v>RSSH: Integrated service delivery and quality improvement</v>
      </c>
      <c r="G114" s="479" t="s">
        <v>2598</v>
      </c>
      <c r="H114" s="485" t="s">
        <v>2599</v>
      </c>
    </row>
    <row r="115" spans="1:9" s="11" customFormat="1" x14ac:dyDescent="0.2">
      <c r="B115" s="7" t="str">
        <f t="array" ref="B115">IFERROR(INDEX($C$96:$C$119, MATCH(0, COUNTIF($B$95:B114, $C$96:$C$119&amp;"") + IF($C$96:$C$119="",1,0), 0)), "")</f>
        <v>RSSH: National health strategies</v>
      </c>
      <c r="C115" s="482" t="s">
        <v>2600</v>
      </c>
      <c r="D115" s="479" t="s">
        <v>2601</v>
      </c>
      <c r="E115" s="479" t="s">
        <v>2131</v>
      </c>
      <c r="F115" s="479" t="str">
        <f t="shared" si="0"/>
        <v>RSSH: National health strategies</v>
      </c>
      <c r="G115" s="479" t="s">
        <v>2602</v>
      </c>
      <c r="H115" s="485" t="s">
        <v>2603</v>
      </c>
    </row>
    <row r="116" spans="1:9" s="11" customFormat="1" x14ac:dyDescent="0.2">
      <c r="B116" s="7" t="str">
        <f t="array" ref="B116">IFERROR(INDEX($C$96:$C$119, MATCH(0, COUNTIF($B$95:B115, $C$96:$C$119&amp;"") + IF($C$96:$C$119="",1,0), 0)), "")</f>
        <v>RSSH: Procurement and supply chain management systems</v>
      </c>
      <c r="C116" s="482" t="s">
        <v>2604</v>
      </c>
      <c r="D116" s="479" t="s">
        <v>2605</v>
      </c>
      <c r="E116" s="479" t="s">
        <v>2131</v>
      </c>
      <c r="F116" s="479" t="str">
        <f t="shared" si="0"/>
        <v>RSSH: Procurement and supply chain management systems</v>
      </c>
      <c r="G116" s="479" t="s">
        <v>2606</v>
      </c>
      <c r="H116" s="485" t="s">
        <v>2607</v>
      </c>
    </row>
    <row r="117" spans="1:9" s="11" customFormat="1" x14ac:dyDescent="0.2">
      <c r="B117" s="7" t="str">
        <f t="array" ref="B117">IFERROR(INDEX($C$96:$C$119, MATCH(0, COUNTIF($B$95:B116, $C$96:$C$119&amp;"") + IF($C$96:$C$119="",1,0), 0)), "")</f>
        <v>TB/HIV</v>
      </c>
      <c r="C117" s="482" t="s">
        <v>2608</v>
      </c>
      <c r="D117" s="479" t="s">
        <v>2609</v>
      </c>
      <c r="E117" s="479" t="s">
        <v>2131</v>
      </c>
      <c r="F117" s="479" t="str">
        <f t="shared" si="0"/>
        <v>TB/HIV</v>
      </c>
      <c r="G117" s="479" t="s">
        <v>2610</v>
      </c>
      <c r="H117" s="485" t="s">
        <v>2611</v>
      </c>
    </row>
    <row r="118" spans="1:9" s="11" customFormat="1" x14ac:dyDescent="0.2">
      <c r="B118" s="7" t="str">
        <f t="array" ref="B118">IFERROR(INDEX($C$96:$C$119, MATCH(0, COUNTIF($B$95:B117, $C$96:$C$119&amp;"") + IF($C$96:$C$119="",1,0), 0)), "")</f>
        <v>Treatment, care and support</v>
      </c>
      <c r="C118" s="482" t="s">
        <v>2612</v>
      </c>
      <c r="D118" s="479" t="s">
        <v>2613</v>
      </c>
      <c r="E118" s="479" t="s">
        <v>2131</v>
      </c>
      <c r="F118" s="479" t="str">
        <f t="shared" si="0"/>
        <v>Treatment, care and support</v>
      </c>
      <c r="G118" s="479" t="s">
        <v>2614</v>
      </c>
      <c r="H118" s="485" t="s">
        <v>2615</v>
      </c>
    </row>
    <row r="120" spans="1:9" x14ac:dyDescent="0.2">
      <c r="A120" s="2" t="s">
        <v>75</v>
      </c>
    </row>
    <row r="121" spans="1:9" x14ac:dyDescent="0.2">
      <c r="A121" s="479" t="s">
        <v>1</v>
      </c>
      <c r="B121" s="479" t="s">
        <v>140</v>
      </c>
      <c r="C121" s="479" t="s">
        <v>88</v>
      </c>
      <c r="D121" s="479" t="s">
        <v>59</v>
      </c>
      <c r="E121" s="479" t="s">
        <v>62</v>
      </c>
      <c r="F121" s="1" t="s">
        <v>136</v>
      </c>
      <c r="G121" s="1" t="s">
        <v>137</v>
      </c>
      <c r="H121" s="7" t="s">
        <v>138</v>
      </c>
      <c r="I121" s="7" t="s">
        <v>139</v>
      </c>
    </row>
    <row r="122" spans="1:9" hidden="1" x14ac:dyDescent="0.2">
      <c r="A122" s="479" t="s">
        <v>135</v>
      </c>
      <c r="B122" s="480" t="s">
        <v>105</v>
      </c>
      <c r="C122" s="482" t="s">
        <v>67</v>
      </c>
      <c r="D122" s="480" t="s">
        <v>58</v>
      </c>
      <c r="E122" s="479" t="s">
        <v>61</v>
      </c>
      <c r="H122" s="7"/>
      <c r="I122" s="7"/>
    </row>
    <row r="123" spans="1:9" s="11" customFormat="1" x14ac:dyDescent="0.2">
      <c r="A123" s="479" t="s">
        <v>2565</v>
      </c>
      <c r="B123" s="480" t="s">
        <v>2753</v>
      </c>
      <c r="C123" s="482" t="s">
        <v>2754</v>
      </c>
      <c r="D123" s="480"/>
      <c r="E123" s="479" t="s">
        <v>2755</v>
      </c>
      <c r="H123" s="7"/>
      <c r="I123" s="7"/>
    </row>
    <row r="124" spans="1:9" s="11" customFormat="1" x14ac:dyDescent="0.2">
      <c r="A124" s="479" t="s">
        <v>2565</v>
      </c>
      <c r="B124" s="480" t="s">
        <v>2756</v>
      </c>
      <c r="C124" s="482" t="s">
        <v>2757</v>
      </c>
      <c r="D124" s="480"/>
      <c r="E124" s="479" t="s">
        <v>2758</v>
      </c>
      <c r="H124" s="7"/>
      <c r="I124" s="7"/>
    </row>
    <row r="125" spans="1:9" s="11" customFormat="1" x14ac:dyDescent="0.2">
      <c r="A125" s="479" t="s">
        <v>2565</v>
      </c>
      <c r="B125" s="480" t="s">
        <v>2759</v>
      </c>
      <c r="C125" s="482" t="s">
        <v>2760</v>
      </c>
      <c r="D125" s="480"/>
      <c r="E125" s="479" t="s">
        <v>2761</v>
      </c>
      <c r="H125" s="7"/>
      <c r="I125" s="7"/>
    </row>
    <row r="126" spans="1:9" s="11" customFormat="1" x14ac:dyDescent="0.2">
      <c r="A126" s="479" t="s">
        <v>2565</v>
      </c>
      <c r="B126" s="480" t="s">
        <v>2762</v>
      </c>
      <c r="C126" s="482" t="s">
        <v>2763</v>
      </c>
      <c r="D126" s="480"/>
      <c r="E126" s="479" t="s">
        <v>2764</v>
      </c>
      <c r="H126" s="7"/>
      <c r="I126" s="7"/>
    </row>
    <row r="127" spans="1:9" s="11" customFormat="1" x14ac:dyDescent="0.2">
      <c r="A127" s="479" t="s">
        <v>2565</v>
      </c>
      <c r="B127" s="480" t="s">
        <v>2765</v>
      </c>
      <c r="C127" s="482" t="s">
        <v>2766</v>
      </c>
      <c r="D127" s="480"/>
      <c r="E127" s="479" t="s">
        <v>2767</v>
      </c>
      <c r="H127" s="7"/>
      <c r="I127" s="7"/>
    </row>
    <row r="128" spans="1:9" s="11" customFormat="1" x14ac:dyDescent="0.2">
      <c r="A128" s="479" t="s">
        <v>2565</v>
      </c>
      <c r="B128" s="480" t="s">
        <v>2768</v>
      </c>
      <c r="C128" s="482" t="s">
        <v>2769</v>
      </c>
      <c r="D128" s="480"/>
      <c r="E128" s="479" t="s">
        <v>2770</v>
      </c>
      <c r="H128" s="7"/>
      <c r="I128" s="7"/>
    </row>
    <row r="129" spans="1:9" s="11" customFormat="1" x14ac:dyDescent="0.2">
      <c r="A129" s="479" t="s">
        <v>2565</v>
      </c>
      <c r="B129" s="480" t="s">
        <v>2771</v>
      </c>
      <c r="C129" s="482" t="s">
        <v>2772</v>
      </c>
      <c r="D129" s="480"/>
      <c r="E129" s="479" t="s">
        <v>2773</v>
      </c>
      <c r="H129" s="7"/>
      <c r="I129" s="7"/>
    </row>
    <row r="130" spans="1:9" s="11" customFormat="1" x14ac:dyDescent="0.2">
      <c r="A130" s="479" t="s">
        <v>2565</v>
      </c>
      <c r="B130" s="480" t="s">
        <v>2774</v>
      </c>
      <c r="C130" s="482" t="s">
        <v>2775</v>
      </c>
      <c r="D130" s="480"/>
      <c r="E130" s="479" t="s">
        <v>2776</v>
      </c>
      <c r="H130" s="7"/>
      <c r="I130" s="7"/>
    </row>
    <row r="131" spans="1:9" s="11" customFormat="1" x14ac:dyDescent="0.2">
      <c r="A131" s="479" t="s">
        <v>2537</v>
      </c>
      <c r="B131" s="480" t="s">
        <v>2777</v>
      </c>
      <c r="C131" s="482" t="s">
        <v>2778</v>
      </c>
      <c r="D131" s="480"/>
      <c r="E131" s="479" t="s">
        <v>2779</v>
      </c>
      <c r="H131" s="7"/>
      <c r="I131" s="7"/>
    </row>
    <row r="132" spans="1:9" s="11" customFormat="1" x14ac:dyDescent="0.2">
      <c r="A132" s="479" t="s">
        <v>2537</v>
      </c>
      <c r="B132" s="480" t="s">
        <v>2780</v>
      </c>
      <c r="C132" s="482" t="s">
        <v>2781</v>
      </c>
      <c r="D132" s="480"/>
      <c r="E132" s="479" t="s">
        <v>2782</v>
      </c>
      <c r="H132" s="7"/>
      <c r="I132" s="7"/>
    </row>
    <row r="133" spans="1:9" s="11" customFormat="1" x14ac:dyDescent="0.2">
      <c r="A133" s="479" t="s">
        <v>2537</v>
      </c>
      <c r="B133" s="480" t="s">
        <v>2783</v>
      </c>
      <c r="C133" s="482" t="s">
        <v>2784</v>
      </c>
      <c r="D133" s="480"/>
      <c r="E133" s="479" t="s">
        <v>2785</v>
      </c>
      <c r="H133" s="7"/>
      <c r="I133" s="7"/>
    </row>
    <row r="134" spans="1:9" s="11" customFormat="1" x14ac:dyDescent="0.2">
      <c r="A134" s="479" t="s">
        <v>2537</v>
      </c>
      <c r="B134" s="480" t="s">
        <v>2786</v>
      </c>
      <c r="C134" s="482" t="s">
        <v>2787</v>
      </c>
      <c r="D134" s="480"/>
      <c r="E134" s="479" t="s">
        <v>2788</v>
      </c>
      <c r="H134" s="7"/>
      <c r="I134" s="7"/>
    </row>
    <row r="135" spans="1:9" s="11" customFormat="1" x14ac:dyDescent="0.2">
      <c r="A135" s="479" t="s">
        <v>2537</v>
      </c>
      <c r="B135" s="480" t="s">
        <v>2789</v>
      </c>
      <c r="C135" s="482" t="s">
        <v>2790</v>
      </c>
      <c r="D135" s="480"/>
      <c r="E135" s="479" t="s">
        <v>2791</v>
      </c>
      <c r="H135" s="7"/>
      <c r="I135" s="7"/>
    </row>
    <row r="136" spans="1:9" s="11" customFormat="1" x14ac:dyDescent="0.2">
      <c r="A136" s="479" t="s">
        <v>2537</v>
      </c>
      <c r="B136" s="480" t="s">
        <v>2792</v>
      </c>
      <c r="C136" s="482" t="s">
        <v>2793</v>
      </c>
      <c r="D136" s="480"/>
      <c r="E136" s="479" t="s">
        <v>2794</v>
      </c>
      <c r="H136" s="7"/>
      <c r="I136" s="7"/>
    </row>
    <row r="137" spans="1:9" s="11" customFormat="1" x14ac:dyDescent="0.2">
      <c r="A137" s="479" t="s">
        <v>2537</v>
      </c>
      <c r="B137" s="480" t="s">
        <v>2795</v>
      </c>
      <c r="C137" s="482" t="s">
        <v>2796</v>
      </c>
      <c r="D137" s="480"/>
      <c r="E137" s="479" t="s">
        <v>2797</v>
      </c>
      <c r="H137" s="7"/>
      <c r="I137" s="7"/>
    </row>
    <row r="138" spans="1:9" s="11" customFormat="1" x14ac:dyDescent="0.2">
      <c r="A138" s="479" t="s">
        <v>2537</v>
      </c>
      <c r="B138" s="480" t="s">
        <v>2798</v>
      </c>
      <c r="C138" s="482" t="s">
        <v>2799</v>
      </c>
      <c r="D138" s="480"/>
      <c r="E138" s="479" t="s">
        <v>2800</v>
      </c>
      <c r="H138" s="7"/>
      <c r="I138" s="7"/>
    </row>
    <row r="139" spans="1:9" s="11" customFormat="1" x14ac:dyDescent="0.2">
      <c r="A139" s="479" t="s">
        <v>2537</v>
      </c>
      <c r="B139" s="480" t="s">
        <v>2801</v>
      </c>
      <c r="C139" s="482" t="s">
        <v>2802</v>
      </c>
      <c r="D139" s="480"/>
      <c r="E139" s="479" t="s">
        <v>2803</v>
      </c>
      <c r="H139" s="7"/>
      <c r="I139" s="7"/>
    </row>
    <row r="140" spans="1:9" s="11" customFormat="1" x14ac:dyDescent="0.2">
      <c r="A140" s="479" t="s">
        <v>2537</v>
      </c>
      <c r="B140" s="480" t="s">
        <v>2804</v>
      </c>
      <c r="C140" s="482" t="s">
        <v>2805</v>
      </c>
      <c r="D140" s="480"/>
      <c r="E140" s="479" t="s">
        <v>2806</v>
      </c>
      <c r="H140" s="7"/>
      <c r="I140" s="7"/>
    </row>
    <row r="141" spans="1:9" s="11" customFormat="1" x14ac:dyDescent="0.2">
      <c r="A141" s="479" t="s">
        <v>2537</v>
      </c>
      <c r="B141" s="480" t="s">
        <v>2807</v>
      </c>
      <c r="C141" s="482" t="s">
        <v>2808</v>
      </c>
      <c r="D141" s="480"/>
      <c r="E141" s="479" t="s">
        <v>2809</v>
      </c>
      <c r="H141" s="7"/>
      <c r="I141" s="7"/>
    </row>
    <row r="142" spans="1:9" s="11" customFormat="1" x14ac:dyDescent="0.2">
      <c r="A142" s="479" t="s">
        <v>2533</v>
      </c>
      <c r="B142" s="480" t="s">
        <v>2810</v>
      </c>
      <c r="C142" s="482" t="s">
        <v>2811</v>
      </c>
      <c r="D142" s="480"/>
      <c r="E142" s="479" t="s">
        <v>2812</v>
      </c>
      <c r="H142" s="7"/>
      <c r="I142" s="7"/>
    </row>
    <row r="143" spans="1:9" s="11" customFormat="1" x14ac:dyDescent="0.2">
      <c r="A143" s="479" t="s">
        <v>2533</v>
      </c>
      <c r="B143" s="480" t="s">
        <v>2813</v>
      </c>
      <c r="C143" s="482" t="s">
        <v>2814</v>
      </c>
      <c r="D143" s="480"/>
      <c r="E143" s="479" t="s">
        <v>2815</v>
      </c>
      <c r="H143" s="7"/>
      <c r="I143" s="7"/>
    </row>
    <row r="144" spans="1:9" s="11" customFormat="1" x14ac:dyDescent="0.2">
      <c r="A144" s="479" t="s">
        <v>2533</v>
      </c>
      <c r="B144" s="480" t="s">
        <v>2816</v>
      </c>
      <c r="C144" s="482" t="s">
        <v>2817</v>
      </c>
      <c r="D144" s="480"/>
      <c r="E144" s="479" t="s">
        <v>2818</v>
      </c>
      <c r="H144" s="7"/>
      <c r="I144" s="7"/>
    </row>
    <row r="145" spans="1:9" s="11" customFormat="1" x14ac:dyDescent="0.2">
      <c r="A145" s="479" t="s">
        <v>2533</v>
      </c>
      <c r="B145" s="480" t="s">
        <v>2819</v>
      </c>
      <c r="C145" s="482" t="s">
        <v>2820</v>
      </c>
      <c r="D145" s="480"/>
      <c r="E145" s="479" t="s">
        <v>2821</v>
      </c>
      <c r="H145" s="7"/>
      <c r="I145" s="7"/>
    </row>
    <row r="146" spans="1:9" s="11" customFormat="1" x14ac:dyDescent="0.2">
      <c r="A146" s="479" t="s">
        <v>2533</v>
      </c>
      <c r="B146" s="480" t="s">
        <v>2822</v>
      </c>
      <c r="C146" s="482" t="s">
        <v>2823</v>
      </c>
      <c r="D146" s="480"/>
      <c r="E146" s="479" t="s">
        <v>2824</v>
      </c>
      <c r="H146" s="7"/>
      <c r="I146" s="7"/>
    </row>
    <row r="147" spans="1:9" s="11" customFormat="1" x14ac:dyDescent="0.2">
      <c r="A147" s="479" t="s">
        <v>2533</v>
      </c>
      <c r="B147" s="480" t="s">
        <v>2825</v>
      </c>
      <c r="C147" s="482" t="s">
        <v>2826</v>
      </c>
      <c r="D147" s="480"/>
      <c r="E147" s="479" t="s">
        <v>2827</v>
      </c>
      <c r="H147" s="7"/>
      <c r="I147" s="7"/>
    </row>
    <row r="148" spans="1:9" s="11" customFormat="1" x14ac:dyDescent="0.2">
      <c r="A148" s="479" t="s">
        <v>2533</v>
      </c>
      <c r="B148" s="480" t="s">
        <v>2828</v>
      </c>
      <c r="C148" s="482" t="s">
        <v>2829</v>
      </c>
      <c r="D148" s="480"/>
      <c r="E148" s="479" t="s">
        <v>2830</v>
      </c>
      <c r="H148" s="7"/>
      <c r="I148" s="7"/>
    </row>
    <row r="149" spans="1:9" s="11" customFormat="1" x14ac:dyDescent="0.2">
      <c r="A149" s="479" t="s">
        <v>2533</v>
      </c>
      <c r="B149" s="480" t="s">
        <v>2831</v>
      </c>
      <c r="C149" s="482" t="s">
        <v>2832</v>
      </c>
      <c r="D149" s="480"/>
      <c r="E149" s="479" t="s">
        <v>2833</v>
      </c>
      <c r="H149" s="7"/>
      <c r="I149" s="7"/>
    </row>
    <row r="150" spans="1:9" s="11" customFormat="1" x14ac:dyDescent="0.2">
      <c r="A150" s="479" t="s">
        <v>2533</v>
      </c>
      <c r="B150" s="480" t="s">
        <v>2834</v>
      </c>
      <c r="C150" s="482" t="s">
        <v>2835</v>
      </c>
      <c r="D150" s="480"/>
      <c r="E150" s="479" t="s">
        <v>2836</v>
      </c>
      <c r="H150" s="7"/>
      <c r="I150" s="7"/>
    </row>
    <row r="151" spans="1:9" s="11" customFormat="1" x14ac:dyDescent="0.2">
      <c r="A151" s="479" t="s">
        <v>2533</v>
      </c>
      <c r="B151" s="480" t="s">
        <v>2837</v>
      </c>
      <c r="C151" s="482" t="s">
        <v>2838</v>
      </c>
      <c r="D151" s="480"/>
      <c r="E151" s="479" t="s">
        <v>2839</v>
      </c>
      <c r="H151" s="7"/>
      <c r="I151" s="7"/>
    </row>
    <row r="152" spans="1:9" s="11" customFormat="1" x14ac:dyDescent="0.2">
      <c r="A152" s="479" t="s">
        <v>2533</v>
      </c>
      <c r="B152" s="480" t="s">
        <v>2840</v>
      </c>
      <c r="C152" s="482" t="s">
        <v>2841</v>
      </c>
      <c r="D152" s="480"/>
      <c r="E152" s="479" t="s">
        <v>2842</v>
      </c>
      <c r="H152" s="7"/>
      <c r="I152" s="7"/>
    </row>
    <row r="153" spans="1:9" s="11" customFormat="1" x14ac:dyDescent="0.2">
      <c r="A153" s="479" t="s">
        <v>2533</v>
      </c>
      <c r="B153" s="480" t="s">
        <v>2843</v>
      </c>
      <c r="C153" s="482" t="s">
        <v>2844</v>
      </c>
      <c r="D153" s="480"/>
      <c r="E153" s="479" t="s">
        <v>2845</v>
      </c>
      <c r="H153" s="7"/>
      <c r="I153" s="7"/>
    </row>
    <row r="154" spans="1:9" s="11" customFormat="1" x14ac:dyDescent="0.2">
      <c r="A154" s="479" t="s">
        <v>2569</v>
      </c>
      <c r="B154" s="480" t="s">
        <v>2846</v>
      </c>
      <c r="C154" s="482" t="s">
        <v>2847</v>
      </c>
      <c r="D154" s="480"/>
      <c r="E154" s="479" t="s">
        <v>2848</v>
      </c>
      <c r="H154" s="7"/>
      <c r="I154" s="7"/>
    </row>
    <row r="155" spans="1:9" s="11" customFormat="1" x14ac:dyDescent="0.2">
      <c r="A155" s="479" t="s">
        <v>2569</v>
      </c>
      <c r="B155" s="480" t="s">
        <v>2849</v>
      </c>
      <c r="C155" s="482" t="s">
        <v>2850</v>
      </c>
      <c r="D155" s="480"/>
      <c r="E155" s="479" t="s">
        <v>2851</v>
      </c>
      <c r="H155" s="7"/>
      <c r="I155" s="7"/>
    </row>
    <row r="156" spans="1:9" s="11" customFormat="1" x14ac:dyDescent="0.2">
      <c r="A156" s="479" t="s">
        <v>2569</v>
      </c>
      <c r="B156" s="480" t="s">
        <v>2852</v>
      </c>
      <c r="C156" s="482" t="s">
        <v>2853</v>
      </c>
      <c r="D156" s="480"/>
      <c r="E156" s="479" t="s">
        <v>2854</v>
      </c>
      <c r="H156" s="7"/>
      <c r="I156" s="7"/>
    </row>
    <row r="157" spans="1:9" s="11" customFormat="1" x14ac:dyDescent="0.2">
      <c r="A157" s="479" t="s">
        <v>2569</v>
      </c>
      <c r="B157" s="480" t="s">
        <v>2855</v>
      </c>
      <c r="C157" s="482" t="s">
        <v>2856</v>
      </c>
      <c r="D157" s="480"/>
      <c r="E157" s="479" t="s">
        <v>2857</v>
      </c>
      <c r="H157" s="7"/>
      <c r="I157" s="7"/>
    </row>
    <row r="158" spans="1:9" s="11" customFormat="1" x14ac:dyDescent="0.2">
      <c r="A158" s="479" t="s">
        <v>2569</v>
      </c>
      <c r="B158" s="480" t="s">
        <v>2858</v>
      </c>
      <c r="C158" s="482" t="s">
        <v>2859</v>
      </c>
      <c r="D158" s="480"/>
      <c r="E158" s="479" t="s">
        <v>2860</v>
      </c>
      <c r="H158" s="7"/>
      <c r="I158" s="7"/>
    </row>
    <row r="159" spans="1:9" s="11" customFormat="1" x14ac:dyDescent="0.2">
      <c r="A159" s="479" t="s">
        <v>2561</v>
      </c>
      <c r="B159" s="480" t="s">
        <v>2861</v>
      </c>
      <c r="C159" s="482" t="s">
        <v>2862</v>
      </c>
      <c r="D159" s="480"/>
      <c r="E159" s="479" t="s">
        <v>2863</v>
      </c>
      <c r="H159" s="7"/>
      <c r="I159" s="7"/>
    </row>
    <row r="160" spans="1:9" s="11" customFormat="1" x14ac:dyDescent="0.2">
      <c r="A160" s="479" t="s">
        <v>2561</v>
      </c>
      <c r="B160" s="480" t="s">
        <v>2864</v>
      </c>
      <c r="C160" s="482" t="s">
        <v>2865</v>
      </c>
      <c r="D160" s="480"/>
      <c r="E160" s="479" t="s">
        <v>2866</v>
      </c>
      <c r="H160" s="7"/>
      <c r="I160" s="7"/>
    </row>
    <row r="161" spans="1:9" s="11" customFormat="1" x14ac:dyDescent="0.2">
      <c r="A161" s="479" t="s">
        <v>2561</v>
      </c>
      <c r="B161" s="480" t="s">
        <v>2867</v>
      </c>
      <c r="C161" s="482" t="s">
        <v>2868</v>
      </c>
      <c r="D161" s="480"/>
      <c r="E161" s="479" t="s">
        <v>2869</v>
      </c>
      <c r="H161" s="7"/>
      <c r="I161" s="7"/>
    </row>
    <row r="162" spans="1:9" s="11" customFormat="1" x14ac:dyDescent="0.2">
      <c r="A162" s="479" t="s">
        <v>2561</v>
      </c>
      <c r="B162" s="480" t="s">
        <v>2870</v>
      </c>
      <c r="C162" s="482" t="s">
        <v>2871</v>
      </c>
      <c r="D162" s="480"/>
      <c r="E162" s="479" t="s">
        <v>2872</v>
      </c>
      <c r="H162" s="7"/>
      <c r="I162" s="7"/>
    </row>
    <row r="163" spans="1:9" s="11" customFormat="1" x14ac:dyDescent="0.2">
      <c r="A163" s="479" t="s">
        <v>2561</v>
      </c>
      <c r="B163" s="480" t="s">
        <v>2873</v>
      </c>
      <c r="C163" s="482" t="s">
        <v>2874</v>
      </c>
      <c r="D163" s="480"/>
      <c r="E163" s="479" t="s">
        <v>2875</v>
      </c>
      <c r="H163" s="7"/>
      <c r="I163" s="7"/>
    </row>
    <row r="164" spans="1:9" s="11" customFormat="1" x14ac:dyDescent="0.2">
      <c r="A164" s="479" t="s">
        <v>2561</v>
      </c>
      <c r="B164" s="480" t="s">
        <v>2876</v>
      </c>
      <c r="C164" s="482" t="s">
        <v>2877</v>
      </c>
      <c r="D164" s="480"/>
      <c r="E164" s="479" t="s">
        <v>2878</v>
      </c>
      <c r="H164" s="7"/>
      <c r="I164" s="7"/>
    </row>
    <row r="165" spans="1:9" s="11" customFormat="1" x14ac:dyDescent="0.2">
      <c r="A165" s="479" t="s">
        <v>2561</v>
      </c>
      <c r="B165" s="480" t="s">
        <v>2879</v>
      </c>
      <c r="C165" s="482" t="s">
        <v>2880</v>
      </c>
      <c r="D165" s="480"/>
      <c r="E165" s="479" t="s">
        <v>2881</v>
      </c>
      <c r="H165" s="7"/>
      <c r="I165" s="7"/>
    </row>
    <row r="166" spans="1:9" s="11" customFormat="1" x14ac:dyDescent="0.2">
      <c r="A166" s="479" t="s">
        <v>2561</v>
      </c>
      <c r="B166" s="480" t="s">
        <v>2882</v>
      </c>
      <c r="C166" s="482" t="s">
        <v>2883</v>
      </c>
      <c r="D166" s="480"/>
      <c r="E166" s="479" t="s">
        <v>2884</v>
      </c>
      <c r="H166" s="7"/>
      <c r="I166" s="7"/>
    </row>
    <row r="167" spans="1:9" s="11" customFormat="1" x14ac:dyDescent="0.2">
      <c r="A167" s="479" t="s">
        <v>2561</v>
      </c>
      <c r="B167" s="480" t="s">
        <v>2885</v>
      </c>
      <c r="C167" s="482" t="s">
        <v>2886</v>
      </c>
      <c r="D167" s="480"/>
      <c r="E167" s="479" t="s">
        <v>2887</v>
      </c>
      <c r="H167" s="7"/>
      <c r="I167" s="7"/>
    </row>
    <row r="168" spans="1:9" s="11" customFormat="1" x14ac:dyDescent="0.2">
      <c r="A168" s="479" t="s">
        <v>2561</v>
      </c>
      <c r="B168" s="480" t="s">
        <v>2888</v>
      </c>
      <c r="C168" s="482" t="s">
        <v>2889</v>
      </c>
      <c r="D168" s="480"/>
      <c r="E168" s="479" t="s">
        <v>2890</v>
      </c>
      <c r="H168" s="7"/>
      <c r="I168" s="7"/>
    </row>
    <row r="169" spans="1:9" s="11" customFormat="1" x14ac:dyDescent="0.2">
      <c r="A169" s="479" t="s">
        <v>2561</v>
      </c>
      <c r="B169" s="480" t="s">
        <v>2891</v>
      </c>
      <c r="C169" s="482" t="s">
        <v>2892</v>
      </c>
      <c r="D169" s="480"/>
      <c r="E169" s="479" t="s">
        <v>2893</v>
      </c>
      <c r="H169" s="7"/>
      <c r="I169" s="7"/>
    </row>
    <row r="170" spans="1:9" s="11" customFormat="1" x14ac:dyDescent="0.2">
      <c r="A170" s="479" t="s">
        <v>2557</v>
      </c>
      <c r="B170" s="480" t="s">
        <v>2894</v>
      </c>
      <c r="C170" s="482" t="s">
        <v>2895</v>
      </c>
      <c r="D170" s="480"/>
      <c r="E170" s="479" t="s">
        <v>2896</v>
      </c>
      <c r="H170" s="7"/>
      <c r="I170" s="7"/>
    </row>
    <row r="171" spans="1:9" s="11" customFormat="1" x14ac:dyDescent="0.2">
      <c r="A171" s="479" t="s">
        <v>2557</v>
      </c>
      <c r="B171" s="480" t="s">
        <v>2897</v>
      </c>
      <c r="C171" s="482" t="s">
        <v>2898</v>
      </c>
      <c r="D171" s="480"/>
      <c r="E171" s="479" t="s">
        <v>2899</v>
      </c>
      <c r="H171" s="7"/>
      <c r="I171" s="7"/>
    </row>
    <row r="172" spans="1:9" s="11" customFormat="1" x14ac:dyDescent="0.2">
      <c r="A172" s="479" t="s">
        <v>2557</v>
      </c>
      <c r="B172" s="480" t="s">
        <v>2900</v>
      </c>
      <c r="C172" s="482" t="s">
        <v>2901</v>
      </c>
      <c r="D172" s="480"/>
      <c r="E172" s="479" t="s">
        <v>2902</v>
      </c>
      <c r="H172" s="7"/>
      <c r="I172" s="7"/>
    </row>
    <row r="173" spans="1:9" s="11" customFormat="1" x14ac:dyDescent="0.2">
      <c r="A173" s="479" t="s">
        <v>2557</v>
      </c>
      <c r="B173" s="480" t="s">
        <v>2903</v>
      </c>
      <c r="C173" s="482" t="s">
        <v>2904</v>
      </c>
      <c r="D173" s="480"/>
      <c r="E173" s="479" t="s">
        <v>2905</v>
      </c>
      <c r="H173" s="7"/>
      <c r="I173" s="7"/>
    </row>
    <row r="174" spans="1:9" s="11" customFormat="1" x14ac:dyDescent="0.2">
      <c r="A174" s="479" t="s">
        <v>2557</v>
      </c>
      <c r="B174" s="480" t="s">
        <v>2906</v>
      </c>
      <c r="C174" s="482" t="s">
        <v>2907</v>
      </c>
      <c r="D174" s="480"/>
      <c r="E174" s="479" t="s">
        <v>2908</v>
      </c>
      <c r="H174" s="7"/>
      <c r="I174" s="7"/>
    </row>
    <row r="175" spans="1:9" s="11" customFormat="1" x14ac:dyDescent="0.2">
      <c r="A175" s="479" t="s">
        <v>2613</v>
      </c>
      <c r="B175" s="480" t="s">
        <v>2909</v>
      </c>
      <c r="C175" s="482" t="s">
        <v>2910</v>
      </c>
      <c r="D175" s="480"/>
      <c r="E175" s="479" t="s">
        <v>2911</v>
      </c>
      <c r="H175" s="7"/>
      <c r="I175" s="7"/>
    </row>
    <row r="176" spans="1:9" s="11" customFormat="1" x14ac:dyDescent="0.2">
      <c r="A176" s="479" t="s">
        <v>2613</v>
      </c>
      <c r="B176" s="480" t="s">
        <v>2912</v>
      </c>
      <c r="C176" s="482" t="s">
        <v>2913</v>
      </c>
      <c r="D176" s="480"/>
      <c r="E176" s="479" t="s">
        <v>2914</v>
      </c>
      <c r="H176" s="7"/>
      <c r="I176" s="7"/>
    </row>
    <row r="177" spans="1:9" s="11" customFormat="1" x14ac:dyDescent="0.2">
      <c r="A177" s="479" t="s">
        <v>2613</v>
      </c>
      <c r="B177" s="480" t="s">
        <v>2915</v>
      </c>
      <c r="C177" s="482" t="s">
        <v>2916</v>
      </c>
      <c r="D177" s="480"/>
      <c r="E177" s="479" t="s">
        <v>2917</v>
      </c>
      <c r="H177" s="7"/>
      <c r="I177" s="7"/>
    </row>
    <row r="178" spans="1:9" s="11" customFormat="1" x14ac:dyDescent="0.2">
      <c r="A178" s="479" t="s">
        <v>2613</v>
      </c>
      <c r="B178" s="480" t="s">
        <v>2918</v>
      </c>
      <c r="C178" s="482" t="s">
        <v>2919</v>
      </c>
      <c r="D178" s="480"/>
      <c r="E178" s="479" t="s">
        <v>2920</v>
      </c>
      <c r="H178" s="7"/>
      <c r="I178" s="7"/>
    </row>
    <row r="179" spans="1:9" s="11" customFormat="1" x14ac:dyDescent="0.2">
      <c r="A179" s="479" t="s">
        <v>2613</v>
      </c>
      <c r="B179" s="480" t="s">
        <v>2921</v>
      </c>
      <c r="C179" s="482" t="s">
        <v>2922</v>
      </c>
      <c r="D179" s="480"/>
      <c r="E179" s="479" t="s">
        <v>2923</v>
      </c>
      <c r="H179" s="7"/>
      <c r="I179" s="7"/>
    </row>
    <row r="180" spans="1:9" s="11" customFormat="1" x14ac:dyDescent="0.2">
      <c r="A180" s="479" t="s">
        <v>2613</v>
      </c>
      <c r="B180" s="480" t="s">
        <v>2924</v>
      </c>
      <c r="C180" s="482" t="s">
        <v>2925</v>
      </c>
      <c r="D180" s="480"/>
      <c r="E180" s="479" t="s">
        <v>2926</v>
      </c>
      <c r="H180" s="7"/>
      <c r="I180" s="7"/>
    </row>
    <row r="181" spans="1:9" s="11" customFormat="1" x14ac:dyDescent="0.2">
      <c r="A181" s="479" t="s">
        <v>2613</v>
      </c>
      <c r="B181" s="480" t="s">
        <v>2927</v>
      </c>
      <c r="C181" s="482" t="s">
        <v>2928</v>
      </c>
      <c r="D181" s="480"/>
      <c r="E181" s="479" t="s">
        <v>2929</v>
      </c>
      <c r="H181" s="7"/>
      <c r="I181" s="7"/>
    </row>
    <row r="182" spans="1:9" s="11" customFormat="1" x14ac:dyDescent="0.2">
      <c r="A182" s="479" t="s">
        <v>2613</v>
      </c>
      <c r="B182" s="480" t="s">
        <v>2930</v>
      </c>
      <c r="C182" s="482" t="s">
        <v>2931</v>
      </c>
      <c r="D182" s="480"/>
      <c r="E182" s="479" t="s">
        <v>2932</v>
      </c>
      <c r="H182" s="7"/>
      <c r="I182" s="7"/>
    </row>
    <row r="183" spans="1:9" s="11" customFormat="1" x14ac:dyDescent="0.2">
      <c r="A183" s="479" t="s">
        <v>2609</v>
      </c>
      <c r="B183" s="480" t="s">
        <v>2933</v>
      </c>
      <c r="C183" s="482" t="s">
        <v>2934</v>
      </c>
      <c r="D183" s="480"/>
      <c r="E183" s="479" t="s">
        <v>2935</v>
      </c>
      <c r="H183" s="7"/>
      <c r="I183" s="7"/>
    </row>
    <row r="184" spans="1:9" s="11" customFormat="1" x14ac:dyDescent="0.2">
      <c r="A184" s="479" t="s">
        <v>2609</v>
      </c>
      <c r="B184" s="480" t="s">
        <v>2936</v>
      </c>
      <c r="C184" s="482" t="s">
        <v>2937</v>
      </c>
      <c r="D184" s="480"/>
      <c r="E184" s="479" t="s">
        <v>2938</v>
      </c>
      <c r="H184" s="7"/>
      <c r="I184" s="7"/>
    </row>
    <row r="185" spans="1:9" s="11" customFormat="1" x14ac:dyDescent="0.2">
      <c r="A185" s="479" t="s">
        <v>2609</v>
      </c>
      <c r="B185" s="480" t="s">
        <v>2939</v>
      </c>
      <c r="C185" s="482" t="s">
        <v>2940</v>
      </c>
      <c r="D185" s="480"/>
      <c r="E185" s="479" t="s">
        <v>2941</v>
      </c>
      <c r="H185" s="7"/>
      <c r="I185" s="7"/>
    </row>
    <row r="186" spans="1:9" s="11" customFormat="1" x14ac:dyDescent="0.2">
      <c r="A186" s="479" t="s">
        <v>2609</v>
      </c>
      <c r="B186" s="480" t="s">
        <v>2942</v>
      </c>
      <c r="C186" s="482" t="s">
        <v>2943</v>
      </c>
      <c r="D186" s="480"/>
      <c r="E186" s="479" t="s">
        <v>2944</v>
      </c>
      <c r="H186" s="7"/>
      <c r="I186" s="7"/>
    </row>
    <row r="187" spans="1:9" s="11" customFormat="1" x14ac:dyDescent="0.2">
      <c r="A187" s="479" t="s">
        <v>2609</v>
      </c>
      <c r="B187" s="480" t="s">
        <v>2945</v>
      </c>
      <c r="C187" s="482" t="s">
        <v>2946</v>
      </c>
      <c r="D187" s="480"/>
      <c r="E187" s="479" t="s">
        <v>2947</v>
      </c>
      <c r="H187" s="7"/>
      <c r="I187" s="7"/>
    </row>
    <row r="188" spans="1:9" s="11" customFormat="1" x14ac:dyDescent="0.2">
      <c r="A188" s="479" t="s">
        <v>2609</v>
      </c>
      <c r="B188" s="480" t="s">
        <v>2948</v>
      </c>
      <c r="C188" s="482" t="s">
        <v>2949</v>
      </c>
      <c r="D188" s="480"/>
      <c r="E188" s="479" t="s">
        <v>2950</v>
      </c>
      <c r="H188" s="7"/>
      <c r="I188" s="7"/>
    </row>
    <row r="189" spans="1:9" s="11" customFormat="1" x14ac:dyDescent="0.2">
      <c r="A189" s="479" t="s">
        <v>2609</v>
      </c>
      <c r="B189" s="480" t="s">
        <v>2951</v>
      </c>
      <c r="C189" s="482" t="s">
        <v>2952</v>
      </c>
      <c r="D189" s="480"/>
      <c r="E189" s="479" t="s">
        <v>2953</v>
      </c>
      <c r="H189" s="7"/>
      <c r="I189" s="7"/>
    </row>
    <row r="190" spans="1:9" s="11" customFormat="1" x14ac:dyDescent="0.2">
      <c r="A190" s="479" t="s">
        <v>2609</v>
      </c>
      <c r="B190" s="480" t="s">
        <v>2954</v>
      </c>
      <c r="C190" s="482" t="s">
        <v>2955</v>
      </c>
      <c r="D190" s="480"/>
      <c r="E190" s="479" t="s">
        <v>2956</v>
      </c>
      <c r="H190" s="7"/>
      <c r="I190" s="7"/>
    </row>
    <row r="191" spans="1:9" s="11" customFormat="1" x14ac:dyDescent="0.2">
      <c r="A191" s="479" t="s">
        <v>2597</v>
      </c>
      <c r="B191" s="480" t="s">
        <v>2957</v>
      </c>
      <c r="C191" s="482" t="s">
        <v>2958</v>
      </c>
      <c r="D191" s="480"/>
      <c r="E191" s="479" t="s">
        <v>2959</v>
      </c>
      <c r="H191" s="7"/>
      <c r="I191" s="7"/>
    </row>
    <row r="192" spans="1:9" s="11" customFormat="1" x14ac:dyDescent="0.2">
      <c r="A192" s="479" t="s">
        <v>2597</v>
      </c>
      <c r="B192" s="480" t="s">
        <v>2960</v>
      </c>
      <c r="C192" s="482" t="s">
        <v>2961</v>
      </c>
      <c r="D192" s="480"/>
      <c r="E192" s="479" t="s">
        <v>2962</v>
      </c>
      <c r="H192" s="7"/>
      <c r="I192" s="7"/>
    </row>
    <row r="193" spans="1:9" s="11" customFormat="1" x14ac:dyDescent="0.2">
      <c r="A193" s="479" t="s">
        <v>2597</v>
      </c>
      <c r="B193" s="480" t="s">
        <v>2963</v>
      </c>
      <c r="C193" s="482" t="s">
        <v>2964</v>
      </c>
      <c r="D193" s="480"/>
      <c r="E193" s="479" t="s">
        <v>2965</v>
      </c>
      <c r="H193" s="7"/>
      <c r="I193" s="7"/>
    </row>
    <row r="194" spans="1:9" s="11" customFormat="1" x14ac:dyDescent="0.2">
      <c r="A194" s="479" t="s">
        <v>2597</v>
      </c>
      <c r="B194" s="480" t="s">
        <v>2966</v>
      </c>
      <c r="C194" s="482" t="s">
        <v>2967</v>
      </c>
      <c r="D194" s="480"/>
      <c r="E194" s="479" t="s">
        <v>2968</v>
      </c>
      <c r="H194" s="7"/>
      <c r="I194" s="7"/>
    </row>
    <row r="195" spans="1:9" s="11" customFormat="1" x14ac:dyDescent="0.2">
      <c r="A195" s="479" t="s">
        <v>2597</v>
      </c>
      <c r="B195" s="480" t="s">
        <v>2969</v>
      </c>
      <c r="C195" s="482" t="s">
        <v>2970</v>
      </c>
      <c r="D195" s="480"/>
      <c r="E195" s="479" t="s">
        <v>2971</v>
      </c>
      <c r="H195" s="7"/>
      <c r="I195" s="7"/>
    </row>
    <row r="196" spans="1:9" s="11" customFormat="1" x14ac:dyDescent="0.2">
      <c r="A196" s="479" t="s">
        <v>2597</v>
      </c>
      <c r="B196" s="480" t="s">
        <v>2972</v>
      </c>
      <c r="C196" s="482" t="s">
        <v>2973</v>
      </c>
      <c r="D196" s="480"/>
      <c r="E196" s="479" t="s">
        <v>2974</v>
      </c>
      <c r="H196" s="7"/>
      <c r="I196" s="7"/>
    </row>
    <row r="197" spans="1:9" s="11" customFormat="1" x14ac:dyDescent="0.2">
      <c r="A197" s="479" t="s">
        <v>2593</v>
      </c>
      <c r="B197" s="480" t="s">
        <v>2975</v>
      </c>
      <c r="C197" s="482" t="s">
        <v>2976</v>
      </c>
      <c r="D197" s="480"/>
      <c r="E197" s="479" t="s">
        <v>2977</v>
      </c>
      <c r="H197" s="7"/>
      <c r="I197" s="7"/>
    </row>
    <row r="198" spans="1:9" s="11" customFormat="1" x14ac:dyDescent="0.2">
      <c r="A198" s="479" t="s">
        <v>2593</v>
      </c>
      <c r="B198" s="480" t="s">
        <v>2978</v>
      </c>
      <c r="C198" s="482" t="s">
        <v>2979</v>
      </c>
      <c r="D198" s="480"/>
      <c r="E198" s="479" t="s">
        <v>2980</v>
      </c>
      <c r="H198" s="7"/>
      <c r="I198" s="7"/>
    </row>
    <row r="199" spans="1:9" s="11" customFormat="1" x14ac:dyDescent="0.2">
      <c r="A199" s="479" t="s">
        <v>2593</v>
      </c>
      <c r="B199" s="480" t="s">
        <v>2981</v>
      </c>
      <c r="C199" s="482" t="s">
        <v>2982</v>
      </c>
      <c r="D199" s="480"/>
      <c r="E199" s="479" t="s">
        <v>2983</v>
      </c>
      <c r="H199" s="7"/>
      <c r="I199" s="7"/>
    </row>
    <row r="200" spans="1:9" s="11" customFormat="1" x14ac:dyDescent="0.2">
      <c r="A200" s="479" t="s">
        <v>2605</v>
      </c>
      <c r="B200" s="480" t="s">
        <v>2984</v>
      </c>
      <c r="C200" s="482" t="s">
        <v>2985</v>
      </c>
      <c r="D200" s="480"/>
      <c r="E200" s="479" t="s">
        <v>2986</v>
      </c>
      <c r="H200" s="7"/>
      <c r="I200" s="7"/>
    </row>
    <row r="201" spans="1:9" s="11" customFormat="1" x14ac:dyDescent="0.2">
      <c r="A201" s="479" t="s">
        <v>2605</v>
      </c>
      <c r="B201" s="480" t="s">
        <v>2987</v>
      </c>
      <c r="C201" s="482" t="s">
        <v>2988</v>
      </c>
      <c r="D201" s="480"/>
      <c r="E201" s="479" t="s">
        <v>2989</v>
      </c>
      <c r="H201" s="7"/>
      <c r="I201" s="7"/>
    </row>
    <row r="202" spans="1:9" s="11" customFormat="1" x14ac:dyDescent="0.2">
      <c r="A202" s="479" t="s">
        <v>2605</v>
      </c>
      <c r="B202" s="480" t="s">
        <v>2990</v>
      </c>
      <c r="C202" s="482" t="s">
        <v>2991</v>
      </c>
      <c r="D202" s="480"/>
      <c r="E202" s="479" t="s">
        <v>2992</v>
      </c>
      <c r="H202" s="7"/>
      <c r="I202" s="7"/>
    </row>
    <row r="203" spans="1:9" s="11" customFormat="1" x14ac:dyDescent="0.2">
      <c r="A203" s="479" t="s">
        <v>2605</v>
      </c>
      <c r="B203" s="480" t="s">
        <v>2993</v>
      </c>
      <c r="C203" s="482" t="s">
        <v>2994</v>
      </c>
      <c r="D203" s="480"/>
      <c r="E203" s="479" t="s">
        <v>2995</v>
      </c>
      <c r="H203" s="7"/>
      <c r="I203" s="7"/>
    </row>
    <row r="204" spans="1:9" s="11" customFormat="1" x14ac:dyDescent="0.2">
      <c r="A204" s="479" t="s">
        <v>2605</v>
      </c>
      <c r="B204" s="480" t="s">
        <v>2996</v>
      </c>
      <c r="C204" s="482" t="s">
        <v>2997</v>
      </c>
      <c r="D204" s="480"/>
      <c r="E204" s="479" t="s">
        <v>2998</v>
      </c>
      <c r="H204" s="7"/>
      <c r="I204" s="7"/>
    </row>
    <row r="205" spans="1:9" s="11" customFormat="1" x14ac:dyDescent="0.2">
      <c r="A205" s="479" t="s">
        <v>2585</v>
      </c>
      <c r="B205" s="480" t="s">
        <v>2999</v>
      </c>
      <c r="C205" s="482" t="s">
        <v>3000</v>
      </c>
      <c r="D205" s="480"/>
      <c r="E205" s="479" t="s">
        <v>3001</v>
      </c>
      <c r="H205" s="7"/>
      <c r="I205" s="7"/>
    </row>
    <row r="206" spans="1:9" s="11" customFormat="1" x14ac:dyDescent="0.2">
      <c r="A206" s="479" t="s">
        <v>2585</v>
      </c>
      <c r="B206" s="480" t="s">
        <v>3002</v>
      </c>
      <c r="C206" s="482" t="s">
        <v>3003</v>
      </c>
      <c r="D206" s="480"/>
      <c r="E206" s="479" t="s">
        <v>3004</v>
      </c>
      <c r="H206" s="7"/>
      <c r="I206" s="7"/>
    </row>
    <row r="207" spans="1:9" s="11" customFormat="1" x14ac:dyDescent="0.2">
      <c r="A207" s="479" t="s">
        <v>2585</v>
      </c>
      <c r="B207" s="480" t="s">
        <v>3005</v>
      </c>
      <c r="C207" s="482" t="s">
        <v>3006</v>
      </c>
      <c r="D207" s="480"/>
      <c r="E207" s="479" t="s">
        <v>3007</v>
      </c>
      <c r="H207" s="7"/>
      <c r="I207" s="7"/>
    </row>
    <row r="208" spans="1:9" s="11" customFormat="1" x14ac:dyDescent="0.2">
      <c r="A208" s="479" t="s">
        <v>2581</v>
      </c>
      <c r="B208" s="480" t="s">
        <v>3008</v>
      </c>
      <c r="C208" s="482" t="s">
        <v>3009</v>
      </c>
      <c r="D208" s="480"/>
      <c r="E208" s="479" t="s">
        <v>3010</v>
      </c>
      <c r="H208" s="7"/>
      <c r="I208" s="7"/>
    </row>
    <row r="209" spans="1:9" s="11" customFormat="1" x14ac:dyDescent="0.2">
      <c r="A209" s="479" t="s">
        <v>2581</v>
      </c>
      <c r="B209" s="480" t="s">
        <v>3011</v>
      </c>
      <c r="C209" s="482" t="s">
        <v>3012</v>
      </c>
      <c r="D209" s="480"/>
      <c r="E209" s="479" t="s">
        <v>3013</v>
      </c>
      <c r="H209" s="7"/>
      <c r="I209" s="7"/>
    </row>
    <row r="210" spans="1:9" s="11" customFormat="1" x14ac:dyDescent="0.2">
      <c r="A210" s="479" t="s">
        <v>2581</v>
      </c>
      <c r="B210" s="480" t="s">
        <v>3014</v>
      </c>
      <c r="C210" s="482" t="s">
        <v>3015</v>
      </c>
      <c r="D210" s="480"/>
      <c r="E210" s="479" t="s">
        <v>3016</v>
      </c>
      <c r="H210" s="7"/>
      <c r="I210" s="7"/>
    </row>
    <row r="211" spans="1:9" s="11" customFormat="1" x14ac:dyDescent="0.2">
      <c r="A211" s="479" t="s">
        <v>2581</v>
      </c>
      <c r="B211" s="480" t="s">
        <v>3017</v>
      </c>
      <c r="C211" s="482" t="s">
        <v>3018</v>
      </c>
      <c r="D211" s="480"/>
      <c r="E211" s="479" t="s">
        <v>3019</v>
      </c>
      <c r="H211" s="7"/>
      <c r="I211" s="7"/>
    </row>
    <row r="212" spans="1:9" s="11" customFormat="1" x14ac:dyDescent="0.2">
      <c r="A212" s="479" t="s">
        <v>2581</v>
      </c>
      <c r="B212" s="480" t="s">
        <v>3020</v>
      </c>
      <c r="C212" s="482" t="s">
        <v>3021</v>
      </c>
      <c r="D212" s="480"/>
      <c r="E212" s="479" t="s">
        <v>3022</v>
      </c>
      <c r="H212" s="7"/>
      <c r="I212" s="7"/>
    </row>
    <row r="213" spans="1:9" s="11" customFormat="1" x14ac:dyDescent="0.2">
      <c r="A213" s="479" t="s">
        <v>2589</v>
      </c>
      <c r="B213" s="480" t="s">
        <v>3023</v>
      </c>
      <c r="C213" s="482" t="s">
        <v>3024</v>
      </c>
      <c r="D213" s="480"/>
      <c r="E213" s="479" t="s">
        <v>3025</v>
      </c>
      <c r="H213" s="7"/>
      <c r="I213" s="7"/>
    </row>
    <row r="214" spans="1:9" s="11" customFormat="1" x14ac:dyDescent="0.2">
      <c r="A214" s="479" t="s">
        <v>2589</v>
      </c>
      <c r="B214" s="480" t="s">
        <v>3026</v>
      </c>
      <c r="C214" s="482" t="s">
        <v>3027</v>
      </c>
      <c r="D214" s="480"/>
      <c r="E214" s="479" t="s">
        <v>3028</v>
      </c>
      <c r="H214" s="7"/>
      <c r="I214" s="7"/>
    </row>
    <row r="215" spans="1:9" s="11" customFormat="1" x14ac:dyDescent="0.2">
      <c r="A215" s="479" t="s">
        <v>2589</v>
      </c>
      <c r="B215" s="480" t="s">
        <v>3029</v>
      </c>
      <c r="C215" s="482" t="s">
        <v>3030</v>
      </c>
      <c r="D215" s="480"/>
      <c r="E215" s="479" t="s">
        <v>3031</v>
      </c>
      <c r="H215" s="7"/>
      <c r="I215" s="7"/>
    </row>
    <row r="216" spans="1:9" s="11" customFormat="1" x14ac:dyDescent="0.2">
      <c r="A216" s="479" t="s">
        <v>2589</v>
      </c>
      <c r="B216" s="480" t="s">
        <v>3032</v>
      </c>
      <c r="C216" s="482" t="s">
        <v>3033</v>
      </c>
      <c r="D216" s="480"/>
      <c r="E216" s="479" t="s">
        <v>3034</v>
      </c>
      <c r="H216" s="7"/>
      <c r="I216" s="7"/>
    </row>
    <row r="217" spans="1:9" s="11" customFormat="1" x14ac:dyDescent="0.2">
      <c r="A217" s="479" t="s">
        <v>2589</v>
      </c>
      <c r="B217" s="480" t="s">
        <v>3035</v>
      </c>
      <c r="C217" s="482" t="s">
        <v>3036</v>
      </c>
      <c r="D217" s="480"/>
      <c r="E217" s="479" t="s">
        <v>3037</v>
      </c>
      <c r="H217" s="7"/>
      <c r="I217" s="7"/>
    </row>
    <row r="218" spans="1:9" s="11" customFormat="1" x14ac:dyDescent="0.2">
      <c r="A218" s="479" t="s">
        <v>2589</v>
      </c>
      <c r="B218" s="480" t="s">
        <v>3038</v>
      </c>
      <c r="C218" s="482" t="s">
        <v>3039</v>
      </c>
      <c r="D218" s="480"/>
      <c r="E218" s="479" t="s">
        <v>3040</v>
      </c>
      <c r="H218" s="7"/>
      <c r="I218" s="7"/>
    </row>
    <row r="219" spans="1:9" s="11" customFormat="1" x14ac:dyDescent="0.2">
      <c r="A219" s="479" t="s">
        <v>2589</v>
      </c>
      <c r="B219" s="480" t="s">
        <v>3041</v>
      </c>
      <c r="C219" s="482" t="s">
        <v>3042</v>
      </c>
      <c r="D219" s="480"/>
      <c r="E219" s="479" t="s">
        <v>3043</v>
      </c>
      <c r="H219" s="7"/>
      <c r="I219" s="7"/>
    </row>
    <row r="220" spans="1:9" s="11" customFormat="1" x14ac:dyDescent="0.2">
      <c r="A220" s="479" t="s">
        <v>2573</v>
      </c>
      <c r="B220" s="480" t="s">
        <v>3044</v>
      </c>
      <c r="C220" s="482" t="s">
        <v>3045</v>
      </c>
      <c r="D220" s="480"/>
      <c r="E220" s="479" t="s">
        <v>3046</v>
      </c>
      <c r="H220" s="7"/>
      <c r="I220" s="7"/>
    </row>
    <row r="221" spans="1:9" s="11" customFormat="1" x14ac:dyDescent="0.2">
      <c r="A221" s="479" t="s">
        <v>2573</v>
      </c>
      <c r="B221" s="480" t="s">
        <v>3047</v>
      </c>
      <c r="C221" s="482" t="s">
        <v>3048</v>
      </c>
      <c r="D221" s="480"/>
      <c r="E221" s="479" t="s">
        <v>3049</v>
      </c>
      <c r="H221" s="7"/>
      <c r="I221" s="7"/>
    </row>
    <row r="222" spans="1:9" s="11" customFormat="1" x14ac:dyDescent="0.2">
      <c r="A222" s="479" t="s">
        <v>2573</v>
      </c>
      <c r="B222" s="480" t="s">
        <v>3050</v>
      </c>
      <c r="C222" s="482" t="s">
        <v>3051</v>
      </c>
      <c r="D222" s="480"/>
      <c r="E222" s="479" t="s">
        <v>3052</v>
      </c>
      <c r="H222" s="7"/>
      <c r="I222" s="7"/>
    </row>
    <row r="223" spans="1:9" s="11" customFormat="1" x14ac:dyDescent="0.2">
      <c r="A223" s="479" t="s">
        <v>2553</v>
      </c>
      <c r="B223" s="480" t="s">
        <v>3053</v>
      </c>
      <c r="C223" s="482" t="s">
        <v>2552</v>
      </c>
      <c r="D223" s="480"/>
      <c r="E223" s="479" t="s">
        <v>3054</v>
      </c>
      <c r="H223" s="7"/>
      <c r="I223" s="7"/>
    </row>
    <row r="224" spans="1:9" s="11" customFormat="1" x14ac:dyDescent="0.2">
      <c r="A224" s="479" t="s">
        <v>2541</v>
      </c>
      <c r="B224" s="480" t="s">
        <v>3055</v>
      </c>
      <c r="C224" s="482" t="s">
        <v>3056</v>
      </c>
      <c r="D224" s="480"/>
      <c r="E224" s="479" t="s">
        <v>3057</v>
      </c>
      <c r="H224" s="7"/>
      <c r="I224" s="7"/>
    </row>
    <row r="225" spans="1:9" s="11" customFormat="1" x14ac:dyDescent="0.2">
      <c r="A225" s="479" t="s">
        <v>2541</v>
      </c>
      <c r="B225" s="480" t="s">
        <v>3058</v>
      </c>
      <c r="C225" s="482" t="s">
        <v>3059</v>
      </c>
      <c r="D225" s="480"/>
      <c r="E225" s="479" t="s">
        <v>3060</v>
      </c>
      <c r="H225" s="7"/>
      <c r="I225" s="7"/>
    </row>
    <row r="226" spans="1:9" s="11" customFormat="1" x14ac:dyDescent="0.2">
      <c r="A226" s="479" t="s">
        <v>2541</v>
      </c>
      <c r="B226" s="480" t="s">
        <v>3061</v>
      </c>
      <c r="C226" s="482" t="s">
        <v>3062</v>
      </c>
      <c r="D226" s="480"/>
      <c r="E226" s="479" t="s">
        <v>3063</v>
      </c>
      <c r="H226" s="7"/>
      <c r="I226" s="7"/>
    </row>
    <row r="227" spans="1:9" s="11" customFormat="1" x14ac:dyDescent="0.2">
      <c r="A227" s="479" t="s">
        <v>2541</v>
      </c>
      <c r="B227" s="480" t="s">
        <v>3064</v>
      </c>
      <c r="C227" s="482" t="s">
        <v>3065</v>
      </c>
      <c r="D227" s="480"/>
      <c r="E227" s="479" t="s">
        <v>3066</v>
      </c>
      <c r="H227" s="7"/>
      <c r="I227" s="7"/>
    </row>
    <row r="228" spans="1:9" s="11" customFormat="1" x14ac:dyDescent="0.2">
      <c r="A228" s="479" t="s">
        <v>2541</v>
      </c>
      <c r="B228" s="480" t="s">
        <v>3067</v>
      </c>
      <c r="C228" s="482" t="s">
        <v>3068</v>
      </c>
      <c r="D228" s="480"/>
      <c r="E228" s="479" t="s">
        <v>3069</v>
      </c>
      <c r="H228" s="7"/>
      <c r="I228" s="7"/>
    </row>
    <row r="229" spans="1:9" s="11" customFormat="1" x14ac:dyDescent="0.2">
      <c r="A229" s="479" t="s">
        <v>2541</v>
      </c>
      <c r="B229" s="480" t="s">
        <v>3070</v>
      </c>
      <c r="C229" s="482" t="s">
        <v>3071</v>
      </c>
      <c r="D229" s="480"/>
      <c r="E229" s="479" t="s">
        <v>3072</v>
      </c>
      <c r="H229" s="7"/>
      <c r="I229" s="7"/>
    </row>
    <row r="230" spans="1:9" s="11" customFormat="1" x14ac:dyDescent="0.2">
      <c r="A230" s="479" t="s">
        <v>2541</v>
      </c>
      <c r="B230" s="480" t="s">
        <v>3073</v>
      </c>
      <c r="C230" s="482" t="s">
        <v>3074</v>
      </c>
      <c r="D230" s="480"/>
      <c r="E230" s="479" t="s">
        <v>3075</v>
      </c>
      <c r="H230" s="7"/>
      <c r="I230" s="7"/>
    </row>
    <row r="231" spans="1:9" s="11" customFormat="1" x14ac:dyDescent="0.2">
      <c r="A231" s="479" t="s">
        <v>2541</v>
      </c>
      <c r="B231" s="480" t="s">
        <v>3076</v>
      </c>
      <c r="C231" s="482" t="s">
        <v>3077</v>
      </c>
      <c r="D231" s="480"/>
      <c r="E231" s="479" t="s">
        <v>3078</v>
      </c>
      <c r="H231" s="7"/>
      <c r="I231" s="7"/>
    </row>
    <row r="232" spans="1:9" s="11" customFormat="1" x14ac:dyDescent="0.2">
      <c r="A232" s="479" t="s">
        <v>2541</v>
      </c>
      <c r="B232" s="480" t="s">
        <v>3079</v>
      </c>
      <c r="C232" s="482" t="s">
        <v>3080</v>
      </c>
      <c r="D232" s="480"/>
      <c r="E232" s="479" t="s">
        <v>3081</v>
      </c>
      <c r="H232" s="7"/>
      <c r="I232" s="7"/>
    </row>
    <row r="233" spans="1:9" s="11" customFormat="1" x14ac:dyDescent="0.2">
      <c r="A233" s="479" t="s">
        <v>2541</v>
      </c>
      <c r="B233" s="480" t="s">
        <v>3082</v>
      </c>
      <c r="C233" s="482" t="s">
        <v>3083</v>
      </c>
      <c r="D233" s="480"/>
      <c r="E233" s="479" t="s">
        <v>3084</v>
      </c>
      <c r="H233" s="7"/>
      <c r="I233" s="7"/>
    </row>
    <row r="234" spans="1:9" s="11" customFormat="1" x14ac:dyDescent="0.2">
      <c r="A234" s="479" t="s">
        <v>2541</v>
      </c>
      <c r="B234" s="480" t="s">
        <v>3085</v>
      </c>
      <c r="C234" s="482" t="s">
        <v>3086</v>
      </c>
      <c r="D234" s="480"/>
      <c r="E234" s="479" t="s">
        <v>3087</v>
      </c>
      <c r="H234" s="7"/>
      <c r="I234" s="7"/>
    </row>
    <row r="235" spans="1:9" s="11" customFormat="1" x14ac:dyDescent="0.2">
      <c r="A235" s="479" t="s">
        <v>2545</v>
      </c>
      <c r="B235" s="480" t="s">
        <v>3088</v>
      </c>
      <c r="C235" s="482" t="s">
        <v>3089</v>
      </c>
      <c r="D235" s="480"/>
      <c r="E235" s="479" t="s">
        <v>3090</v>
      </c>
      <c r="H235" s="7"/>
      <c r="I235" s="7"/>
    </row>
    <row r="236" spans="1:9" s="11" customFormat="1" x14ac:dyDescent="0.2">
      <c r="A236" s="479" t="s">
        <v>2545</v>
      </c>
      <c r="B236" s="480" t="s">
        <v>3091</v>
      </c>
      <c r="C236" s="482" t="s">
        <v>3092</v>
      </c>
      <c r="D236" s="480"/>
      <c r="E236" s="479" t="s">
        <v>3093</v>
      </c>
      <c r="H236" s="7"/>
      <c r="I236" s="7"/>
    </row>
    <row r="237" spans="1:9" s="11" customFormat="1" x14ac:dyDescent="0.2">
      <c r="A237" s="479" t="s">
        <v>2545</v>
      </c>
      <c r="B237" s="480" t="s">
        <v>3094</v>
      </c>
      <c r="C237" s="482" t="s">
        <v>3095</v>
      </c>
      <c r="D237" s="480"/>
      <c r="E237" s="479" t="s">
        <v>3096</v>
      </c>
      <c r="H237" s="7"/>
      <c r="I237" s="7"/>
    </row>
    <row r="238" spans="1:9" s="11" customFormat="1" x14ac:dyDescent="0.2">
      <c r="A238" s="479" t="s">
        <v>2545</v>
      </c>
      <c r="B238" s="480" t="s">
        <v>3097</v>
      </c>
      <c r="C238" s="482" t="s">
        <v>3098</v>
      </c>
      <c r="D238" s="480"/>
      <c r="E238" s="479" t="s">
        <v>3099</v>
      </c>
      <c r="H238" s="7"/>
      <c r="I238" s="7"/>
    </row>
    <row r="239" spans="1:9" s="11" customFormat="1" x14ac:dyDescent="0.2">
      <c r="A239" s="479" t="s">
        <v>2545</v>
      </c>
      <c r="B239" s="480" t="s">
        <v>3100</v>
      </c>
      <c r="C239" s="482" t="s">
        <v>3101</v>
      </c>
      <c r="D239" s="480"/>
      <c r="E239" s="479" t="s">
        <v>3102</v>
      </c>
      <c r="H239" s="7"/>
      <c r="I239" s="7"/>
    </row>
    <row r="240" spans="1:9" s="11" customFormat="1" x14ac:dyDescent="0.2">
      <c r="A240" s="479" t="s">
        <v>2545</v>
      </c>
      <c r="B240" s="480" t="s">
        <v>3103</v>
      </c>
      <c r="C240" s="482" t="s">
        <v>3104</v>
      </c>
      <c r="D240" s="480"/>
      <c r="E240" s="479" t="s">
        <v>3105</v>
      </c>
      <c r="H240" s="7"/>
      <c r="I240" s="7"/>
    </row>
    <row r="241" spans="1:9" s="11" customFormat="1" x14ac:dyDescent="0.2">
      <c r="A241" s="479" t="s">
        <v>2545</v>
      </c>
      <c r="B241" s="480" t="s">
        <v>3106</v>
      </c>
      <c r="C241" s="482" t="s">
        <v>3107</v>
      </c>
      <c r="D241" s="480"/>
      <c r="E241" s="479" t="s">
        <v>3108</v>
      </c>
      <c r="H241" s="7"/>
      <c r="I241" s="7"/>
    </row>
    <row r="242" spans="1:9" s="11" customFormat="1" x14ac:dyDescent="0.2">
      <c r="A242" s="479" t="s">
        <v>2545</v>
      </c>
      <c r="B242" s="480" t="s">
        <v>3109</v>
      </c>
      <c r="C242" s="482" t="s">
        <v>3110</v>
      </c>
      <c r="D242" s="480"/>
      <c r="E242" s="479" t="s">
        <v>3111</v>
      </c>
      <c r="H242" s="7"/>
      <c r="I242" s="7"/>
    </row>
    <row r="243" spans="1:9" s="11" customFormat="1" x14ac:dyDescent="0.2">
      <c r="A243" s="479" t="s">
        <v>2545</v>
      </c>
      <c r="B243" s="480" t="s">
        <v>3112</v>
      </c>
      <c r="C243" s="482" t="s">
        <v>3113</v>
      </c>
      <c r="D243" s="480"/>
      <c r="E243" s="479" t="s">
        <v>3114</v>
      </c>
      <c r="H243" s="7"/>
      <c r="I243" s="7"/>
    </row>
    <row r="244" spans="1:9" s="11" customFormat="1" x14ac:dyDescent="0.2">
      <c r="A244" s="479" t="s">
        <v>2545</v>
      </c>
      <c r="B244" s="480" t="s">
        <v>3115</v>
      </c>
      <c r="C244" s="482" t="s">
        <v>3116</v>
      </c>
      <c r="D244" s="480"/>
      <c r="E244" s="479" t="s">
        <v>3117</v>
      </c>
      <c r="H244" s="7"/>
      <c r="I244" s="7"/>
    </row>
    <row r="245" spans="1:9" s="11" customFormat="1" x14ac:dyDescent="0.2">
      <c r="A245" s="479" t="s">
        <v>2549</v>
      </c>
      <c r="B245" s="480" t="s">
        <v>3118</v>
      </c>
      <c r="C245" s="482" t="s">
        <v>3119</v>
      </c>
      <c r="D245" s="480"/>
      <c r="E245" s="479" t="s">
        <v>3120</v>
      </c>
      <c r="H245" s="7"/>
      <c r="I245" s="7"/>
    </row>
    <row r="246" spans="1:9" s="11" customFormat="1" x14ac:dyDescent="0.2">
      <c r="A246" s="479" t="s">
        <v>2529</v>
      </c>
      <c r="B246" s="480" t="s">
        <v>3121</v>
      </c>
      <c r="C246" s="482" t="s">
        <v>3122</v>
      </c>
      <c r="D246" s="480"/>
      <c r="E246" s="479" t="s">
        <v>3123</v>
      </c>
      <c r="H246" s="7"/>
      <c r="I246" s="7"/>
    </row>
    <row r="247" spans="1:9" s="11" customFormat="1" x14ac:dyDescent="0.2">
      <c r="A247" s="479" t="s">
        <v>2529</v>
      </c>
      <c r="B247" s="480" t="s">
        <v>3124</v>
      </c>
      <c r="C247" s="482" t="s">
        <v>3125</v>
      </c>
      <c r="D247" s="480"/>
      <c r="E247" s="479" t="s">
        <v>3126</v>
      </c>
      <c r="H247" s="7"/>
      <c r="I247" s="7"/>
    </row>
    <row r="248" spans="1:9" s="11" customFormat="1" x14ac:dyDescent="0.2">
      <c r="A248" s="479" t="s">
        <v>2529</v>
      </c>
      <c r="B248" s="480" t="s">
        <v>3127</v>
      </c>
      <c r="C248" s="482" t="s">
        <v>3128</v>
      </c>
      <c r="D248" s="480"/>
      <c r="E248" s="479" t="s">
        <v>3129</v>
      </c>
      <c r="H248" s="7"/>
      <c r="I248" s="7"/>
    </row>
    <row r="249" spans="1:9" s="11" customFormat="1" x14ac:dyDescent="0.2">
      <c r="A249" s="479" t="s">
        <v>2529</v>
      </c>
      <c r="B249" s="480" t="s">
        <v>3130</v>
      </c>
      <c r="C249" s="482" t="s">
        <v>3131</v>
      </c>
      <c r="D249" s="480"/>
      <c r="E249" s="479" t="s">
        <v>3132</v>
      </c>
      <c r="H249" s="7"/>
      <c r="I249" s="7"/>
    </row>
    <row r="250" spans="1:9" s="11" customFormat="1" x14ac:dyDescent="0.2">
      <c r="A250" s="479" t="s">
        <v>2529</v>
      </c>
      <c r="B250" s="480" t="s">
        <v>3133</v>
      </c>
      <c r="C250" s="482" t="s">
        <v>3134</v>
      </c>
      <c r="D250" s="480"/>
      <c r="E250" s="479" t="s">
        <v>3135</v>
      </c>
      <c r="H250" s="7"/>
      <c r="I250" s="7"/>
    </row>
    <row r="251" spans="1:9" s="11" customFormat="1" x14ac:dyDescent="0.2">
      <c r="A251" s="479" t="s">
        <v>2529</v>
      </c>
      <c r="B251" s="480" t="s">
        <v>3136</v>
      </c>
      <c r="C251" s="482" t="s">
        <v>3137</v>
      </c>
      <c r="D251" s="480"/>
      <c r="E251" s="479" t="s">
        <v>3138</v>
      </c>
      <c r="H251" s="7"/>
      <c r="I251" s="7"/>
    </row>
    <row r="252" spans="1:9" s="11" customFormat="1" x14ac:dyDescent="0.2">
      <c r="A252" s="479" t="s">
        <v>2529</v>
      </c>
      <c r="B252" s="480" t="s">
        <v>3139</v>
      </c>
      <c r="C252" s="482" t="s">
        <v>3140</v>
      </c>
      <c r="D252" s="480"/>
      <c r="E252" s="479" t="s">
        <v>3141</v>
      </c>
      <c r="H252" s="7"/>
      <c r="I252" s="7"/>
    </row>
    <row r="253" spans="1:9" s="11" customFormat="1" x14ac:dyDescent="0.2">
      <c r="A253" s="479" t="s">
        <v>2529</v>
      </c>
      <c r="B253" s="480" t="s">
        <v>3142</v>
      </c>
      <c r="C253" s="482" t="s">
        <v>3143</v>
      </c>
      <c r="D253" s="480"/>
      <c r="E253" s="479" t="s">
        <v>3144</v>
      </c>
      <c r="H253" s="7"/>
      <c r="I253" s="7"/>
    </row>
    <row r="254" spans="1:9" s="11" customFormat="1" x14ac:dyDescent="0.2">
      <c r="A254" s="479" t="s">
        <v>2529</v>
      </c>
      <c r="B254" s="480" t="s">
        <v>3145</v>
      </c>
      <c r="C254" s="482" t="s">
        <v>3146</v>
      </c>
      <c r="D254" s="480"/>
      <c r="E254" s="479" t="s">
        <v>3147</v>
      </c>
      <c r="H254" s="7"/>
      <c r="I254" s="7"/>
    </row>
    <row r="255" spans="1:9" s="11" customFormat="1" x14ac:dyDescent="0.2">
      <c r="A255" s="479" t="s">
        <v>2529</v>
      </c>
      <c r="B255" s="480" t="s">
        <v>3148</v>
      </c>
      <c r="C255" s="482" t="s">
        <v>3149</v>
      </c>
      <c r="D255" s="480"/>
      <c r="E255" s="479" t="s">
        <v>3150</v>
      </c>
      <c r="H255" s="7"/>
      <c r="I255" s="7"/>
    </row>
    <row r="256" spans="1:9" s="11" customFormat="1" x14ac:dyDescent="0.2">
      <c r="A256" s="479" t="s">
        <v>2529</v>
      </c>
      <c r="B256" s="480" t="s">
        <v>3151</v>
      </c>
      <c r="C256" s="482" t="s">
        <v>3152</v>
      </c>
      <c r="D256" s="480"/>
      <c r="E256" s="479" t="s">
        <v>3153</v>
      </c>
      <c r="H256" s="7"/>
      <c r="I256" s="7"/>
    </row>
    <row r="257" spans="1:9" s="11" customFormat="1" x14ac:dyDescent="0.2">
      <c r="A257" s="479" t="s">
        <v>2577</v>
      </c>
      <c r="B257" s="480" t="s">
        <v>3154</v>
      </c>
      <c r="C257" s="482" t="s">
        <v>3155</v>
      </c>
      <c r="D257" s="480"/>
      <c r="E257" s="479" t="s">
        <v>3156</v>
      </c>
      <c r="H257" s="7"/>
      <c r="I257" s="7"/>
    </row>
    <row r="258" spans="1:9" s="11" customFormat="1" x14ac:dyDescent="0.2">
      <c r="A258" s="479" t="s">
        <v>2577</v>
      </c>
      <c r="B258" s="480" t="s">
        <v>3157</v>
      </c>
      <c r="C258" s="482" t="s">
        <v>3158</v>
      </c>
      <c r="D258" s="480"/>
      <c r="E258" s="479" t="s">
        <v>3159</v>
      </c>
      <c r="H258" s="7"/>
      <c r="I258" s="7"/>
    </row>
    <row r="259" spans="1:9" s="11" customFormat="1" x14ac:dyDescent="0.2">
      <c r="A259" s="479" t="s">
        <v>2577</v>
      </c>
      <c r="B259" s="480" t="s">
        <v>3160</v>
      </c>
      <c r="C259" s="482" t="s">
        <v>3161</v>
      </c>
      <c r="D259" s="480"/>
      <c r="E259" s="479" t="s">
        <v>3162</v>
      </c>
      <c r="H259" s="7"/>
      <c r="I259" s="7"/>
    </row>
    <row r="260" spans="1:9" s="11" customFormat="1" x14ac:dyDescent="0.2">
      <c r="A260" s="479" t="s">
        <v>2577</v>
      </c>
      <c r="B260" s="480" t="s">
        <v>3163</v>
      </c>
      <c r="C260" s="482" t="s">
        <v>3164</v>
      </c>
      <c r="D260" s="480"/>
      <c r="E260" s="479" t="s">
        <v>3165</v>
      </c>
      <c r="H260" s="7"/>
      <c r="I260" s="7"/>
    </row>
    <row r="261" spans="1:9" s="11" customFormat="1" x14ac:dyDescent="0.2">
      <c r="A261" s="479" t="s">
        <v>2577</v>
      </c>
      <c r="B261" s="480" t="s">
        <v>3166</v>
      </c>
      <c r="C261" s="482" t="s">
        <v>3167</v>
      </c>
      <c r="D261" s="480"/>
      <c r="E261" s="479" t="s">
        <v>3168</v>
      </c>
      <c r="H261" s="7"/>
      <c r="I261" s="7"/>
    </row>
    <row r="262" spans="1:9" s="11" customFormat="1" x14ac:dyDescent="0.2">
      <c r="A262" s="479" t="s">
        <v>2577</v>
      </c>
      <c r="B262" s="480" t="s">
        <v>3169</v>
      </c>
      <c r="C262" s="482" t="s">
        <v>3170</v>
      </c>
      <c r="D262" s="480"/>
      <c r="E262" s="479" t="s">
        <v>3171</v>
      </c>
      <c r="H262" s="7"/>
      <c r="I262" s="7"/>
    </row>
    <row r="263" spans="1:9" s="11" customFormat="1" x14ac:dyDescent="0.2">
      <c r="A263" s="479" t="s">
        <v>2577</v>
      </c>
      <c r="B263" s="480" t="s">
        <v>3172</v>
      </c>
      <c r="C263" s="482" t="s">
        <v>3173</v>
      </c>
      <c r="D263" s="480"/>
      <c r="E263" s="479" t="s">
        <v>3174</v>
      </c>
      <c r="H263" s="7"/>
      <c r="I263" s="7"/>
    </row>
    <row r="264" spans="1:9" s="11" customFormat="1" x14ac:dyDescent="0.2">
      <c r="A264" s="479" t="s">
        <v>2577</v>
      </c>
      <c r="B264" s="480" t="s">
        <v>3175</v>
      </c>
      <c r="C264" s="482" t="s">
        <v>3176</v>
      </c>
      <c r="D264" s="480"/>
      <c r="E264" s="479" t="s">
        <v>3177</v>
      </c>
      <c r="H264" s="7"/>
      <c r="I264" s="7"/>
    </row>
    <row r="265" spans="1:9" s="11" customFormat="1" x14ac:dyDescent="0.2">
      <c r="A265" s="479" t="s">
        <v>2601</v>
      </c>
      <c r="B265" s="480" t="s">
        <v>3178</v>
      </c>
      <c r="C265" s="482" t="s">
        <v>3179</v>
      </c>
      <c r="D265" s="480"/>
      <c r="E265" s="479" t="s">
        <v>3180</v>
      </c>
      <c r="H265" s="7"/>
      <c r="I265" s="7"/>
    </row>
    <row r="266" spans="1:9" s="11" customFormat="1" x14ac:dyDescent="0.2">
      <c r="A266" s="479" t="s">
        <v>2601</v>
      </c>
      <c r="B266" s="480" t="s">
        <v>3181</v>
      </c>
      <c r="C266" s="482" t="s">
        <v>3182</v>
      </c>
      <c r="D266" s="480"/>
      <c r="E266" s="479" t="s">
        <v>3183</v>
      </c>
      <c r="H266" s="7"/>
      <c r="I266" s="7"/>
    </row>
    <row r="267" spans="1:9" x14ac:dyDescent="0.2">
      <c r="H267" s="7"/>
      <c r="I267" s="7"/>
    </row>
    <row r="268" spans="1:9" x14ac:dyDescent="0.2">
      <c r="B268" s="2"/>
    </row>
    <row r="269" spans="1:9" hidden="1" x14ac:dyDescent="0.2">
      <c r="A269" s="8"/>
    </row>
    <row r="270" spans="1:9" hidden="1" x14ac:dyDescent="0.2"/>
    <row r="271" spans="1:9" hidden="1" x14ac:dyDescent="0.2"/>
    <row r="272" spans="1:9" hidden="1" x14ac:dyDescent="0.2"/>
    <row r="273" spans="1:3" hidden="1" x14ac:dyDescent="0.2"/>
    <row r="274" spans="1:3" x14ac:dyDescent="0.2">
      <c r="A274" s="8" t="s">
        <v>247</v>
      </c>
    </row>
    <row r="275" spans="1:3" x14ac:dyDescent="0.2">
      <c r="A275" s="10" t="s">
        <v>248</v>
      </c>
      <c r="B275" s="337" t="s">
        <v>450</v>
      </c>
    </row>
    <row r="276" spans="1:3" x14ac:dyDescent="0.2">
      <c r="A276" s="1" t="s">
        <v>48</v>
      </c>
      <c r="B276" s="337" t="s">
        <v>451</v>
      </c>
      <c r="C276" s="1" t="s">
        <v>452</v>
      </c>
    </row>
    <row r="277" spans="1:3" x14ac:dyDescent="0.2">
      <c r="A277" s="1" t="s">
        <v>249</v>
      </c>
      <c r="B277" s="337"/>
    </row>
    <row r="279" spans="1:3" x14ac:dyDescent="0.2">
      <c r="A279" s="8" t="s">
        <v>250</v>
      </c>
    </row>
    <row r="280" spans="1:3" x14ac:dyDescent="0.2">
      <c r="A280" s="1" t="s">
        <v>251</v>
      </c>
      <c r="B280" s="337" t="s">
        <v>453</v>
      </c>
    </row>
    <row r="281" spans="1:3" x14ac:dyDescent="0.2">
      <c r="A281" s="1" t="s">
        <v>241</v>
      </c>
      <c r="B281" s="337" t="s">
        <v>451</v>
      </c>
      <c r="C281" s="1" t="s">
        <v>452</v>
      </c>
    </row>
    <row r="282" spans="1:3" s="11" customFormat="1" x14ac:dyDescent="0.2"/>
    <row r="283" spans="1:3" s="11" customFormat="1" hidden="1" x14ac:dyDescent="0.2"/>
    <row r="284" spans="1:3" s="11" customFormat="1" hidden="1" x14ac:dyDescent="0.2"/>
    <row r="285" spans="1:3" s="11" customFormat="1" hidden="1" x14ac:dyDescent="0.2"/>
    <row r="286" spans="1:3" hidden="1" x14ac:dyDescent="0.2"/>
    <row r="287" spans="1:3" x14ac:dyDescent="0.2">
      <c r="A287" s="8" t="s">
        <v>253</v>
      </c>
    </row>
    <row r="288" spans="1:3" x14ac:dyDescent="0.2">
      <c r="A288" s="1" t="s">
        <v>241</v>
      </c>
      <c r="B288" s="1" t="s">
        <v>255</v>
      </c>
      <c r="C288" s="1" t="s">
        <v>256</v>
      </c>
    </row>
    <row r="289" spans="1:3" hidden="1" x14ac:dyDescent="0.2">
      <c r="A289" s="1" t="s">
        <v>240</v>
      </c>
      <c r="B289" s="1" t="s">
        <v>254</v>
      </c>
      <c r="C289" s="1" t="s">
        <v>61</v>
      </c>
    </row>
    <row r="291" spans="1:3" x14ac:dyDescent="0.2">
      <c r="A291" s="8" t="s">
        <v>252</v>
      </c>
    </row>
    <row r="292" spans="1:3" x14ac:dyDescent="0.2">
      <c r="A292" s="479" t="s">
        <v>48</v>
      </c>
      <c r="B292" s="479" t="s">
        <v>235</v>
      </c>
      <c r="C292" s="479" t="s">
        <v>256</v>
      </c>
    </row>
    <row r="293" spans="1:3" hidden="1" x14ac:dyDescent="0.2">
      <c r="A293" s="479" t="s">
        <v>199</v>
      </c>
      <c r="B293" s="479" t="s">
        <v>234</v>
      </c>
      <c r="C293" s="479" t="s">
        <v>61</v>
      </c>
    </row>
    <row r="294" spans="1:3" s="11" customFormat="1" x14ac:dyDescent="0.2">
      <c r="A294" s="479" t="s">
        <v>451</v>
      </c>
      <c r="B294" s="479" t="s">
        <v>3852</v>
      </c>
      <c r="C294" s="479" t="s">
        <v>452</v>
      </c>
    </row>
    <row r="296" spans="1:3" x14ac:dyDescent="0.2">
      <c r="A296" s="8" t="s">
        <v>272</v>
      </c>
    </row>
    <row r="297" spans="1:3" x14ac:dyDescent="0.2">
      <c r="A297" s="1" t="s">
        <v>273</v>
      </c>
      <c r="B297" s="337"/>
    </row>
  </sheetData>
  <sheetProtection selectLockedCells="1" selectUnlockedCells="1"/>
  <dataValidations count="2">
    <dataValidation type="custom" allowBlank="1" showInputMessage="1" showErrorMessage="1" errorTitle="X-Author for Excel" error="Id and Lookup fields are not editable." promptTitle="X-Author for Excel" sqref="G4:G20 C281 C276:C277 G24:G40 G96:H118 G44:G92 E122:E266 C293:C294">
      <formula1>""</formula1>
    </dataValidation>
    <dataValidation type="list" allowBlank="1" showInputMessage="1" showErrorMessage="1" errorTitle="X-Author for Excel" error="Please select a value from the drop-down." promptTitle="X-Author for Excel" sqref="B297">
      <formula1>IF(IFERROR(ROWS(INDIRECT(SUBSTITUTE("AIM_Grant_Revision__c.aim_revision_type__c"," ","_"))),-1) &lt; 0, XAuthorInvalidPicklistData,INDIRECT(SUBSTITUTE("AIM_Grant_Revision__c.aim_revision_type__c"," ","_")))</formula1>
    </dataValidation>
  </dataValidations>
  <pageMargins left="0.75" right="0.75" top="1" bottom="1" header="0.5" footer="0.5"/>
  <pageSetup orientation="portrait" r:id="rId1"/>
  <headerFooter alignWithMargins="0"/>
  <tableParts count="3">
    <tablePart r:id="rId2"/>
    <tablePart r:id="rId3"/>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G342"/>
  <sheetViews>
    <sheetView workbookViewId="0">
      <selection activeCell="K1" sqref="K1"/>
    </sheetView>
  </sheetViews>
  <sheetFormatPr defaultColWidth="8.75" defaultRowHeight="12.75" x14ac:dyDescent="0.2"/>
  <cols>
    <col min="1" max="1" width="19.375" style="11" customWidth="1"/>
    <col min="2" max="2" width="28.25" style="11" bestFit="1" customWidth="1"/>
    <col min="3" max="3" width="8.75" style="11"/>
    <col min="4" max="4" width="7.25" style="11" customWidth="1"/>
    <col min="5" max="16384" width="8.75" style="11"/>
  </cols>
  <sheetData>
    <row r="1" spans="1:7" x14ac:dyDescent="0.2">
      <c r="A1" s="11" t="s">
        <v>294</v>
      </c>
    </row>
    <row r="4" spans="1:7" x14ac:dyDescent="0.2">
      <c r="A4" s="8" t="s">
        <v>120</v>
      </c>
    </row>
    <row r="5" spans="1:7" x14ac:dyDescent="0.2">
      <c r="B5" s="479" t="s">
        <v>117</v>
      </c>
      <c r="C5" s="479"/>
      <c r="D5" s="479" t="s">
        <v>57</v>
      </c>
      <c r="E5" s="479"/>
      <c r="F5" s="479"/>
      <c r="G5" s="479" t="s">
        <v>62</v>
      </c>
    </row>
    <row r="6" spans="1:7" hidden="1" x14ac:dyDescent="0.2">
      <c r="B6" s="479" t="s">
        <v>116</v>
      </c>
      <c r="C6" s="479"/>
      <c r="D6" s="480" t="s">
        <v>87</v>
      </c>
      <c r="E6" s="479"/>
      <c r="F6" s="479"/>
      <c r="G6" s="479" t="s">
        <v>61</v>
      </c>
    </row>
    <row r="7" spans="1:7" x14ac:dyDescent="0.2">
      <c r="B7" s="479" t="s">
        <v>3859</v>
      </c>
      <c r="C7" s="479"/>
      <c r="D7" s="480" t="s">
        <v>3860</v>
      </c>
      <c r="E7" s="479"/>
      <c r="F7" s="479"/>
      <c r="G7" s="479" t="s">
        <v>3861</v>
      </c>
    </row>
    <row r="8" spans="1:7" x14ac:dyDescent="0.2">
      <c r="B8" s="479" t="s">
        <v>3862</v>
      </c>
      <c r="C8" s="479"/>
      <c r="D8" s="480" t="s">
        <v>3863</v>
      </c>
      <c r="E8" s="479"/>
      <c r="F8" s="479"/>
      <c r="G8" s="479" t="s">
        <v>3864</v>
      </c>
    </row>
    <row r="9" spans="1:7" x14ac:dyDescent="0.2">
      <c r="B9" s="479" t="s">
        <v>3865</v>
      </c>
      <c r="C9" s="479"/>
      <c r="D9" s="480" t="s">
        <v>3866</v>
      </c>
      <c r="E9" s="479"/>
      <c r="F9" s="479"/>
      <c r="G9" s="479" t="s">
        <v>3867</v>
      </c>
    </row>
    <row r="10" spans="1:7" x14ac:dyDescent="0.2">
      <c r="B10" s="479" t="s">
        <v>2455</v>
      </c>
      <c r="C10" s="479"/>
      <c r="D10" s="480" t="s">
        <v>2456</v>
      </c>
      <c r="E10" s="479"/>
      <c r="F10" s="479"/>
      <c r="G10" s="479" t="s">
        <v>3868</v>
      </c>
    </row>
    <row r="11" spans="1:7" x14ac:dyDescent="0.2">
      <c r="B11" s="479" t="s">
        <v>3869</v>
      </c>
      <c r="C11" s="479"/>
      <c r="D11" s="480" t="s">
        <v>3870</v>
      </c>
      <c r="E11" s="479"/>
      <c r="F11" s="479"/>
      <c r="G11" s="479" t="s">
        <v>3871</v>
      </c>
    </row>
    <row r="12" spans="1:7" x14ac:dyDescent="0.2">
      <c r="B12" s="479" t="s">
        <v>2461</v>
      </c>
      <c r="C12" s="479"/>
      <c r="D12" s="480" t="s">
        <v>2462</v>
      </c>
      <c r="E12" s="479"/>
      <c r="F12" s="479"/>
      <c r="G12" s="479" t="s">
        <v>3872</v>
      </c>
    </row>
    <row r="13" spans="1:7" x14ac:dyDescent="0.2">
      <c r="B13" s="479" t="s">
        <v>3873</v>
      </c>
      <c r="C13" s="479"/>
      <c r="D13" s="480" t="s">
        <v>3874</v>
      </c>
      <c r="E13" s="479"/>
      <c r="F13" s="479"/>
      <c r="G13" s="479" t="s">
        <v>3875</v>
      </c>
    </row>
    <row r="14" spans="1:7" x14ac:dyDescent="0.2">
      <c r="B14" s="479" t="s">
        <v>3876</v>
      </c>
      <c r="C14" s="479"/>
      <c r="D14" s="480" t="s">
        <v>3877</v>
      </c>
      <c r="E14" s="479"/>
      <c r="F14" s="479"/>
      <c r="G14" s="479" t="s">
        <v>3878</v>
      </c>
    </row>
    <row r="15" spans="1:7" x14ac:dyDescent="0.2">
      <c r="B15" s="479" t="s">
        <v>2132</v>
      </c>
      <c r="C15" s="479"/>
      <c r="D15" s="480" t="s">
        <v>2133</v>
      </c>
      <c r="E15" s="479"/>
      <c r="F15" s="479"/>
      <c r="G15" s="479" t="s">
        <v>3879</v>
      </c>
    </row>
    <row r="16" spans="1:7" x14ac:dyDescent="0.2">
      <c r="B16" s="479" t="s">
        <v>2458</v>
      </c>
      <c r="C16" s="479"/>
      <c r="D16" s="480" t="s">
        <v>2459</v>
      </c>
      <c r="E16" s="479"/>
      <c r="F16" s="479"/>
      <c r="G16" s="479" t="s">
        <v>3880</v>
      </c>
    </row>
    <row r="17" spans="1:7" x14ac:dyDescent="0.2">
      <c r="B17" s="479" t="s">
        <v>2168</v>
      </c>
      <c r="C17" s="479"/>
      <c r="D17" s="480" t="s">
        <v>2169</v>
      </c>
      <c r="E17" s="479"/>
      <c r="F17" s="479"/>
      <c r="G17" s="479" t="s">
        <v>3881</v>
      </c>
    </row>
    <row r="18" spans="1:7" x14ac:dyDescent="0.2">
      <c r="B18" s="479" t="s">
        <v>2139</v>
      </c>
      <c r="C18" s="479"/>
      <c r="D18" s="480" t="s">
        <v>2140</v>
      </c>
      <c r="E18" s="479"/>
      <c r="F18" s="479"/>
      <c r="G18" s="479" t="s">
        <v>3882</v>
      </c>
    </row>
    <row r="19" spans="1:7" x14ac:dyDescent="0.2">
      <c r="B19" s="479" t="s">
        <v>2143</v>
      </c>
      <c r="C19" s="479"/>
      <c r="D19" s="480" t="s">
        <v>2144</v>
      </c>
      <c r="E19" s="479"/>
      <c r="F19" s="479"/>
      <c r="G19" s="479" t="s">
        <v>3883</v>
      </c>
    </row>
    <row r="20" spans="1:7" x14ac:dyDescent="0.2">
      <c r="B20" s="479" t="s">
        <v>2147</v>
      </c>
      <c r="C20" s="479"/>
      <c r="D20" s="480" t="s">
        <v>2148</v>
      </c>
      <c r="E20" s="479"/>
      <c r="F20" s="479"/>
      <c r="G20" s="479" t="s">
        <v>3884</v>
      </c>
    </row>
    <row r="21" spans="1:7" x14ac:dyDescent="0.2">
      <c r="B21" s="479" t="s">
        <v>2468</v>
      </c>
      <c r="C21" s="479"/>
      <c r="D21" s="480" t="s">
        <v>2469</v>
      </c>
      <c r="E21" s="479"/>
      <c r="F21" s="479"/>
      <c r="G21" s="479" t="s">
        <v>3885</v>
      </c>
    </row>
    <row r="22" spans="1:7" x14ac:dyDescent="0.2">
      <c r="B22" s="479" t="s">
        <v>2473</v>
      </c>
      <c r="C22" s="479"/>
      <c r="D22" s="480" t="s">
        <v>2474</v>
      </c>
      <c r="E22" s="479"/>
      <c r="F22" s="479"/>
      <c r="G22" s="479" t="s">
        <v>3886</v>
      </c>
    </row>
    <row r="23" spans="1:7" x14ac:dyDescent="0.2">
      <c r="B23" s="479" t="s">
        <v>2476</v>
      </c>
      <c r="C23" s="479"/>
      <c r="D23" s="480" t="s">
        <v>2477</v>
      </c>
      <c r="E23" s="479"/>
      <c r="F23" s="479"/>
      <c r="G23" s="479" t="s">
        <v>3887</v>
      </c>
    </row>
    <row r="24" spans="1:7" x14ac:dyDescent="0.2">
      <c r="B24" s="479" t="s">
        <v>2479</v>
      </c>
      <c r="C24" s="479"/>
      <c r="D24" s="480" t="s">
        <v>2480</v>
      </c>
      <c r="E24" s="479"/>
      <c r="F24" s="479"/>
      <c r="G24" s="479" t="s">
        <v>3888</v>
      </c>
    </row>
    <row r="25" spans="1:7" x14ac:dyDescent="0.2">
      <c r="B25" s="479" t="s">
        <v>2482</v>
      </c>
      <c r="C25" s="479"/>
      <c r="D25" s="480" t="s">
        <v>2483</v>
      </c>
      <c r="E25" s="479"/>
      <c r="F25" s="479"/>
      <c r="G25" s="479" t="s">
        <v>3889</v>
      </c>
    </row>
    <row r="26" spans="1:7" x14ac:dyDescent="0.2">
      <c r="B26" s="479" t="s">
        <v>2230</v>
      </c>
      <c r="C26" s="479"/>
      <c r="D26" s="480" t="s">
        <v>2231</v>
      </c>
      <c r="E26" s="479"/>
      <c r="F26" s="479"/>
      <c r="G26" s="479" t="s">
        <v>3890</v>
      </c>
    </row>
    <row r="27" spans="1:7" x14ac:dyDescent="0.2">
      <c r="B27" s="479" t="s">
        <v>2209</v>
      </c>
      <c r="C27" s="479"/>
      <c r="D27" s="480" t="s">
        <v>2210</v>
      </c>
      <c r="E27" s="479"/>
      <c r="F27" s="479"/>
      <c r="G27" s="479" t="s">
        <v>3891</v>
      </c>
    </row>
    <row r="28" spans="1:7" x14ac:dyDescent="0.2">
      <c r="B28" s="479" t="s">
        <v>2487</v>
      </c>
      <c r="C28" s="479"/>
      <c r="D28" s="480" t="s">
        <v>2488</v>
      </c>
      <c r="E28" s="479"/>
      <c r="F28" s="479"/>
      <c r="G28" s="479" t="s">
        <v>3892</v>
      </c>
    </row>
    <row r="32" spans="1:7" x14ac:dyDescent="0.2">
      <c r="A32" s="8" t="s">
        <v>121</v>
      </c>
    </row>
    <row r="33" spans="2:7" x14ac:dyDescent="0.2">
      <c r="B33" s="479" t="s">
        <v>117</v>
      </c>
      <c r="C33" s="479"/>
      <c r="D33" s="479" t="s">
        <v>57</v>
      </c>
      <c r="E33" s="479"/>
      <c r="F33" s="479"/>
      <c r="G33" s="479" t="s">
        <v>62</v>
      </c>
    </row>
    <row r="34" spans="2:7" hidden="1" x14ac:dyDescent="0.2">
      <c r="B34" s="479" t="s">
        <v>116</v>
      </c>
      <c r="C34" s="479"/>
      <c r="D34" s="480" t="s">
        <v>87</v>
      </c>
      <c r="E34" s="479"/>
      <c r="F34" s="479"/>
      <c r="G34" s="479" t="s">
        <v>61</v>
      </c>
    </row>
    <row r="35" spans="2:7" x14ac:dyDescent="0.2">
      <c r="B35" s="479" t="s">
        <v>2240</v>
      </c>
      <c r="C35" s="479"/>
      <c r="D35" s="480" t="s">
        <v>2241</v>
      </c>
      <c r="E35" s="479"/>
      <c r="F35" s="479"/>
      <c r="G35" s="479" t="s">
        <v>3893</v>
      </c>
    </row>
    <row r="36" spans="2:7" x14ac:dyDescent="0.2">
      <c r="B36" s="479" t="s">
        <v>3894</v>
      </c>
      <c r="C36" s="479"/>
      <c r="D36" s="480" t="s">
        <v>3895</v>
      </c>
      <c r="E36" s="479"/>
      <c r="F36" s="479"/>
      <c r="G36" s="479" t="s">
        <v>3896</v>
      </c>
    </row>
    <row r="37" spans="2:7" x14ac:dyDescent="0.2">
      <c r="B37" s="479" t="s">
        <v>3897</v>
      </c>
      <c r="C37" s="479"/>
      <c r="D37" s="480" t="s">
        <v>3898</v>
      </c>
      <c r="E37" s="479"/>
      <c r="F37" s="479"/>
      <c r="G37" s="479" t="s">
        <v>3899</v>
      </c>
    </row>
    <row r="38" spans="2:7" x14ac:dyDescent="0.2">
      <c r="B38" s="479" t="s">
        <v>2253</v>
      </c>
      <c r="C38" s="479"/>
      <c r="D38" s="480" t="s">
        <v>2254</v>
      </c>
      <c r="E38" s="479"/>
      <c r="F38" s="479"/>
      <c r="G38" s="479" t="s">
        <v>3900</v>
      </c>
    </row>
    <row r="39" spans="2:7" x14ac:dyDescent="0.2">
      <c r="B39" s="479" t="s">
        <v>3901</v>
      </c>
      <c r="C39" s="479"/>
      <c r="D39" s="480" t="s">
        <v>3902</v>
      </c>
      <c r="E39" s="479"/>
      <c r="F39" s="479"/>
      <c r="G39" s="479" t="s">
        <v>3903</v>
      </c>
    </row>
    <row r="40" spans="2:7" x14ac:dyDescent="0.2">
      <c r="B40" s="479" t="s">
        <v>2257</v>
      </c>
      <c r="C40" s="479"/>
      <c r="D40" s="480" t="s">
        <v>2258</v>
      </c>
      <c r="E40" s="479"/>
      <c r="F40" s="479"/>
      <c r="G40" s="479" t="s">
        <v>3904</v>
      </c>
    </row>
    <row r="41" spans="2:7" x14ac:dyDescent="0.2">
      <c r="B41" s="479" t="s">
        <v>2263</v>
      </c>
      <c r="C41" s="479"/>
      <c r="D41" s="480" t="s">
        <v>2264</v>
      </c>
      <c r="E41" s="479"/>
      <c r="F41" s="479"/>
      <c r="G41" s="479" t="s">
        <v>3905</v>
      </c>
    </row>
    <row r="42" spans="2:7" x14ac:dyDescent="0.2">
      <c r="B42" s="479" t="s">
        <v>2501</v>
      </c>
      <c r="C42" s="479"/>
      <c r="D42" s="480" t="s">
        <v>2502</v>
      </c>
      <c r="E42" s="479"/>
      <c r="F42" s="479"/>
      <c r="G42" s="479" t="s">
        <v>3906</v>
      </c>
    </row>
    <row r="43" spans="2:7" x14ac:dyDescent="0.2">
      <c r="B43" s="479" t="s">
        <v>3907</v>
      </c>
      <c r="C43" s="479"/>
      <c r="D43" s="480" t="s">
        <v>3908</v>
      </c>
      <c r="E43" s="479"/>
      <c r="F43" s="479"/>
      <c r="G43" s="479" t="s">
        <v>3909</v>
      </c>
    </row>
    <row r="44" spans="2:7" x14ac:dyDescent="0.2">
      <c r="B44" s="479" t="s">
        <v>2504</v>
      </c>
      <c r="C44" s="479"/>
      <c r="D44" s="480" t="s">
        <v>2505</v>
      </c>
      <c r="E44" s="479"/>
      <c r="F44" s="479"/>
      <c r="G44" s="479" t="s">
        <v>3910</v>
      </c>
    </row>
    <row r="45" spans="2:7" x14ac:dyDescent="0.2">
      <c r="B45" s="479" t="s">
        <v>2507</v>
      </c>
      <c r="C45" s="479"/>
      <c r="D45" s="480" t="s">
        <v>2508</v>
      </c>
      <c r="E45" s="479"/>
      <c r="F45" s="479"/>
      <c r="G45" s="479" t="s">
        <v>3911</v>
      </c>
    </row>
    <row r="46" spans="2:7" x14ac:dyDescent="0.2">
      <c r="B46" s="479" t="s">
        <v>2492</v>
      </c>
      <c r="C46" s="479"/>
      <c r="D46" s="480" t="s">
        <v>2493</v>
      </c>
      <c r="E46" s="479"/>
      <c r="F46" s="479"/>
      <c r="G46" s="479" t="s">
        <v>3912</v>
      </c>
    </row>
    <row r="47" spans="2:7" x14ac:dyDescent="0.2">
      <c r="B47" s="479" t="s">
        <v>3913</v>
      </c>
      <c r="C47" s="479"/>
      <c r="D47" s="480" t="s">
        <v>3914</v>
      </c>
      <c r="E47" s="479"/>
      <c r="F47" s="479"/>
      <c r="G47" s="479" t="s">
        <v>3915</v>
      </c>
    </row>
    <row r="48" spans="2:7" x14ac:dyDescent="0.2">
      <c r="B48" s="479" t="s">
        <v>3916</v>
      </c>
      <c r="C48" s="479"/>
      <c r="D48" s="480" t="s">
        <v>3917</v>
      </c>
      <c r="E48" s="479"/>
      <c r="F48" s="479"/>
      <c r="G48" s="479" t="s">
        <v>3918</v>
      </c>
    </row>
    <row r="49" spans="1:7" x14ac:dyDescent="0.2">
      <c r="B49" s="479" t="s">
        <v>2510</v>
      </c>
      <c r="C49" s="479"/>
      <c r="D49" s="480" t="s">
        <v>2511</v>
      </c>
      <c r="E49" s="479"/>
      <c r="F49" s="479"/>
      <c r="G49" s="479" t="s">
        <v>3919</v>
      </c>
    </row>
    <row r="50" spans="1:7" x14ac:dyDescent="0.2">
      <c r="B50" s="479" t="s">
        <v>2282</v>
      </c>
      <c r="C50" s="479"/>
      <c r="D50" s="480" t="s">
        <v>2283</v>
      </c>
      <c r="E50" s="479"/>
      <c r="F50" s="479"/>
      <c r="G50" s="479" t="s">
        <v>3920</v>
      </c>
    </row>
    <row r="51" spans="1:7" x14ac:dyDescent="0.2">
      <c r="B51" s="479" t="s">
        <v>2286</v>
      </c>
      <c r="C51" s="479"/>
      <c r="D51" s="480" t="s">
        <v>2287</v>
      </c>
      <c r="E51" s="479"/>
      <c r="F51" s="479"/>
      <c r="G51" s="479" t="s">
        <v>3921</v>
      </c>
    </row>
    <row r="52" spans="1:7" x14ac:dyDescent="0.2">
      <c r="B52" s="479" t="s">
        <v>2292</v>
      </c>
      <c r="C52" s="479"/>
      <c r="D52" s="480" t="s">
        <v>2293</v>
      </c>
      <c r="E52" s="479"/>
      <c r="F52" s="479"/>
      <c r="G52" s="479" t="s">
        <v>3922</v>
      </c>
    </row>
    <row r="53" spans="1:7" x14ac:dyDescent="0.2">
      <c r="B53" s="479" t="s">
        <v>2516</v>
      </c>
      <c r="C53" s="479"/>
      <c r="D53" s="480" t="s">
        <v>2517</v>
      </c>
      <c r="E53" s="479"/>
      <c r="F53" s="479"/>
      <c r="G53" s="479" t="s">
        <v>3923</v>
      </c>
    </row>
    <row r="54" spans="1:7" x14ac:dyDescent="0.2">
      <c r="B54" s="479" t="s">
        <v>2519</v>
      </c>
      <c r="C54" s="479"/>
      <c r="D54" s="480" t="s">
        <v>2520</v>
      </c>
      <c r="E54" s="479"/>
      <c r="F54" s="479"/>
      <c r="G54" s="479" t="s">
        <v>3924</v>
      </c>
    </row>
    <row r="55" spans="1:7" x14ac:dyDescent="0.2">
      <c r="B55" s="479" t="s">
        <v>2522</v>
      </c>
      <c r="C55" s="479"/>
      <c r="D55" s="480" t="s">
        <v>2523</v>
      </c>
      <c r="E55" s="479"/>
      <c r="F55" s="479"/>
      <c r="G55" s="479" t="s">
        <v>3925</v>
      </c>
    </row>
    <row r="56" spans="1:7" x14ac:dyDescent="0.2">
      <c r="B56" s="479" t="s">
        <v>2525</v>
      </c>
      <c r="C56" s="479"/>
      <c r="D56" s="480" t="s">
        <v>2526</v>
      </c>
      <c r="E56" s="479"/>
      <c r="F56" s="479"/>
      <c r="G56" s="479" t="s">
        <v>3926</v>
      </c>
    </row>
    <row r="59" spans="1:7" x14ac:dyDescent="0.2">
      <c r="A59" s="8" t="s">
        <v>295</v>
      </c>
    </row>
    <row r="60" spans="1:7" x14ac:dyDescent="0.2">
      <c r="B60" s="479" t="s">
        <v>269</v>
      </c>
      <c r="C60" s="479"/>
      <c r="D60" s="479" t="s">
        <v>57</v>
      </c>
      <c r="E60" s="479"/>
      <c r="F60" s="479"/>
      <c r="G60" s="479" t="s">
        <v>62</v>
      </c>
    </row>
    <row r="61" spans="1:7" hidden="1" x14ac:dyDescent="0.2">
      <c r="B61" s="479" t="s">
        <v>122</v>
      </c>
      <c r="C61" s="479"/>
      <c r="D61" s="480" t="s">
        <v>87</v>
      </c>
      <c r="E61" s="479"/>
      <c r="F61" s="479"/>
      <c r="G61" s="479" t="s">
        <v>61</v>
      </c>
    </row>
    <row r="62" spans="1:7" x14ac:dyDescent="0.2">
      <c r="B62" s="479" t="s">
        <v>3927</v>
      </c>
      <c r="C62" s="479"/>
      <c r="D62" s="480" t="s">
        <v>3928</v>
      </c>
      <c r="E62" s="479"/>
      <c r="F62" s="479"/>
      <c r="G62" s="479" t="s">
        <v>3929</v>
      </c>
    </row>
    <row r="63" spans="1:7" x14ac:dyDescent="0.2">
      <c r="B63" s="479" t="s">
        <v>2537</v>
      </c>
      <c r="C63" s="479"/>
      <c r="D63" s="480" t="s">
        <v>2536</v>
      </c>
      <c r="E63" s="479"/>
      <c r="F63" s="479"/>
      <c r="G63" s="479" t="s">
        <v>2538</v>
      </c>
    </row>
    <row r="64" spans="1:7" x14ac:dyDescent="0.2">
      <c r="B64" s="479" t="s">
        <v>2533</v>
      </c>
      <c r="C64" s="479"/>
      <c r="D64" s="480" t="s">
        <v>2532</v>
      </c>
      <c r="E64" s="479"/>
      <c r="F64" s="479"/>
      <c r="G64" s="479" t="s">
        <v>2534</v>
      </c>
    </row>
    <row r="65" spans="2:7" x14ac:dyDescent="0.2">
      <c r="B65" s="479" t="s">
        <v>2569</v>
      </c>
      <c r="C65" s="479"/>
      <c r="D65" s="480" t="s">
        <v>2568</v>
      </c>
      <c r="E65" s="479"/>
      <c r="F65" s="479"/>
      <c r="G65" s="479" t="s">
        <v>2570</v>
      </c>
    </row>
    <row r="66" spans="2:7" x14ac:dyDescent="0.2">
      <c r="B66" s="479" t="s">
        <v>2565</v>
      </c>
      <c r="C66" s="479"/>
      <c r="D66" s="480" t="s">
        <v>2564</v>
      </c>
      <c r="E66" s="479"/>
      <c r="F66" s="479"/>
      <c r="G66" s="479" t="s">
        <v>2566</v>
      </c>
    </row>
    <row r="67" spans="2:7" x14ac:dyDescent="0.2">
      <c r="B67" s="479" t="s">
        <v>2561</v>
      </c>
      <c r="C67" s="479"/>
      <c r="D67" s="480" t="s">
        <v>2560</v>
      </c>
      <c r="E67" s="479"/>
      <c r="F67" s="479"/>
      <c r="G67" s="479" t="s">
        <v>2562</v>
      </c>
    </row>
    <row r="68" spans="2:7" x14ac:dyDescent="0.2">
      <c r="B68" s="479" t="s">
        <v>2557</v>
      </c>
      <c r="C68" s="479"/>
      <c r="D68" s="480" t="s">
        <v>2556</v>
      </c>
      <c r="E68" s="479"/>
      <c r="F68" s="479"/>
      <c r="G68" s="479" t="s">
        <v>2558</v>
      </c>
    </row>
    <row r="69" spans="2:7" x14ac:dyDescent="0.2">
      <c r="B69" s="479" t="s">
        <v>2613</v>
      </c>
      <c r="C69" s="479"/>
      <c r="D69" s="480" t="s">
        <v>2612</v>
      </c>
      <c r="E69" s="479"/>
      <c r="F69" s="479"/>
      <c r="G69" s="479" t="s">
        <v>2614</v>
      </c>
    </row>
    <row r="70" spans="2:7" x14ac:dyDescent="0.2">
      <c r="B70" s="479" t="s">
        <v>2609</v>
      </c>
      <c r="C70" s="479"/>
      <c r="D70" s="480" t="s">
        <v>2608</v>
      </c>
      <c r="E70" s="479"/>
      <c r="F70" s="479"/>
      <c r="G70" s="479" t="s">
        <v>2610</v>
      </c>
    </row>
    <row r="71" spans="2:7" x14ac:dyDescent="0.2">
      <c r="B71" s="479" t="s">
        <v>2597</v>
      </c>
      <c r="C71" s="479"/>
      <c r="D71" s="480" t="s">
        <v>2596</v>
      </c>
      <c r="E71" s="479"/>
      <c r="F71" s="479"/>
      <c r="G71" s="479" t="s">
        <v>2598</v>
      </c>
    </row>
    <row r="72" spans="2:7" x14ac:dyDescent="0.2">
      <c r="B72" s="479" t="s">
        <v>2593</v>
      </c>
      <c r="C72" s="479"/>
      <c r="D72" s="480" t="s">
        <v>2592</v>
      </c>
      <c r="E72" s="479"/>
      <c r="F72" s="479"/>
      <c r="G72" s="479" t="s">
        <v>2594</v>
      </c>
    </row>
    <row r="73" spans="2:7" x14ac:dyDescent="0.2">
      <c r="B73" s="479" t="s">
        <v>2605</v>
      </c>
      <c r="C73" s="479"/>
      <c r="D73" s="480" t="s">
        <v>2604</v>
      </c>
      <c r="E73" s="479"/>
      <c r="F73" s="479"/>
      <c r="G73" s="479" t="s">
        <v>2606</v>
      </c>
    </row>
    <row r="74" spans="2:7" x14ac:dyDescent="0.2">
      <c r="B74" s="479" t="s">
        <v>3930</v>
      </c>
      <c r="C74" s="479"/>
      <c r="D74" s="480" t="s">
        <v>3931</v>
      </c>
      <c r="E74" s="479"/>
      <c r="F74" s="479"/>
      <c r="G74" s="479" t="s">
        <v>3932</v>
      </c>
    </row>
    <row r="75" spans="2:7" x14ac:dyDescent="0.2">
      <c r="B75" s="479" t="s">
        <v>3933</v>
      </c>
      <c r="C75" s="479"/>
      <c r="D75" s="480" t="s">
        <v>3934</v>
      </c>
      <c r="E75" s="479"/>
      <c r="F75" s="479"/>
      <c r="G75" s="479" t="s">
        <v>3935</v>
      </c>
    </row>
    <row r="76" spans="2:7" x14ac:dyDescent="0.2">
      <c r="B76" s="479" t="s">
        <v>2585</v>
      </c>
      <c r="C76" s="479"/>
      <c r="D76" s="480" t="s">
        <v>2584</v>
      </c>
      <c r="E76" s="479"/>
      <c r="F76" s="479"/>
      <c r="G76" s="479" t="s">
        <v>2586</v>
      </c>
    </row>
    <row r="77" spans="2:7" x14ac:dyDescent="0.2">
      <c r="B77" s="479" t="s">
        <v>3936</v>
      </c>
      <c r="C77" s="479"/>
      <c r="D77" s="480" t="s">
        <v>3937</v>
      </c>
      <c r="E77" s="479"/>
      <c r="F77" s="479"/>
      <c r="G77" s="479" t="s">
        <v>3938</v>
      </c>
    </row>
    <row r="78" spans="2:7" x14ac:dyDescent="0.2">
      <c r="B78" s="479" t="s">
        <v>2581</v>
      </c>
      <c r="C78" s="479"/>
      <c r="D78" s="480" t="s">
        <v>2580</v>
      </c>
      <c r="E78" s="479"/>
      <c r="F78" s="479"/>
      <c r="G78" s="479" t="s">
        <v>2582</v>
      </c>
    </row>
    <row r="79" spans="2:7" x14ac:dyDescent="0.2">
      <c r="B79" s="479" t="s">
        <v>2589</v>
      </c>
      <c r="C79" s="479"/>
      <c r="D79" s="480" t="s">
        <v>2588</v>
      </c>
      <c r="E79" s="479"/>
      <c r="F79" s="479"/>
      <c r="G79" s="479" t="s">
        <v>2590</v>
      </c>
    </row>
    <row r="80" spans="2:7" x14ac:dyDescent="0.2">
      <c r="B80" s="479" t="s">
        <v>2573</v>
      </c>
      <c r="C80" s="479"/>
      <c r="D80" s="480" t="s">
        <v>2572</v>
      </c>
      <c r="E80" s="479"/>
      <c r="F80" s="479"/>
      <c r="G80" s="479" t="s">
        <v>2574</v>
      </c>
    </row>
    <row r="81" spans="1:7" x14ac:dyDescent="0.2">
      <c r="B81" s="479" t="s">
        <v>2553</v>
      </c>
      <c r="C81" s="479"/>
      <c r="D81" s="480" t="s">
        <v>2552</v>
      </c>
      <c r="E81" s="479"/>
      <c r="F81" s="479"/>
      <c r="G81" s="479" t="s">
        <v>2554</v>
      </c>
    </row>
    <row r="82" spans="1:7" x14ac:dyDescent="0.2">
      <c r="B82" s="479" t="s">
        <v>3939</v>
      </c>
      <c r="C82" s="479"/>
      <c r="D82" s="480" t="s">
        <v>3940</v>
      </c>
      <c r="E82" s="479"/>
      <c r="F82" s="479"/>
      <c r="G82" s="479" t="s">
        <v>3941</v>
      </c>
    </row>
    <row r="83" spans="1:7" x14ac:dyDescent="0.2">
      <c r="B83" s="479" t="s">
        <v>2541</v>
      </c>
      <c r="C83" s="479"/>
      <c r="D83" s="480" t="s">
        <v>2540</v>
      </c>
      <c r="E83" s="479"/>
      <c r="F83" s="479"/>
      <c r="G83" s="479" t="s">
        <v>2542</v>
      </c>
    </row>
    <row r="84" spans="1:7" x14ac:dyDescent="0.2">
      <c r="B84" s="479" t="s">
        <v>2545</v>
      </c>
      <c r="C84" s="479"/>
      <c r="D84" s="480" t="s">
        <v>2544</v>
      </c>
      <c r="E84" s="479"/>
      <c r="F84" s="479"/>
      <c r="G84" s="479" t="s">
        <v>2546</v>
      </c>
    </row>
    <row r="85" spans="1:7" x14ac:dyDescent="0.2">
      <c r="B85" s="479" t="s">
        <v>2549</v>
      </c>
      <c r="C85" s="479"/>
      <c r="D85" s="480" t="s">
        <v>2548</v>
      </c>
      <c r="E85" s="479"/>
      <c r="F85" s="479"/>
      <c r="G85" s="479" t="s">
        <v>2550</v>
      </c>
    </row>
    <row r="86" spans="1:7" x14ac:dyDescent="0.2">
      <c r="B86" s="479" t="s">
        <v>2529</v>
      </c>
      <c r="C86" s="479"/>
      <c r="D86" s="480" t="s">
        <v>2528</v>
      </c>
      <c r="E86" s="479"/>
      <c r="F86" s="479"/>
      <c r="G86" s="479" t="s">
        <v>2530</v>
      </c>
    </row>
    <row r="87" spans="1:7" x14ac:dyDescent="0.2">
      <c r="B87" s="479" t="s">
        <v>2577</v>
      </c>
      <c r="C87" s="479"/>
      <c r="D87" s="480" t="s">
        <v>2576</v>
      </c>
      <c r="E87" s="479"/>
      <c r="F87" s="479"/>
      <c r="G87" s="479" t="s">
        <v>2578</v>
      </c>
    </row>
    <row r="88" spans="1:7" x14ac:dyDescent="0.2">
      <c r="B88" s="479" t="s">
        <v>2601</v>
      </c>
      <c r="C88" s="479"/>
      <c r="D88" s="480" t="s">
        <v>2600</v>
      </c>
      <c r="E88" s="479"/>
      <c r="F88" s="479"/>
      <c r="G88" s="479" t="s">
        <v>2602</v>
      </c>
    </row>
    <row r="92" spans="1:7" x14ac:dyDescent="0.2">
      <c r="A92" s="8" t="s">
        <v>172</v>
      </c>
    </row>
    <row r="93" spans="1:7" x14ac:dyDescent="0.2">
      <c r="B93" s="479" t="s">
        <v>140</v>
      </c>
      <c r="C93" s="479"/>
      <c r="D93" s="479" t="s">
        <v>57</v>
      </c>
      <c r="E93" s="479"/>
      <c r="F93" s="479"/>
      <c r="G93" s="479" t="s">
        <v>62</v>
      </c>
    </row>
    <row r="94" spans="1:7" hidden="1" x14ac:dyDescent="0.2">
      <c r="B94" s="480" t="s">
        <v>105</v>
      </c>
      <c r="C94" s="479"/>
      <c r="D94" s="480" t="s">
        <v>87</v>
      </c>
      <c r="E94" s="479"/>
      <c r="F94" s="479"/>
      <c r="G94" s="479" t="s">
        <v>61</v>
      </c>
    </row>
    <row r="95" spans="1:7" x14ac:dyDescent="0.2">
      <c r="B95" s="480" t="s">
        <v>3942</v>
      </c>
      <c r="C95" s="479"/>
      <c r="D95" s="480" t="s">
        <v>3943</v>
      </c>
      <c r="E95" s="479"/>
      <c r="F95" s="479"/>
      <c r="G95" s="479" t="s">
        <v>3944</v>
      </c>
    </row>
    <row r="96" spans="1:7" x14ac:dyDescent="0.2">
      <c r="B96" s="480" t="s">
        <v>3945</v>
      </c>
      <c r="C96" s="479"/>
      <c r="D96" s="480" t="s">
        <v>3946</v>
      </c>
      <c r="E96" s="479"/>
      <c r="F96" s="479"/>
      <c r="G96" s="479" t="s">
        <v>3947</v>
      </c>
    </row>
    <row r="97" spans="2:7" x14ac:dyDescent="0.2">
      <c r="B97" s="480" t="s">
        <v>2625</v>
      </c>
      <c r="C97" s="479"/>
      <c r="D97" s="480" t="s">
        <v>2626</v>
      </c>
      <c r="E97" s="479"/>
      <c r="F97" s="479"/>
      <c r="G97" s="479" t="s">
        <v>2627</v>
      </c>
    </row>
    <row r="98" spans="2:7" x14ac:dyDescent="0.2">
      <c r="B98" s="480" t="s">
        <v>3948</v>
      </c>
      <c r="C98" s="479"/>
      <c r="D98" s="480" t="s">
        <v>3949</v>
      </c>
      <c r="E98" s="479"/>
      <c r="F98" s="479"/>
      <c r="G98" s="479" t="s">
        <v>3950</v>
      </c>
    </row>
    <row r="99" spans="2:7" x14ac:dyDescent="0.2">
      <c r="B99" s="480" t="s">
        <v>2628</v>
      </c>
      <c r="C99" s="479"/>
      <c r="D99" s="480" t="s">
        <v>2629</v>
      </c>
      <c r="E99" s="479"/>
      <c r="F99" s="479"/>
      <c r="G99" s="479" t="s">
        <v>2630</v>
      </c>
    </row>
    <row r="100" spans="2:7" x14ac:dyDescent="0.2">
      <c r="B100" s="480" t="s">
        <v>2634</v>
      </c>
      <c r="C100" s="479"/>
      <c r="D100" s="480" t="s">
        <v>2635</v>
      </c>
      <c r="E100" s="479"/>
      <c r="F100" s="479"/>
      <c r="G100" s="479" t="s">
        <v>2636</v>
      </c>
    </row>
    <row r="101" spans="2:7" x14ac:dyDescent="0.2">
      <c r="B101" s="480" t="s">
        <v>3951</v>
      </c>
      <c r="C101" s="479"/>
      <c r="D101" s="480" t="s">
        <v>3952</v>
      </c>
      <c r="E101" s="479"/>
      <c r="F101" s="479"/>
      <c r="G101" s="479" t="s">
        <v>3953</v>
      </c>
    </row>
    <row r="102" spans="2:7" x14ac:dyDescent="0.2">
      <c r="B102" s="480" t="s">
        <v>2637</v>
      </c>
      <c r="C102" s="479"/>
      <c r="D102" s="480" t="s">
        <v>2638</v>
      </c>
      <c r="E102" s="479"/>
      <c r="F102" s="479"/>
      <c r="G102" s="479" t="s">
        <v>2639</v>
      </c>
    </row>
    <row r="103" spans="2:7" x14ac:dyDescent="0.2">
      <c r="B103" s="480" t="s">
        <v>2640</v>
      </c>
      <c r="C103" s="479"/>
      <c r="D103" s="480" t="s">
        <v>2641</v>
      </c>
      <c r="E103" s="479"/>
      <c r="F103" s="479"/>
      <c r="G103" s="479" t="s">
        <v>2642</v>
      </c>
    </row>
    <row r="104" spans="2:7" x14ac:dyDescent="0.2">
      <c r="B104" s="480" t="s">
        <v>2643</v>
      </c>
      <c r="C104" s="479"/>
      <c r="D104" s="480" t="s">
        <v>2644</v>
      </c>
      <c r="E104" s="479"/>
      <c r="F104" s="479"/>
      <c r="G104" s="479" t="s">
        <v>2645</v>
      </c>
    </row>
    <row r="105" spans="2:7" x14ac:dyDescent="0.2">
      <c r="B105" s="480" t="s">
        <v>2646</v>
      </c>
      <c r="C105" s="479"/>
      <c r="D105" s="480" t="s">
        <v>2647</v>
      </c>
      <c r="E105" s="479"/>
      <c r="F105" s="479"/>
      <c r="G105" s="479" t="s">
        <v>2648</v>
      </c>
    </row>
    <row r="106" spans="2:7" x14ac:dyDescent="0.2">
      <c r="B106" s="480" t="s">
        <v>3954</v>
      </c>
      <c r="C106" s="479"/>
      <c r="D106" s="480" t="s">
        <v>3955</v>
      </c>
      <c r="E106" s="479"/>
      <c r="F106" s="479"/>
      <c r="G106" s="479" t="s">
        <v>3956</v>
      </c>
    </row>
    <row r="107" spans="2:7" x14ac:dyDescent="0.2">
      <c r="B107" s="480" t="s">
        <v>2649</v>
      </c>
      <c r="C107" s="479"/>
      <c r="D107" s="480" t="s">
        <v>2650</v>
      </c>
      <c r="E107" s="479"/>
      <c r="F107" s="479"/>
      <c r="G107" s="479" t="s">
        <v>2651</v>
      </c>
    </row>
    <row r="108" spans="2:7" x14ac:dyDescent="0.2">
      <c r="B108" s="480" t="s">
        <v>2652</v>
      </c>
      <c r="C108" s="479"/>
      <c r="D108" s="480" t="s">
        <v>2653</v>
      </c>
      <c r="E108" s="479"/>
      <c r="F108" s="479"/>
      <c r="G108" s="479" t="s">
        <v>2654</v>
      </c>
    </row>
    <row r="109" spans="2:7" x14ac:dyDescent="0.2">
      <c r="B109" s="480" t="s">
        <v>2663</v>
      </c>
      <c r="C109" s="479"/>
      <c r="D109" s="480" t="s">
        <v>2664</v>
      </c>
      <c r="E109" s="479"/>
      <c r="F109" s="479"/>
      <c r="G109" s="479" t="s">
        <v>2665</v>
      </c>
    </row>
    <row r="110" spans="2:7" x14ac:dyDescent="0.2">
      <c r="B110" s="480" t="s">
        <v>3957</v>
      </c>
      <c r="C110" s="479"/>
      <c r="D110" s="480" t="s">
        <v>3958</v>
      </c>
      <c r="E110" s="479"/>
      <c r="F110" s="479"/>
      <c r="G110" s="479" t="s">
        <v>3959</v>
      </c>
    </row>
    <row r="111" spans="2:7" x14ac:dyDescent="0.2">
      <c r="B111" s="480" t="s">
        <v>3960</v>
      </c>
      <c r="C111" s="479"/>
      <c r="D111" s="480" t="s">
        <v>3961</v>
      </c>
      <c r="E111" s="479"/>
      <c r="F111" s="479"/>
      <c r="G111" s="479" t="s">
        <v>3962</v>
      </c>
    </row>
    <row r="112" spans="2:7" x14ac:dyDescent="0.2">
      <c r="B112" s="480" t="s">
        <v>3963</v>
      </c>
      <c r="C112" s="479"/>
      <c r="D112" s="480" t="s">
        <v>3964</v>
      </c>
      <c r="E112" s="479"/>
      <c r="F112" s="479"/>
      <c r="G112" s="479" t="s">
        <v>3965</v>
      </c>
    </row>
    <row r="113" spans="2:7" x14ac:dyDescent="0.2">
      <c r="B113" s="480" t="s">
        <v>2375</v>
      </c>
      <c r="C113" s="479"/>
      <c r="D113" s="480" t="s">
        <v>2376</v>
      </c>
      <c r="E113" s="479"/>
      <c r="F113" s="479"/>
      <c r="G113" s="479" t="s">
        <v>2673</v>
      </c>
    </row>
    <row r="114" spans="2:7" x14ac:dyDescent="0.2">
      <c r="B114" s="480" t="s">
        <v>2397</v>
      </c>
      <c r="C114" s="479"/>
      <c r="D114" s="480" t="s">
        <v>2398</v>
      </c>
      <c r="E114" s="479"/>
      <c r="F114" s="479"/>
      <c r="G114" s="479" t="s">
        <v>2674</v>
      </c>
    </row>
    <row r="115" spans="2:7" x14ac:dyDescent="0.2">
      <c r="B115" s="480" t="s">
        <v>3966</v>
      </c>
      <c r="C115" s="479"/>
      <c r="D115" s="480" t="s">
        <v>3967</v>
      </c>
      <c r="E115" s="479"/>
      <c r="F115" s="479"/>
      <c r="G115" s="479" t="s">
        <v>3968</v>
      </c>
    </row>
    <row r="116" spans="2:7" x14ac:dyDescent="0.2">
      <c r="B116" s="480" t="s">
        <v>3969</v>
      </c>
      <c r="C116" s="479"/>
      <c r="D116" s="480" t="s">
        <v>3970</v>
      </c>
      <c r="E116" s="479"/>
      <c r="F116" s="479"/>
      <c r="G116" s="479" t="s">
        <v>3971</v>
      </c>
    </row>
    <row r="117" spans="2:7" x14ac:dyDescent="0.2">
      <c r="B117" s="480" t="s">
        <v>3972</v>
      </c>
      <c r="C117" s="479"/>
      <c r="D117" s="480" t="s">
        <v>3973</v>
      </c>
      <c r="E117" s="479"/>
      <c r="F117" s="479"/>
      <c r="G117" s="479" t="s">
        <v>3974</v>
      </c>
    </row>
    <row r="118" spans="2:7" x14ac:dyDescent="0.2">
      <c r="B118" s="480" t="s">
        <v>3975</v>
      </c>
      <c r="C118" s="479"/>
      <c r="D118" s="480" t="s">
        <v>3976</v>
      </c>
      <c r="E118" s="479"/>
      <c r="F118" s="479"/>
      <c r="G118" s="479" t="s">
        <v>3977</v>
      </c>
    </row>
    <row r="119" spans="2:7" x14ac:dyDescent="0.2">
      <c r="B119" s="480" t="s">
        <v>3978</v>
      </c>
      <c r="C119" s="479"/>
      <c r="D119" s="480" t="s">
        <v>3979</v>
      </c>
      <c r="E119" s="479"/>
      <c r="F119" s="479"/>
      <c r="G119" s="479" t="s">
        <v>3980</v>
      </c>
    </row>
    <row r="120" spans="2:7" x14ac:dyDescent="0.2">
      <c r="B120" s="480" t="s">
        <v>2616</v>
      </c>
      <c r="C120" s="479"/>
      <c r="D120" s="480" t="s">
        <v>2617</v>
      </c>
      <c r="E120" s="479"/>
      <c r="F120" s="479"/>
      <c r="G120" s="479" t="s">
        <v>2618</v>
      </c>
    </row>
    <row r="121" spans="2:7" x14ac:dyDescent="0.2">
      <c r="B121" s="480" t="s">
        <v>2619</v>
      </c>
      <c r="C121" s="479"/>
      <c r="D121" s="480" t="s">
        <v>2620</v>
      </c>
      <c r="E121" s="479"/>
      <c r="F121" s="479"/>
      <c r="G121" s="479" t="s">
        <v>2621</v>
      </c>
    </row>
    <row r="122" spans="2:7" x14ac:dyDescent="0.2">
      <c r="B122" s="480" t="s">
        <v>2622</v>
      </c>
      <c r="C122" s="479"/>
      <c r="D122" s="480" t="s">
        <v>2623</v>
      </c>
      <c r="E122" s="479"/>
      <c r="F122" s="479"/>
      <c r="G122" s="479" t="s">
        <v>2624</v>
      </c>
    </row>
    <row r="123" spans="2:7" x14ac:dyDescent="0.2">
      <c r="B123" s="480" t="s">
        <v>3981</v>
      </c>
      <c r="C123" s="479"/>
      <c r="D123" s="480" t="s">
        <v>3982</v>
      </c>
      <c r="E123" s="479"/>
      <c r="F123" s="479"/>
      <c r="G123" s="479" t="s">
        <v>3983</v>
      </c>
    </row>
    <row r="124" spans="2:7" x14ac:dyDescent="0.2">
      <c r="B124" s="480" t="s">
        <v>3984</v>
      </c>
      <c r="C124" s="479"/>
      <c r="D124" s="480" t="s">
        <v>3985</v>
      </c>
      <c r="E124" s="479"/>
      <c r="F124" s="479"/>
      <c r="G124" s="479" t="s">
        <v>3986</v>
      </c>
    </row>
    <row r="125" spans="2:7" x14ac:dyDescent="0.2">
      <c r="B125" s="480" t="s">
        <v>3987</v>
      </c>
      <c r="C125" s="479"/>
      <c r="D125" s="480" t="s">
        <v>3988</v>
      </c>
      <c r="E125" s="479"/>
      <c r="F125" s="479"/>
      <c r="G125" s="479" t="s">
        <v>3989</v>
      </c>
    </row>
    <row r="126" spans="2:7" x14ac:dyDescent="0.2">
      <c r="B126" s="480" t="s">
        <v>3990</v>
      </c>
      <c r="C126" s="479"/>
      <c r="D126" s="480" t="s">
        <v>3991</v>
      </c>
      <c r="E126" s="479"/>
      <c r="F126" s="479"/>
      <c r="G126" s="479" t="s">
        <v>3992</v>
      </c>
    </row>
    <row r="127" spans="2:7" x14ac:dyDescent="0.2">
      <c r="B127" s="480" t="s">
        <v>3993</v>
      </c>
      <c r="C127" s="479"/>
      <c r="D127" s="480" t="s">
        <v>3994</v>
      </c>
      <c r="E127" s="479"/>
      <c r="F127" s="479"/>
      <c r="G127" s="479" t="s">
        <v>3995</v>
      </c>
    </row>
    <row r="128" spans="2:7" x14ac:dyDescent="0.2">
      <c r="B128" s="480" t="s">
        <v>3996</v>
      </c>
      <c r="C128" s="479"/>
      <c r="D128" s="480" t="s">
        <v>3997</v>
      </c>
      <c r="E128" s="479"/>
      <c r="F128" s="479"/>
      <c r="G128" s="479" t="s">
        <v>3998</v>
      </c>
    </row>
    <row r="129" spans="2:7" x14ac:dyDescent="0.2">
      <c r="B129" s="480" t="s">
        <v>2694</v>
      </c>
      <c r="C129" s="479"/>
      <c r="D129" s="480" t="s">
        <v>2695</v>
      </c>
      <c r="E129" s="479"/>
      <c r="F129" s="479"/>
      <c r="G129" s="479" t="s">
        <v>2696</v>
      </c>
    </row>
    <row r="130" spans="2:7" x14ac:dyDescent="0.2">
      <c r="B130" s="480" t="s">
        <v>3999</v>
      </c>
      <c r="C130" s="479"/>
      <c r="D130" s="480" t="s">
        <v>4000</v>
      </c>
      <c r="E130" s="479"/>
      <c r="F130" s="479"/>
      <c r="G130" s="479" t="s">
        <v>4001</v>
      </c>
    </row>
    <row r="131" spans="2:7" x14ac:dyDescent="0.2">
      <c r="B131" s="480" t="s">
        <v>2700</v>
      </c>
      <c r="C131" s="479"/>
      <c r="D131" s="480" t="s">
        <v>2701</v>
      </c>
      <c r="E131" s="479"/>
      <c r="F131" s="479"/>
      <c r="G131" s="479" t="s">
        <v>2702</v>
      </c>
    </row>
    <row r="132" spans="2:7" x14ac:dyDescent="0.2">
      <c r="B132" s="480" t="s">
        <v>2703</v>
      </c>
      <c r="C132" s="479"/>
      <c r="D132" s="480" t="s">
        <v>2704</v>
      </c>
      <c r="E132" s="479"/>
      <c r="F132" s="479"/>
      <c r="G132" s="479" t="s">
        <v>2705</v>
      </c>
    </row>
    <row r="133" spans="2:7" x14ac:dyDescent="0.2">
      <c r="B133" s="480" t="s">
        <v>2706</v>
      </c>
      <c r="C133" s="479"/>
      <c r="D133" s="480" t="s">
        <v>2707</v>
      </c>
      <c r="E133" s="479"/>
      <c r="F133" s="479"/>
      <c r="G133" s="479" t="s">
        <v>2708</v>
      </c>
    </row>
    <row r="134" spans="2:7" x14ac:dyDescent="0.2">
      <c r="B134" s="480" t="s">
        <v>2709</v>
      </c>
      <c r="C134" s="479"/>
      <c r="D134" s="480" t="s">
        <v>2710</v>
      </c>
      <c r="E134" s="479"/>
      <c r="F134" s="479"/>
      <c r="G134" s="479" t="s">
        <v>2711</v>
      </c>
    </row>
    <row r="135" spans="2:7" x14ac:dyDescent="0.2">
      <c r="B135" s="480" t="s">
        <v>4002</v>
      </c>
      <c r="C135" s="479"/>
      <c r="D135" s="480" t="s">
        <v>4003</v>
      </c>
      <c r="E135" s="479"/>
      <c r="F135" s="479"/>
      <c r="G135" s="479" t="s">
        <v>4004</v>
      </c>
    </row>
    <row r="136" spans="2:7" x14ac:dyDescent="0.2">
      <c r="B136" s="480" t="s">
        <v>2721</v>
      </c>
      <c r="C136" s="479"/>
      <c r="D136" s="480" t="s">
        <v>2722</v>
      </c>
      <c r="E136" s="479"/>
      <c r="F136" s="479"/>
      <c r="G136" s="479" t="s">
        <v>2723</v>
      </c>
    </row>
    <row r="137" spans="2:7" x14ac:dyDescent="0.2">
      <c r="B137" s="480" t="s">
        <v>2724</v>
      </c>
      <c r="C137" s="479"/>
      <c r="D137" s="480" t="s">
        <v>2725</v>
      </c>
      <c r="E137" s="479"/>
      <c r="F137" s="479"/>
      <c r="G137" s="479" t="s">
        <v>2726</v>
      </c>
    </row>
    <row r="138" spans="2:7" x14ac:dyDescent="0.2">
      <c r="B138" s="480" t="s">
        <v>2727</v>
      </c>
      <c r="C138" s="479"/>
      <c r="D138" s="480" t="s">
        <v>2728</v>
      </c>
      <c r="E138" s="479"/>
      <c r="F138" s="479"/>
      <c r="G138" s="479" t="s">
        <v>2729</v>
      </c>
    </row>
    <row r="139" spans="2:7" x14ac:dyDescent="0.2">
      <c r="B139" s="480" t="s">
        <v>4005</v>
      </c>
      <c r="C139" s="479"/>
      <c r="D139" s="480" t="s">
        <v>4006</v>
      </c>
      <c r="E139" s="479"/>
      <c r="F139" s="479"/>
      <c r="G139" s="479" t="s">
        <v>4007</v>
      </c>
    </row>
    <row r="140" spans="2:7" x14ac:dyDescent="0.2">
      <c r="B140" s="480" t="s">
        <v>4008</v>
      </c>
      <c r="C140" s="479"/>
      <c r="D140" s="480" t="s">
        <v>4009</v>
      </c>
      <c r="E140" s="479"/>
      <c r="F140" s="479"/>
      <c r="G140" s="479" t="s">
        <v>4010</v>
      </c>
    </row>
    <row r="141" spans="2:7" x14ac:dyDescent="0.2">
      <c r="B141" s="480" t="s">
        <v>2730</v>
      </c>
      <c r="C141" s="479"/>
      <c r="D141" s="480" t="s">
        <v>2731</v>
      </c>
      <c r="E141" s="479"/>
      <c r="F141" s="479"/>
      <c r="G141" s="479" t="s">
        <v>2732</v>
      </c>
    </row>
    <row r="142" spans="2:7" x14ac:dyDescent="0.2">
      <c r="B142" s="480" t="s">
        <v>2750</v>
      </c>
      <c r="C142" s="479"/>
      <c r="D142" s="480" t="s">
        <v>2751</v>
      </c>
      <c r="E142" s="479"/>
      <c r="F142" s="479"/>
      <c r="G142" s="479" t="s">
        <v>2752</v>
      </c>
    </row>
    <row r="143" spans="2:7" x14ac:dyDescent="0.2">
      <c r="B143" s="480" t="s">
        <v>2739</v>
      </c>
      <c r="C143" s="479"/>
      <c r="D143" s="480" t="s">
        <v>2740</v>
      </c>
      <c r="E143" s="479"/>
      <c r="F143" s="479"/>
      <c r="G143" s="479" t="s">
        <v>2741</v>
      </c>
    </row>
    <row r="144" spans="2:7" x14ac:dyDescent="0.2">
      <c r="B144" s="480" t="s">
        <v>2631</v>
      </c>
      <c r="C144" s="479"/>
      <c r="D144" s="480" t="s">
        <v>2632</v>
      </c>
      <c r="E144" s="479"/>
      <c r="F144" s="479"/>
      <c r="G144" s="479" t="s">
        <v>2633</v>
      </c>
    </row>
    <row r="145" spans="2:7" x14ac:dyDescent="0.2">
      <c r="B145" s="480" t="s">
        <v>2655</v>
      </c>
      <c r="C145" s="479"/>
      <c r="D145" s="480" t="s">
        <v>2656</v>
      </c>
      <c r="E145" s="479"/>
      <c r="F145" s="479"/>
      <c r="G145" s="479" t="s">
        <v>2657</v>
      </c>
    </row>
    <row r="146" spans="2:7" x14ac:dyDescent="0.2">
      <c r="B146" s="480" t="s">
        <v>2425</v>
      </c>
      <c r="C146" s="479"/>
      <c r="D146" s="480" t="s">
        <v>2426</v>
      </c>
      <c r="E146" s="479"/>
      <c r="F146" s="479"/>
      <c r="G146" s="479" t="s">
        <v>2659</v>
      </c>
    </row>
    <row r="147" spans="2:7" x14ac:dyDescent="0.2">
      <c r="B147" s="480" t="s">
        <v>2660</v>
      </c>
      <c r="C147" s="479"/>
      <c r="D147" s="480" t="s">
        <v>2661</v>
      </c>
      <c r="E147" s="479"/>
      <c r="F147" s="479"/>
      <c r="G147" s="479" t="s">
        <v>2662</v>
      </c>
    </row>
    <row r="148" spans="2:7" x14ac:dyDescent="0.2">
      <c r="B148" s="480" t="s">
        <v>2435</v>
      </c>
      <c r="C148" s="479"/>
      <c r="D148" s="480" t="s">
        <v>2436</v>
      </c>
      <c r="E148" s="479"/>
      <c r="F148" s="479"/>
      <c r="G148" s="479" t="s">
        <v>2743</v>
      </c>
    </row>
    <row r="149" spans="2:7" x14ac:dyDescent="0.2">
      <c r="B149" s="480" t="s">
        <v>2679</v>
      </c>
      <c r="C149" s="479"/>
      <c r="D149" s="480" t="s">
        <v>2680</v>
      </c>
      <c r="E149" s="479"/>
      <c r="F149" s="479"/>
      <c r="G149" s="479" t="s">
        <v>2681</v>
      </c>
    </row>
    <row r="150" spans="2:7" x14ac:dyDescent="0.2">
      <c r="B150" s="480" t="s">
        <v>2676</v>
      </c>
      <c r="C150" s="479"/>
      <c r="D150" s="480" t="s">
        <v>2677</v>
      </c>
      <c r="E150" s="479"/>
      <c r="F150" s="479"/>
      <c r="G150" s="479" t="s">
        <v>2678</v>
      </c>
    </row>
    <row r="151" spans="2:7" x14ac:dyDescent="0.2">
      <c r="B151" s="480" t="s">
        <v>2688</v>
      </c>
      <c r="C151" s="479"/>
      <c r="D151" s="480" t="s">
        <v>2689</v>
      </c>
      <c r="E151" s="479"/>
      <c r="F151" s="479"/>
      <c r="G151" s="479" t="s">
        <v>2690</v>
      </c>
    </row>
    <row r="152" spans="2:7" x14ac:dyDescent="0.2">
      <c r="B152" s="480" t="s">
        <v>2691</v>
      </c>
      <c r="C152" s="479"/>
      <c r="D152" s="480" t="s">
        <v>2692</v>
      </c>
      <c r="E152" s="479"/>
      <c r="F152" s="479"/>
      <c r="G152" s="479" t="s">
        <v>2693</v>
      </c>
    </row>
    <row r="153" spans="2:7" x14ac:dyDescent="0.2">
      <c r="B153" s="480" t="s">
        <v>2715</v>
      </c>
      <c r="C153" s="479"/>
      <c r="D153" s="480" t="s">
        <v>2716</v>
      </c>
      <c r="E153" s="479"/>
      <c r="F153" s="479"/>
      <c r="G153" s="479" t="s">
        <v>2717</v>
      </c>
    </row>
    <row r="154" spans="2:7" x14ac:dyDescent="0.2">
      <c r="B154" s="480" t="s">
        <v>2718</v>
      </c>
      <c r="C154" s="479"/>
      <c r="D154" s="480" t="s">
        <v>2719</v>
      </c>
      <c r="E154" s="479"/>
      <c r="F154" s="479"/>
      <c r="G154" s="479" t="s">
        <v>2720</v>
      </c>
    </row>
    <row r="155" spans="2:7" x14ac:dyDescent="0.2">
      <c r="B155" s="480" t="s">
        <v>2712</v>
      </c>
      <c r="C155" s="479"/>
      <c r="D155" s="480" t="s">
        <v>2713</v>
      </c>
      <c r="E155" s="479"/>
      <c r="F155" s="479"/>
      <c r="G155" s="479" t="s">
        <v>2714</v>
      </c>
    </row>
    <row r="156" spans="2:7" x14ac:dyDescent="0.2">
      <c r="B156" s="480" t="s">
        <v>2697</v>
      </c>
      <c r="C156" s="479"/>
      <c r="D156" s="480" t="s">
        <v>2698</v>
      </c>
      <c r="E156" s="479"/>
      <c r="F156" s="479"/>
      <c r="G156" s="479" t="s">
        <v>2699</v>
      </c>
    </row>
    <row r="157" spans="2:7" x14ac:dyDescent="0.2">
      <c r="B157" s="480" t="s">
        <v>2669</v>
      </c>
      <c r="C157" s="479"/>
      <c r="D157" s="480" t="s">
        <v>2670</v>
      </c>
      <c r="E157" s="479"/>
      <c r="F157" s="479"/>
      <c r="G157" s="479" t="s">
        <v>2671</v>
      </c>
    </row>
    <row r="158" spans="2:7" x14ac:dyDescent="0.2">
      <c r="B158" s="480" t="s">
        <v>2449</v>
      </c>
      <c r="C158" s="479"/>
      <c r="D158" s="480" t="s">
        <v>2450</v>
      </c>
      <c r="E158" s="479"/>
      <c r="F158" s="479"/>
      <c r="G158" s="479" t="s">
        <v>2675</v>
      </c>
    </row>
    <row r="159" spans="2:7" x14ac:dyDescent="0.2">
      <c r="B159" s="480" t="s">
        <v>2744</v>
      </c>
      <c r="C159" s="479"/>
      <c r="D159" s="480" t="s">
        <v>2745</v>
      </c>
      <c r="E159" s="479"/>
      <c r="F159" s="479"/>
      <c r="G159" s="479" t="s">
        <v>2746</v>
      </c>
    </row>
    <row r="160" spans="2:7" x14ac:dyDescent="0.2">
      <c r="B160" s="480" t="s">
        <v>2747</v>
      </c>
      <c r="C160" s="479"/>
      <c r="D160" s="480" t="s">
        <v>2748</v>
      </c>
      <c r="E160" s="479"/>
      <c r="F160" s="479"/>
      <c r="G160" s="479" t="s">
        <v>2749</v>
      </c>
    </row>
    <row r="161" spans="1:7" x14ac:dyDescent="0.2">
      <c r="B161" s="480" t="s">
        <v>2733</v>
      </c>
      <c r="C161" s="479"/>
      <c r="D161" s="480" t="s">
        <v>2734</v>
      </c>
      <c r="E161" s="479"/>
      <c r="F161" s="479"/>
      <c r="G161" s="479" t="s">
        <v>2735</v>
      </c>
    </row>
    <row r="162" spans="1:7" x14ac:dyDescent="0.2">
      <c r="B162" s="480" t="s">
        <v>2736</v>
      </c>
      <c r="C162" s="479"/>
      <c r="D162" s="480" t="s">
        <v>2737</v>
      </c>
      <c r="E162" s="479"/>
      <c r="F162" s="479"/>
      <c r="G162" s="479" t="s">
        <v>2738</v>
      </c>
    </row>
    <row r="163" spans="1:7" x14ac:dyDescent="0.2">
      <c r="B163" s="480" t="s">
        <v>2666</v>
      </c>
      <c r="C163" s="479"/>
      <c r="D163" s="480" t="s">
        <v>2667</v>
      </c>
      <c r="E163" s="479"/>
      <c r="F163" s="479"/>
      <c r="G163" s="479" t="s">
        <v>2668</v>
      </c>
    </row>
    <row r="164" spans="1:7" x14ac:dyDescent="0.2">
      <c r="B164" s="480" t="s">
        <v>2682</v>
      </c>
      <c r="C164" s="479"/>
      <c r="D164" s="480" t="s">
        <v>2683</v>
      </c>
      <c r="E164" s="479"/>
      <c r="F164" s="479"/>
      <c r="G164" s="479" t="s">
        <v>2684</v>
      </c>
    </row>
    <row r="165" spans="1:7" x14ac:dyDescent="0.2">
      <c r="B165" s="480" t="s">
        <v>2685</v>
      </c>
      <c r="C165" s="479"/>
      <c r="D165" s="480" t="s">
        <v>2686</v>
      </c>
      <c r="E165" s="479"/>
      <c r="F165" s="479"/>
      <c r="G165" s="479" t="s">
        <v>2687</v>
      </c>
    </row>
    <row r="167" spans="1:7" hidden="1" x14ac:dyDescent="0.2"/>
    <row r="168" spans="1:7" hidden="1" x14ac:dyDescent="0.2"/>
    <row r="170" spans="1:7" x14ac:dyDescent="0.2">
      <c r="A170" s="8" t="s">
        <v>296</v>
      </c>
    </row>
    <row r="171" spans="1:7" x14ac:dyDescent="0.2">
      <c r="B171" s="479" t="s">
        <v>140</v>
      </c>
      <c r="C171" s="479"/>
      <c r="D171" s="479" t="s">
        <v>57</v>
      </c>
      <c r="E171" s="479"/>
      <c r="F171" s="479"/>
      <c r="G171" s="479" t="s">
        <v>62</v>
      </c>
    </row>
    <row r="172" spans="1:7" hidden="1" x14ac:dyDescent="0.2">
      <c r="B172" s="480" t="s">
        <v>105</v>
      </c>
      <c r="C172" s="479"/>
      <c r="D172" s="480" t="s">
        <v>87</v>
      </c>
      <c r="E172" s="479"/>
      <c r="F172" s="479"/>
      <c r="G172" s="479" t="s">
        <v>61</v>
      </c>
    </row>
    <row r="173" spans="1:7" x14ac:dyDescent="0.2">
      <c r="B173" s="480" t="s">
        <v>2753</v>
      </c>
      <c r="C173" s="479"/>
      <c r="D173" s="480" t="s">
        <v>2754</v>
      </c>
      <c r="E173" s="479"/>
      <c r="F173" s="479"/>
      <c r="G173" s="479" t="s">
        <v>2755</v>
      </c>
    </row>
    <row r="174" spans="1:7" x14ac:dyDescent="0.2">
      <c r="B174" s="480" t="s">
        <v>2780</v>
      </c>
      <c r="C174" s="479"/>
      <c r="D174" s="480" t="s">
        <v>2781</v>
      </c>
      <c r="E174" s="479"/>
      <c r="F174" s="479"/>
      <c r="G174" s="479" t="s">
        <v>2782</v>
      </c>
    </row>
    <row r="175" spans="1:7" x14ac:dyDescent="0.2">
      <c r="B175" s="480" t="s">
        <v>2786</v>
      </c>
      <c r="C175" s="479"/>
      <c r="D175" s="480" t="s">
        <v>2787</v>
      </c>
      <c r="E175" s="479"/>
      <c r="F175" s="479"/>
      <c r="G175" s="479" t="s">
        <v>2788</v>
      </c>
    </row>
    <row r="176" spans="1:7" x14ac:dyDescent="0.2">
      <c r="B176" s="480" t="s">
        <v>2795</v>
      </c>
      <c r="C176" s="479"/>
      <c r="D176" s="480" t="s">
        <v>2796</v>
      </c>
      <c r="E176" s="479"/>
      <c r="F176" s="479"/>
      <c r="G176" s="479" t="s">
        <v>2797</v>
      </c>
    </row>
    <row r="177" spans="2:7" x14ac:dyDescent="0.2">
      <c r="B177" s="480" t="s">
        <v>2789</v>
      </c>
      <c r="C177" s="479"/>
      <c r="D177" s="480" t="s">
        <v>2790</v>
      </c>
      <c r="E177" s="479"/>
      <c r="F177" s="479"/>
      <c r="G177" s="479" t="s">
        <v>2791</v>
      </c>
    </row>
    <row r="178" spans="2:7" x14ac:dyDescent="0.2">
      <c r="B178" s="480" t="s">
        <v>2771</v>
      </c>
      <c r="C178" s="479"/>
      <c r="D178" s="480" t="s">
        <v>2772</v>
      </c>
      <c r="E178" s="479"/>
      <c r="F178" s="479"/>
      <c r="G178" s="479" t="s">
        <v>2773</v>
      </c>
    </row>
    <row r="179" spans="2:7" x14ac:dyDescent="0.2">
      <c r="B179" s="480" t="s">
        <v>2762</v>
      </c>
      <c r="C179" s="479"/>
      <c r="D179" s="480" t="s">
        <v>2763</v>
      </c>
      <c r="E179" s="479"/>
      <c r="F179" s="479"/>
      <c r="G179" s="479" t="s">
        <v>2764</v>
      </c>
    </row>
    <row r="180" spans="2:7" x14ac:dyDescent="0.2">
      <c r="B180" s="480" t="s">
        <v>2774</v>
      </c>
      <c r="C180" s="479"/>
      <c r="D180" s="480" t="s">
        <v>2775</v>
      </c>
      <c r="E180" s="479"/>
      <c r="F180" s="479"/>
      <c r="G180" s="479" t="s">
        <v>2776</v>
      </c>
    </row>
    <row r="181" spans="2:7" x14ac:dyDescent="0.2">
      <c r="B181" s="480" t="s">
        <v>4011</v>
      </c>
      <c r="C181" s="479"/>
      <c r="D181" s="480" t="s">
        <v>4012</v>
      </c>
      <c r="E181" s="479"/>
      <c r="F181" s="479"/>
      <c r="G181" s="479" t="s">
        <v>4013</v>
      </c>
    </row>
    <row r="182" spans="2:7" x14ac:dyDescent="0.2">
      <c r="B182" s="480" t="s">
        <v>4014</v>
      </c>
      <c r="C182" s="479"/>
      <c r="D182" s="480" t="s">
        <v>4015</v>
      </c>
      <c r="E182" s="479"/>
      <c r="F182" s="479"/>
      <c r="G182" s="479" t="s">
        <v>4016</v>
      </c>
    </row>
    <row r="183" spans="2:7" x14ac:dyDescent="0.2">
      <c r="B183" s="480" t="s">
        <v>4017</v>
      </c>
      <c r="C183" s="479"/>
      <c r="D183" s="480" t="s">
        <v>4018</v>
      </c>
      <c r="E183" s="479"/>
      <c r="F183" s="479"/>
      <c r="G183" s="479" t="s">
        <v>4019</v>
      </c>
    </row>
    <row r="184" spans="2:7" x14ac:dyDescent="0.2">
      <c r="B184" s="480" t="s">
        <v>4020</v>
      </c>
      <c r="C184" s="479"/>
      <c r="D184" s="480" t="s">
        <v>4021</v>
      </c>
      <c r="E184" s="479"/>
      <c r="F184" s="479"/>
      <c r="G184" s="479" t="s">
        <v>4022</v>
      </c>
    </row>
    <row r="185" spans="2:7" x14ac:dyDescent="0.2">
      <c r="B185" s="480" t="s">
        <v>4023</v>
      </c>
      <c r="C185" s="479"/>
      <c r="D185" s="480" t="s">
        <v>4024</v>
      </c>
      <c r="E185" s="479"/>
      <c r="F185" s="479"/>
      <c r="G185" s="479" t="s">
        <v>4025</v>
      </c>
    </row>
    <row r="186" spans="2:7" x14ac:dyDescent="0.2">
      <c r="B186" s="480" t="s">
        <v>4026</v>
      </c>
      <c r="C186" s="479"/>
      <c r="D186" s="480" t="s">
        <v>4027</v>
      </c>
      <c r="E186" s="479"/>
      <c r="F186" s="479"/>
      <c r="G186" s="479" t="s">
        <v>4028</v>
      </c>
    </row>
    <row r="187" spans="2:7" x14ac:dyDescent="0.2">
      <c r="B187" s="480" t="s">
        <v>2756</v>
      </c>
      <c r="C187" s="479"/>
      <c r="D187" s="480" t="s">
        <v>2757</v>
      </c>
      <c r="E187" s="479"/>
      <c r="F187" s="479"/>
      <c r="G187" s="479" t="s">
        <v>2758</v>
      </c>
    </row>
    <row r="188" spans="2:7" x14ac:dyDescent="0.2">
      <c r="B188" s="480" t="s">
        <v>2768</v>
      </c>
      <c r="C188" s="479"/>
      <c r="D188" s="480" t="s">
        <v>2769</v>
      </c>
      <c r="E188" s="479"/>
      <c r="F188" s="479"/>
      <c r="G188" s="479" t="s">
        <v>2770</v>
      </c>
    </row>
    <row r="189" spans="2:7" x14ac:dyDescent="0.2">
      <c r="B189" s="480" t="s">
        <v>4029</v>
      </c>
      <c r="C189" s="479"/>
      <c r="D189" s="480" t="s">
        <v>4030</v>
      </c>
      <c r="E189" s="479"/>
      <c r="F189" s="479"/>
      <c r="G189" s="479" t="s">
        <v>4031</v>
      </c>
    </row>
    <row r="190" spans="2:7" x14ac:dyDescent="0.2">
      <c r="B190" s="480" t="s">
        <v>2759</v>
      </c>
      <c r="C190" s="479"/>
      <c r="D190" s="480" t="s">
        <v>2760</v>
      </c>
      <c r="E190" s="479"/>
      <c r="F190" s="479"/>
      <c r="G190" s="479" t="s">
        <v>2761</v>
      </c>
    </row>
    <row r="191" spans="2:7" x14ac:dyDescent="0.2">
      <c r="B191" s="480" t="s">
        <v>4032</v>
      </c>
      <c r="C191" s="479"/>
      <c r="D191" s="480" t="s">
        <v>4033</v>
      </c>
      <c r="E191" s="479"/>
      <c r="F191" s="479"/>
      <c r="G191" s="479" t="s">
        <v>4034</v>
      </c>
    </row>
    <row r="192" spans="2:7" x14ac:dyDescent="0.2">
      <c r="B192" s="480" t="s">
        <v>2792</v>
      </c>
      <c r="C192" s="479"/>
      <c r="D192" s="480" t="s">
        <v>2793</v>
      </c>
      <c r="E192" s="479"/>
      <c r="F192" s="479"/>
      <c r="G192" s="479" t="s">
        <v>2794</v>
      </c>
    </row>
    <row r="193" spans="2:7" x14ac:dyDescent="0.2">
      <c r="B193" s="480" t="s">
        <v>2801</v>
      </c>
      <c r="C193" s="479"/>
      <c r="D193" s="480" t="s">
        <v>2802</v>
      </c>
      <c r="E193" s="479"/>
      <c r="F193" s="479"/>
      <c r="G193" s="479" t="s">
        <v>2803</v>
      </c>
    </row>
    <row r="194" spans="2:7" x14ac:dyDescent="0.2">
      <c r="B194" s="480" t="s">
        <v>2813</v>
      </c>
      <c r="C194" s="479"/>
      <c r="D194" s="480" t="s">
        <v>2814</v>
      </c>
      <c r="E194" s="479"/>
      <c r="F194" s="479"/>
      <c r="G194" s="479" t="s">
        <v>2815</v>
      </c>
    </row>
    <row r="195" spans="2:7" x14ac:dyDescent="0.2">
      <c r="B195" s="480" t="s">
        <v>2819</v>
      </c>
      <c r="C195" s="479"/>
      <c r="D195" s="480" t="s">
        <v>2820</v>
      </c>
      <c r="E195" s="479"/>
      <c r="F195" s="479"/>
      <c r="G195" s="479" t="s">
        <v>2821</v>
      </c>
    </row>
    <row r="196" spans="2:7" x14ac:dyDescent="0.2">
      <c r="B196" s="480" t="s">
        <v>2825</v>
      </c>
      <c r="C196" s="479"/>
      <c r="D196" s="480" t="s">
        <v>2826</v>
      </c>
      <c r="E196" s="479"/>
      <c r="F196" s="479"/>
      <c r="G196" s="479" t="s">
        <v>2827</v>
      </c>
    </row>
    <row r="197" spans="2:7" x14ac:dyDescent="0.2">
      <c r="B197" s="480" t="s">
        <v>2822</v>
      </c>
      <c r="C197" s="479"/>
      <c r="D197" s="480" t="s">
        <v>2823</v>
      </c>
      <c r="E197" s="479"/>
      <c r="F197" s="479"/>
      <c r="G197" s="479" t="s">
        <v>2824</v>
      </c>
    </row>
    <row r="198" spans="2:7" x14ac:dyDescent="0.2">
      <c r="B198" s="480" t="s">
        <v>2831</v>
      </c>
      <c r="C198" s="479"/>
      <c r="D198" s="480" t="s">
        <v>2832</v>
      </c>
      <c r="E198" s="479"/>
      <c r="F198" s="479"/>
      <c r="G198" s="479" t="s">
        <v>2833</v>
      </c>
    </row>
    <row r="199" spans="2:7" x14ac:dyDescent="0.2">
      <c r="B199" s="480" t="s">
        <v>2864</v>
      </c>
      <c r="C199" s="479"/>
      <c r="D199" s="480" t="s">
        <v>2865</v>
      </c>
      <c r="E199" s="479"/>
      <c r="F199" s="479"/>
      <c r="G199" s="479" t="s">
        <v>2866</v>
      </c>
    </row>
    <row r="200" spans="2:7" x14ac:dyDescent="0.2">
      <c r="B200" s="480" t="s">
        <v>2882</v>
      </c>
      <c r="C200" s="479"/>
      <c r="D200" s="480" t="s">
        <v>2883</v>
      </c>
      <c r="E200" s="479"/>
      <c r="F200" s="479"/>
      <c r="G200" s="479" t="s">
        <v>2884</v>
      </c>
    </row>
    <row r="201" spans="2:7" x14ac:dyDescent="0.2">
      <c r="B201" s="480" t="s">
        <v>2873</v>
      </c>
      <c r="C201" s="479"/>
      <c r="D201" s="480" t="s">
        <v>2874</v>
      </c>
      <c r="E201" s="479"/>
      <c r="F201" s="479"/>
      <c r="G201" s="479" t="s">
        <v>2875</v>
      </c>
    </row>
    <row r="202" spans="2:7" x14ac:dyDescent="0.2">
      <c r="B202" s="480" t="s">
        <v>2834</v>
      </c>
      <c r="C202" s="479"/>
      <c r="D202" s="480" t="s">
        <v>2835</v>
      </c>
      <c r="E202" s="479"/>
      <c r="F202" s="479"/>
      <c r="G202" s="479" t="s">
        <v>2836</v>
      </c>
    </row>
    <row r="203" spans="2:7" x14ac:dyDescent="0.2">
      <c r="B203" s="480" t="s">
        <v>2843</v>
      </c>
      <c r="C203" s="479"/>
      <c r="D203" s="480" t="s">
        <v>2844</v>
      </c>
      <c r="E203" s="479"/>
      <c r="F203" s="479"/>
      <c r="G203" s="479" t="s">
        <v>2845</v>
      </c>
    </row>
    <row r="204" spans="2:7" x14ac:dyDescent="0.2">
      <c r="B204" s="480" t="s">
        <v>2837</v>
      </c>
      <c r="C204" s="479"/>
      <c r="D204" s="480" t="s">
        <v>2838</v>
      </c>
      <c r="E204" s="479"/>
      <c r="F204" s="479"/>
      <c r="G204" s="479" t="s">
        <v>2839</v>
      </c>
    </row>
    <row r="205" spans="2:7" x14ac:dyDescent="0.2">
      <c r="B205" s="480" t="s">
        <v>2846</v>
      </c>
      <c r="C205" s="479"/>
      <c r="D205" s="480" t="s">
        <v>2847</v>
      </c>
      <c r="E205" s="479"/>
      <c r="F205" s="479"/>
      <c r="G205" s="479" t="s">
        <v>2848</v>
      </c>
    </row>
    <row r="206" spans="2:7" x14ac:dyDescent="0.2">
      <c r="B206" s="480" t="s">
        <v>2879</v>
      </c>
      <c r="C206" s="479"/>
      <c r="D206" s="480" t="s">
        <v>2880</v>
      </c>
      <c r="E206" s="479"/>
      <c r="F206" s="479"/>
      <c r="G206" s="479" t="s">
        <v>2881</v>
      </c>
    </row>
    <row r="207" spans="2:7" x14ac:dyDescent="0.2">
      <c r="B207" s="480" t="s">
        <v>4035</v>
      </c>
      <c r="C207" s="479"/>
      <c r="D207" s="480" t="s">
        <v>4036</v>
      </c>
      <c r="E207" s="479"/>
      <c r="F207" s="479"/>
      <c r="G207" s="479" t="s">
        <v>4037</v>
      </c>
    </row>
    <row r="208" spans="2:7" x14ac:dyDescent="0.2">
      <c r="B208" s="480" t="s">
        <v>2885</v>
      </c>
      <c r="C208" s="479"/>
      <c r="D208" s="480" t="s">
        <v>2886</v>
      </c>
      <c r="E208" s="479"/>
      <c r="F208" s="479"/>
      <c r="G208" s="479" t="s">
        <v>2887</v>
      </c>
    </row>
    <row r="209" spans="2:7" x14ac:dyDescent="0.2">
      <c r="B209" s="480" t="s">
        <v>2897</v>
      </c>
      <c r="C209" s="479"/>
      <c r="D209" s="480" t="s">
        <v>2898</v>
      </c>
      <c r="E209" s="479"/>
      <c r="F209" s="479"/>
      <c r="G209" s="479" t="s">
        <v>2899</v>
      </c>
    </row>
    <row r="210" spans="2:7" x14ac:dyDescent="0.2">
      <c r="B210" s="480" t="s">
        <v>2921</v>
      </c>
      <c r="C210" s="479"/>
      <c r="D210" s="480" t="s">
        <v>2922</v>
      </c>
      <c r="E210" s="479"/>
      <c r="F210" s="479"/>
      <c r="G210" s="479" t="s">
        <v>2923</v>
      </c>
    </row>
    <row r="211" spans="2:7" x14ac:dyDescent="0.2">
      <c r="B211" s="480" t="s">
        <v>2909</v>
      </c>
      <c r="C211" s="479"/>
      <c r="D211" s="480" t="s">
        <v>2910</v>
      </c>
      <c r="E211" s="479"/>
      <c r="F211" s="479"/>
      <c r="G211" s="479" t="s">
        <v>2911</v>
      </c>
    </row>
    <row r="212" spans="2:7" x14ac:dyDescent="0.2">
      <c r="B212" s="480" t="s">
        <v>4038</v>
      </c>
      <c r="C212" s="479"/>
      <c r="D212" s="480" t="s">
        <v>4039</v>
      </c>
      <c r="E212" s="479"/>
      <c r="F212" s="479"/>
      <c r="G212" s="479" t="s">
        <v>4040</v>
      </c>
    </row>
    <row r="213" spans="2:7" x14ac:dyDescent="0.2">
      <c r="B213" s="480" t="s">
        <v>4041</v>
      </c>
      <c r="C213" s="479"/>
      <c r="D213" s="480" t="s">
        <v>4042</v>
      </c>
      <c r="E213" s="479"/>
      <c r="F213" s="479"/>
      <c r="G213" s="479" t="s">
        <v>4043</v>
      </c>
    </row>
    <row r="214" spans="2:7" x14ac:dyDescent="0.2">
      <c r="B214" s="480" t="s">
        <v>2855</v>
      </c>
      <c r="C214" s="479"/>
      <c r="D214" s="480" t="s">
        <v>2856</v>
      </c>
      <c r="E214" s="479"/>
      <c r="F214" s="479"/>
      <c r="G214" s="479" t="s">
        <v>2857</v>
      </c>
    </row>
    <row r="215" spans="2:7" x14ac:dyDescent="0.2">
      <c r="B215" s="480" t="s">
        <v>2852</v>
      </c>
      <c r="C215" s="479"/>
      <c r="D215" s="480" t="s">
        <v>2853</v>
      </c>
      <c r="E215" s="479"/>
      <c r="F215" s="479"/>
      <c r="G215" s="479" t="s">
        <v>2854</v>
      </c>
    </row>
    <row r="216" spans="2:7" x14ac:dyDescent="0.2">
      <c r="B216" s="480" t="s">
        <v>2849</v>
      </c>
      <c r="C216" s="479"/>
      <c r="D216" s="480" t="s">
        <v>2850</v>
      </c>
      <c r="E216" s="479"/>
      <c r="F216" s="479"/>
      <c r="G216" s="479" t="s">
        <v>2851</v>
      </c>
    </row>
    <row r="217" spans="2:7" x14ac:dyDescent="0.2">
      <c r="B217" s="480" t="s">
        <v>2858</v>
      </c>
      <c r="C217" s="479"/>
      <c r="D217" s="480" t="s">
        <v>2859</v>
      </c>
      <c r="E217" s="479"/>
      <c r="F217" s="479"/>
      <c r="G217" s="479" t="s">
        <v>2860</v>
      </c>
    </row>
    <row r="218" spans="2:7" x14ac:dyDescent="0.2">
      <c r="B218" s="480" t="s">
        <v>2900</v>
      </c>
      <c r="C218" s="479"/>
      <c r="D218" s="480" t="s">
        <v>2901</v>
      </c>
      <c r="E218" s="479"/>
      <c r="F218" s="479"/>
      <c r="G218" s="479" t="s">
        <v>2902</v>
      </c>
    </row>
    <row r="219" spans="2:7" x14ac:dyDescent="0.2">
      <c r="B219" s="480" t="s">
        <v>2903</v>
      </c>
      <c r="C219" s="479"/>
      <c r="D219" s="480" t="s">
        <v>2904</v>
      </c>
      <c r="E219" s="479"/>
      <c r="F219" s="479"/>
      <c r="G219" s="479" t="s">
        <v>2905</v>
      </c>
    </row>
    <row r="220" spans="2:7" x14ac:dyDescent="0.2">
      <c r="B220" s="480" t="s">
        <v>2906</v>
      </c>
      <c r="C220" s="479"/>
      <c r="D220" s="480" t="s">
        <v>2907</v>
      </c>
      <c r="E220" s="479"/>
      <c r="F220" s="479"/>
      <c r="G220" s="479" t="s">
        <v>2908</v>
      </c>
    </row>
    <row r="221" spans="2:7" x14ac:dyDescent="0.2">
      <c r="B221" s="480" t="s">
        <v>2894</v>
      </c>
      <c r="C221" s="479"/>
      <c r="D221" s="480" t="s">
        <v>2895</v>
      </c>
      <c r="E221" s="479"/>
      <c r="F221" s="479"/>
      <c r="G221" s="479" t="s">
        <v>2896</v>
      </c>
    </row>
    <row r="222" spans="2:7" x14ac:dyDescent="0.2">
      <c r="B222" s="480" t="s">
        <v>2918</v>
      </c>
      <c r="C222" s="479"/>
      <c r="D222" s="480" t="s">
        <v>2919</v>
      </c>
      <c r="E222" s="479"/>
      <c r="F222" s="479"/>
      <c r="G222" s="479" t="s">
        <v>2920</v>
      </c>
    </row>
    <row r="223" spans="2:7" x14ac:dyDescent="0.2">
      <c r="B223" s="480" t="s">
        <v>2915</v>
      </c>
      <c r="C223" s="479"/>
      <c r="D223" s="480" t="s">
        <v>2916</v>
      </c>
      <c r="E223" s="479"/>
      <c r="F223" s="479"/>
      <c r="G223" s="479" t="s">
        <v>2917</v>
      </c>
    </row>
    <row r="224" spans="2:7" x14ac:dyDescent="0.2">
      <c r="B224" s="480" t="s">
        <v>2912</v>
      </c>
      <c r="C224" s="479"/>
      <c r="D224" s="480" t="s">
        <v>2913</v>
      </c>
      <c r="E224" s="479"/>
      <c r="F224" s="479"/>
      <c r="G224" s="479" t="s">
        <v>2914</v>
      </c>
    </row>
    <row r="225" spans="2:7" x14ac:dyDescent="0.2">
      <c r="B225" s="480" t="s">
        <v>2927</v>
      </c>
      <c r="C225" s="479"/>
      <c r="D225" s="480" t="s">
        <v>2928</v>
      </c>
      <c r="E225" s="479"/>
      <c r="F225" s="479"/>
      <c r="G225" s="479" t="s">
        <v>2929</v>
      </c>
    </row>
    <row r="226" spans="2:7" x14ac:dyDescent="0.2">
      <c r="B226" s="480" t="s">
        <v>2924</v>
      </c>
      <c r="C226" s="479"/>
      <c r="D226" s="480" t="s">
        <v>2925</v>
      </c>
      <c r="E226" s="479"/>
      <c r="F226" s="479"/>
      <c r="G226" s="479" t="s">
        <v>2926</v>
      </c>
    </row>
    <row r="227" spans="2:7" x14ac:dyDescent="0.2">
      <c r="B227" s="480" t="s">
        <v>2954</v>
      </c>
      <c r="C227" s="479"/>
      <c r="D227" s="480" t="s">
        <v>2955</v>
      </c>
      <c r="E227" s="479"/>
      <c r="F227" s="479"/>
      <c r="G227" s="479" t="s">
        <v>2956</v>
      </c>
    </row>
    <row r="228" spans="2:7" x14ac:dyDescent="0.2">
      <c r="B228" s="480" t="s">
        <v>2939</v>
      </c>
      <c r="C228" s="479"/>
      <c r="D228" s="480" t="s">
        <v>2940</v>
      </c>
      <c r="E228" s="479"/>
      <c r="F228" s="479"/>
      <c r="G228" s="479" t="s">
        <v>2941</v>
      </c>
    </row>
    <row r="229" spans="2:7" x14ac:dyDescent="0.2">
      <c r="B229" s="480" t="s">
        <v>2936</v>
      </c>
      <c r="C229" s="479"/>
      <c r="D229" s="480" t="s">
        <v>2937</v>
      </c>
      <c r="E229" s="479"/>
      <c r="F229" s="479"/>
      <c r="G229" s="479" t="s">
        <v>2938</v>
      </c>
    </row>
    <row r="230" spans="2:7" x14ac:dyDescent="0.2">
      <c r="B230" s="480" t="s">
        <v>2942</v>
      </c>
      <c r="C230" s="479"/>
      <c r="D230" s="480" t="s">
        <v>2943</v>
      </c>
      <c r="E230" s="479"/>
      <c r="F230" s="479"/>
      <c r="G230" s="479" t="s">
        <v>2944</v>
      </c>
    </row>
    <row r="231" spans="2:7" x14ac:dyDescent="0.2">
      <c r="B231" s="480" t="s">
        <v>4044</v>
      </c>
      <c r="C231" s="479"/>
      <c r="D231" s="480" t="s">
        <v>4045</v>
      </c>
      <c r="E231" s="479"/>
      <c r="F231" s="479"/>
      <c r="G231" s="479" t="s">
        <v>4046</v>
      </c>
    </row>
    <row r="232" spans="2:7" x14ac:dyDescent="0.2">
      <c r="B232" s="480" t="s">
        <v>2978</v>
      </c>
      <c r="C232" s="479"/>
      <c r="D232" s="480" t="s">
        <v>2979</v>
      </c>
      <c r="E232" s="479"/>
      <c r="F232" s="479"/>
      <c r="G232" s="479" t="s">
        <v>2980</v>
      </c>
    </row>
    <row r="233" spans="2:7" x14ac:dyDescent="0.2">
      <c r="B233" s="480" t="s">
        <v>2984</v>
      </c>
      <c r="C233" s="479"/>
      <c r="D233" s="480" t="s">
        <v>2985</v>
      </c>
      <c r="E233" s="479"/>
      <c r="F233" s="479"/>
      <c r="G233" s="479" t="s">
        <v>2986</v>
      </c>
    </row>
    <row r="234" spans="2:7" x14ac:dyDescent="0.2">
      <c r="B234" s="480" t="s">
        <v>2996</v>
      </c>
      <c r="C234" s="479"/>
      <c r="D234" s="480" t="s">
        <v>2997</v>
      </c>
      <c r="E234" s="479"/>
      <c r="F234" s="479"/>
      <c r="G234" s="479" t="s">
        <v>2998</v>
      </c>
    </row>
    <row r="235" spans="2:7" x14ac:dyDescent="0.2">
      <c r="B235" s="480" t="s">
        <v>2990</v>
      </c>
      <c r="C235" s="479"/>
      <c r="D235" s="480" t="s">
        <v>2991</v>
      </c>
      <c r="E235" s="479"/>
      <c r="F235" s="479"/>
      <c r="G235" s="479" t="s">
        <v>2992</v>
      </c>
    </row>
    <row r="236" spans="2:7" x14ac:dyDescent="0.2">
      <c r="B236" s="480" t="s">
        <v>2933</v>
      </c>
      <c r="C236" s="479"/>
      <c r="D236" s="480" t="s">
        <v>2934</v>
      </c>
      <c r="E236" s="479"/>
      <c r="F236" s="479"/>
      <c r="G236" s="479" t="s">
        <v>2935</v>
      </c>
    </row>
    <row r="237" spans="2:7" x14ac:dyDescent="0.2">
      <c r="B237" s="480" t="s">
        <v>2948</v>
      </c>
      <c r="C237" s="479"/>
      <c r="D237" s="480" t="s">
        <v>2949</v>
      </c>
      <c r="E237" s="479"/>
      <c r="F237" s="479"/>
      <c r="G237" s="479" t="s">
        <v>2950</v>
      </c>
    </row>
    <row r="238" spans="2:7" x14ac:dyDescent="0.2">
      <c r="B238" s="480" t="s">
        <v>4047</v>
      </c>
      <c r="C238" s="479"/>
      <c r="D238" s="480" t="s">
        <v>4048</v>
      </c>
      <c r="E238" s="479"/>
      <c r="F238" s="479"/>
      <c r="G238" s="479" t="s">
        <v>4049</v>
      </c>
    </row>
    <row r="239" spans="2:7" x14ac:dyDescent="0.2">
      <c r="B239" s="480" t="s">
        <v>4050</v>
      </c>
      <c r="C239" s="479"/>
      <c r="D239" s="480" t="s">
        <v>4051</v>
      </c>
      <c r="E239" s="479"/>
      <c r="F239" s="479"/>
      <c r="G239" s="479" t="s">
        <v>4052</v>
      </c>
    </row>
    <row r="240" spans="2:7" x14ac:dyDescent="0.2">
      <c r="B240" s="480" t="s">
        <v>4053</v>
      </c>
      <c r="C240" s="479"/>
      <c r="D240" s="480" t="s">
        <v>3182</v>
      </c>
      <c r="E240" s="479"/>
      <c r="F240" s="479"/>
      <c r="G240" s="479" t="s">
        <v>4054</v>
      </c>
    </row>
    <row r="241" spans="2:7" x14ac:dyDescent="0.2">
      <c r="B241" s="480" t="s">
        <v>4055</v>
      </c>
      <c r="C241" s="479"/>
      <c r="D241" s="480" t="s">
        <v>4056</v>
      </c>
      <c r="E241" s="479"/>
      <c r="F241" s="479"/>
      <c r="G241" s="479" t="s">
        <v>4057</v>
      </c>
    </row>
    <row r="242" spans="2:7" x14ac:dyDescent="0.2">
      <c r="B242" s="480" t="s">
        <v>4058</v>
      </c>
      <c r="C242" s="479"/>
      <c r="D242" s="480" t="s">
        <v>4059</v>
      </c>
      <c r="E242" s="479"/>
      <c r="F242" s="479"/>
      <c r="G242" s="479" t="s">
        <v>4060</v>
      </c>
    </row>
    <row r="243" spans="2:7" x14ac:dyDescent="0.2">
      <c r="B243" s="480" t="s">
        <v>3011</v>
      </c>
      <c r="C243" s="479"/>
      <c r="D243" s="480" t="s">
        <v>3012</v>
      </c>
      <c r="E243" s="479"/>
      <c r="F243" s="479"/>
      <c r="G243" s="479" t="s">
        <v>3013</v>
      </c>
    </row>
    <row r="244" spans="2:7" x14ac:dyDescent="0.2">
      <c r="B244" s="480" t="s">
        <v>3008</v>
      </c>
      <c r="C244" s="479"/>
      <c r="D244" s="480" t="s">
        <v>3009</v>
      </c>
      <c r="E244" s="479"/>
      <c r="F244" s="479"/>
      <c r="G244" s="479" t="s">
        <v>3010</v>
      </c>
    </row>
    <row r="245" spans="2:7" x14ac:dyDescent="0.2">
      <c r="B245" s="480" t="s">
        <v>3020</v>
      </c>
      <c r="C245" s="479"/>
      <c r="D245" s="480" t="s">
        <v>3021</v>
      </c>
      <c r="E245" s="479"/>
      <c r="F245" s="479"/>
      <c r="G245" s="479" t="s">
        <v>3022</v>
      </c>
    </row>
    <row r="246" spans="2:7" x14ac:dyDescent="0.2">
      <c r="B246" s="480" t="s">
        <v>2969</v>
      </c>
      <c r="C246" s="479"/>
      <c r="D246" s="480" t="s">
        <v>2970</v>
      </c>
      <c r="E246" s="479"/>
      <c r="F246" s="479"/>
      <c r="G246" s="479" t="s">
        <v>2971</v>
      </c>
    </row>
    <row r="247" spans="2:7" x14ac:dyDescent="0.2">
      <c r="B247" s="480" t="s">
        <v>2960</v>
      </c>
      <c r="C247" s="479"/>
      <c r="D247" s="480" t="s">
        <v>2961</v>
      </c>
      <c r="E247" s="479"/>
      <c r="F247" s="479"/>
      <c r="G247" s="479" t="s">
        <v>2962</v>
      </c>
    </row>
    <row r="248" spans="2:7" x14ac:dyDescent="0.2">
      <c r="B248" s="480" t="s">
        <v>3014</v>
      </c>
      <c r="C248" s="479"/>
      <c r="D248" s="480" t="s">
        <v>3015</v>
      </c>
      <c r="E248" s="479"/>
      <c r="F248" s="479"/>
      <c r="G248" s="479" t="s">
        <v>3016</v>
      </c>
    </row>
    <row r="249" spans="2:7" x14ac:dyDescent="0.2">
      <c r="B249" s="480" t="s">
        <v>3017</v>
      </c>
      <c r="C249" s="479"/>
      <c r="D249" s="480" t="s">
        <v>3018</v>
      </c>
      <c r="E249" s="479"/>
      <c r="F249" s="479"/>
      <c r="G249" s="479" t="s">
        <v>3019</v>
      </c>
    </row>
    <row r="250" spans="2:7" x14ac:dyDescent="0.2">
      <c r="B250" s="480" t="s">
        <v>3035</v>
      </c>
      <c r="C250" s="479"/>
      <c r="D250" s="480" t="s">
        <v>3036</v>
      </c>
      <c r="E250" s="479"/>
      <c r="F250" s="479"/>
      <c r="G250" s="479" t="s">
        <v>3037</v>
      </c>
    </row>
    <row r="251" spans="2:7" x14ac:dyDescent="0.2">
      <c r="B251" s="480" t="s">
        <v>3026</v>
      </c>
      <c r="C251" s="479"/>
      <c r="D251" s="480" t="s">
        <v>3027</v>
      </c>
      <c r="E251" s="479"/>
      <c r="F251" s="479"/>
      <c r="G251" s="479" t="s">
        <v>3028</v>
      </c>
    </row>
    <row r="252" spans="2:7" x14ac:dyDescent="0.2">
      <c r="B252" s="480" t="s">
        <v>2957</v>
      </c>
      <c r="C252" s="479"/>
      <c r="D252" s="480" t="s">
        <v>2958</v>
      </c>
      <c r="E252" s="479"/>
      <c r="F252" s="479"/>
      <c r="G252" s="479" t="s">
        <v>2959</v>
      </c>
    </row>
    <row r="253" spans="2:7" x14ac:dyDescent="0.2">
      <c r="B253" s="480" t="s">
        <v>2963</v>
      </c>
      <c r="C253" s="479"/>
      <c r="D253" s="480" t="s">
        <v>2964</v>
      </c>
      <c r="E253" s="479"/>
      <c r="F253" s="479"/>
      <c r="G253" s="479" t="s">
        <v>2965</v>
      </c>
    </row>
    <row r="254" spans="2:7" x14ac:dyDescent="0.2">
      <c r="B254" s="480" t="s">
        <v>2975</v>
      </c>
      <c r="C254" s="479"/>
      <c r="D254" s="480" t="s">
        <v>2976</v>
      </c>
      <c r="E254" s="479"/>
      <c r="F254" s="479"/>
      <c r="G254" s="479" t="s">
        <v>2977</v>
      </c>
    </row>
    <row r="255" spans="2:7" x14ac:dyDescent="0.2">
      <c r="B255" s="480" t="s">
        <v>2981</v>
      </c>
      <c r="C255" s="479"/>
      <c r="D255" s="480" t="s">
        <v>2982</v>
      </c>
      <c r="E255" s="479"/>
      <c r="F255" s="479"/>
      <c r="G255" s="479" t="s">
        <v>2983</v>
      </c>
    </row>
    <row r="256" spans="2:7" x14ac:dyDescent="0.2">
      <c r="B256" s="480" t="s">
        <v>4061</v>
      </c>
      <c r="C256" s="479"/>
      <c r="D256" s="480" t="s">
        <v>4062</v>
      </c>
      <c r="E256" s="479"/>
      <c r="F256" s="479"/>
      <c r="G256" s="479" t="s">
        <v>4063</v>
      </c>
    </row>
    <row r="257" spans="2:7" x14ac:dyDescent="0.2">
      <c r="B257" s="480" t="s">
        <v>4064</v>
      </c>
      <c r="C257" s="479"/>
      <c r="D257" s="480" t="s">
        <v>4065</v>
      </c>
      <c r="E257" s="479"/>
      <c r="F257" s="479"/>
      <c r="G257" s="479" t="s">
        <v>4066</v>
      </c>
    </row>
    <row r="258" spans="2:7" x14ac:dyDescent="0.2">
      <c r="B258" s="480" t="s">
        <v>3002</v>
      </c>
      <c r="C258" s="479"/>
      <c r="D258" s="480" t="s">
        <v>3003</v>
      </c>
      <c r="E258" s="479"/>
      <c r="F258" s="479"/>
      <c r="G258" s="479" t="s">
        <v>3004</v>
      </c>
    </row>
    <row r="259" spans="2:7" x14ac:dyDescent="0.2">
      <c r="B259" s="480" t="s">
        <v>2999</v>
      </c>
      <c r="C259" s="479"/>
      <c r="D259" s="480" t="s">
        <v>3000</v>
      </c>
      <c r="E259" s="479"/>
      <c r="F259" s="479"/>
      <c r="G259" s="479" t="s">
        <v>3001</v>
      </c>
    </row>
    <row r="260" spans="2:7" x14ac:dyDescent="0.2">
      <c r="B260" s="480" t="s">
        <v>4067</v>
      </c>
      <c r="C260" s="479"/>
      <c r="D260" s="480" t="s">
        <v>4068</v>
      </c>
      <c r="E260" s="479"/>
      <c r="F260" s="479"/>
      <c r="G260" s="479" t="s">
        <v>4069</v>
      </c>
    </row>
    <row r="261" spans="2:7" x14ac:dyDescent="0.2">
      <c r="B261" s="480" t="s">
        <v>3038</v>
      </c>
      <c r="C261" s="479"/>
      <c r="D261" s="480" t="s">
        <v>3039</v>
      </c>
      <c r="E261" s="479"/>
      <c r="F261" s="479"/>
      <c r="G261" s="479" t="s">
        <v>3040</v>
      </c>
    </row>
    <row r="262" spans="2:7" x14ac:dyDescent="0.2">
      <c r="B262" s="480" t="s">
        <v>3023</v>
      </c>
      <c r="C262" s="479"/>
      <c r="D262" s="480" t="s">
        <v>3024</v>
      </c>
      <c r="E262" s="479"/>
      <c r="F262" s="479"/>
      <c r="G262" s="479" t="s">
        <v>3025</v>
      </c>
    </row>
    <row r="263" spans="2:7" x14ac:dyDescent="0.2">
      <c r="B263" s="480" t="s">
        <v>3041</v>
      </c>
      <c r="C263" s="479"/>
      <c r="D263" s="480" t="s">
        <v>3042</v>
      </c>
      <c r="E263" s="479"/>
      <c r="F263" s="479"/>
      <c r="G263" s="479" t="s">
        <v>3043</v>
      </c>
    </row>
    <row r="264" spans="2:7" x14ac:dyDescent="0.2">
      <c r="B264" s="480" t="s">
        <v>4070</v>
      </c>
      <c r="C264" s="479"/>
      <c r="D264" s="480" t="s">
        <v>4071</v>
      </c>
      <c r="E264" s="479"/>
      <c r="F264" s="479"/>
      <c r="G264" s="479" t="s">
        <v>4072</v>
      </c>
    </row>
    <row r="265" spans="2:7" x14ac:dyDescent="0.2">
      <c r="B265" s="480" t="s">
        <v>4073</v>
      </c>
      <c r="C265" s="479"/>
      <c r="D265" s="480" t="s">
        <v>4074</v>
      </c>
      <c r="E265" s="479"/>
      <c r="F265" s="479"/>
      <c r="G265" s="479" t="s">
        <v>4075</v>
      </c>
    </row>
    <row r="266" spans="2:7" x14ac:dyDescent="0.2">
      <c r="B266" s="480" t="s">
        <v>4076</v>
      </c>
      <c r="C266" s="479"/>
      <c r="D266" s="480" t="s">
        <v>4077</v>
      </c>
      <c r="E266" s="479"/>
      <c r="F266" s="479"/>
      <c r="G266" s="479" t="s">
        <v>4078</v>
      </c>
    </row>
    <row r="267" spans="2:7" x14ac:dyDescent="0.2">
      <c r="B267" s="480" t="s">
        <v>4079</v>
      </c>
      <c r="C267" s="479"/>
      <c r="D267" s="480" t="s">
        <v>4080</v>
      </c>
      <c r="E267" s="479"/>
      <c r="F267" s="479"/>
      <c r="G267" s="479" t="s">
        <v>4081</v>
      </c>
    </row>
    <row r="268" spans="2:7" x14ac:dyDescent="0.2">
      <c r="B268" s="480" t="s">
        <v>3029</v>
      </c>
      <c r="C268" s="479"/>
      <c r="D268" s="480" t="s">
        <v>3030</v>
      </c>
      <c r="E268" s="479"/>
      <c r="F268" s="479"/>
      <c r="G268" s="479" t="s">
        <v>3031</v>
      </c>
    </row>
    <row r="269" spans="2:7" x14ac:dyDescent="0.2">
      <c r="B269" s="480" t="s">
        <v>3050</v>
      </c>
      <c r="C269" s="479"/>
      <c r="D269" s="480" t="s">
        <v>3051</v>
      </c>
      <c r="E269" s="479"/>
      <c r="F269" s="479"/>
      <c r="G269" s="479" t="s">
        <v>3052</v>
      </c>
    </row>
    <row r="270" spans="2:7" x14ac:dyDescent="0.2">
      <c r="B270" s="480" t="s">
        <v>3044</v>
      </c>
      <c r="C270" s="479"/>
      <c r="D270" s="480" t="s">
        <v>3045</v>
      </c>
      <c r="E270" s="479"/>
      <c r="F270" s="479"/>
      <c r="G270" s="479" t="s">
        <v>3046</v>
      </c>
    </row>
    <row r="271" spans="2:7" x14ac:dyDescent="0.2">
      <c r="B271" s="480" t="s">
        <v>4082</v>
      </c>
      <c r="C271" s="479"/>
      <c r="D271" s="480" t="s">
        <v>4083</v>
      </c>
      <c r="E271" s="479"/>
      <c r="F271" s="479"/>
      <c r="G271" s="479" t="s">
        <v>4084</v>
      </c>
    </row>
    <row r="272" spans="2:7" x14ac:dyDescent="0.2">
      <c r="B272" s="480" t="s">
        <v>3047</v>
      </c>
      <c r="C272" s="479"/>
      <c r="D272" s="480" t="s">
        <v>3048</v>
      </c>
      <c r="E272" s="479"/>
      <c r="F272" s="479"/>
      <c r="G272" s="479" t="s">
        <v>3049</v>
      </c>
    </row>
    <row r="273" spans="2:7" x14ac:dyDescent="0.2">
      <c r="B273" s="480" t="s">
        <v>3053</v>
      </c>
      <c r="C273" s="479"/>
      <c r="D273" s="480" t="s">
        <v>2552</v>
      </c>
      <c r="E273" s="479"/>
      <c r="F273" s="479"/>
      <c r="G273" s="479" t="s">
        <v>3054</v>
      </c>
    </row>
    <row r="274" spans="2:7" x14ac:dyDescent="0.2">
      <c r="B274" s="480" t="s">
        <v>4085</v>
      </c>
      <c r="C274" s="479"/>
      <c r="D274" s="480" t="s">
        <v>4086</v>
      </c>
      <c r="E274" s="479"/>
      <c r="F274" s="479"/>
      <c r="G274" s="479" t="s">
        <v>4087</v>
      </c>
    </row>
    <row r="275" spans="2:7" x14ac:dyDescent="0.2">
      <c r="B275" s="480" t="s">
        <v>2765</v>
      </c>
      <c r="C275" s="479"/>
      <c r="D275" s="480" t="s">
        <v>2766</v>
      </c>
      <c r="E275" s="479"/>
      <c r="F275" s="479"/>
      <c r="G275" s="479" t="s">
        <v>2767</v>
      </c>
    </row>
    <row r="276" spans="2:7" x14ac:dyDescent="0.2">
      <c r="B276" s="480" t="s">
        <v>3127</v>
      </c>
      <c r="C276" s="479"/>
      <c r="D276" s="480" t="s">
        <v>3128</v>
      </c>
      <c r="E276" s="479"/>
      <c r="F276" s="479"/>
      <c r="G276" s="479" t="s">
        <v>3129</v>
      </c>
    </row>
    <row r="277" spans="2:7" x14ac:dyDescent="0.2">
      <c r="B277" s="480" t="s">
        <v>3121</v>
      </c>
      <c r="C277" s="479"/>
      <c r="D277" s="480" t="s">
        <v>3122</v>
      </c>
      <c r="E277" s="479"/>
      <c r="F277" s="479"/>
      <c r="G277" s="479" t="s">
        <v>3123</v>
      </c>
    </row>
    <row r="278" spans="2:7" x14ac:dyDescent="0.2">
      <c r="B278" s="480" t="s">
        <v>3148</v>
      </c>
      <c r="C278" s="479"/>
      <c r="D278" s="480" t="s">
        <v>3149</v>
      </c>
      <c r="E278" s="479"/>
      <c r="F278" s="479"/>
      <c r="G278" s="479" t="s">
        <v>3150</v>
      </c>
    </row>
    <row r="279" spans="2:7" x14ac:dyDescent="0.2">
      <c r="B279" s="480" t="s">
        <v>3136</v>
      </c>
      <c r="C279" s="479"/>
      <c r="D279" s="480" t="s">
        <v>3137</v>
      </c>
      <c r="E279" s="479"/>
      <c r="F279" s="479"/>
      <c r="G279" s="479" t="s">
        <v>3138</v>
      </c>
    </row>
    <row r="280" spans="2:7" x14ac:dyDescent="0.2">
      <c r="B280" s="480" t="s">
        <v>3142</v>
      </c>
      <c r="C280" s="479"/>
      <c r="D280" s="480" t="s">
        <v>3143</v>
      </c>
      <c r="E280" s="479"/>
      <c r="F280" s="479"/>
      <c r="G280" s="479" t="s">
        <v>3144</v>
      </c>
    </row>
    <row r="281" spans="2:7" x14ac:dyDescent="0.2">
      <c r="B281" s="480" t="s">
        <v>2783</v>
      </c>
      <c r="C281" s="479"/>
      <c r="D281" s="480" t="s">
        <v>2784</v>
      </c>
      <c r="E281" s="479"/>
      <c r="F281" s="479"/>
      <c r="G281" s="479" t="s">
        <v>2785</v>
      </c>
    </row>
    <row r="282" spans="2:7" x14ac:dyDescent="0.2">
      <c r="B282" s="480" t="s">
        <v>3091</v>
      </c>
      <c r="C282" s="479"/>
      <c r="D282" s="480" t="s">
        <v>3092</v>
      </c>
      <c r="E282" s="479"/>
      <c r="F282" s="479"/>
      <c r="G282" s="479" t="s">
        <v>3093</v>
      </c>
    </row>
    <row r="283" spans="2:7" x14ac:dyDescent="0.2">
      <c r="B283" s="480" t="s">
        <v>3097</v>
      </c>
      <c r="C283" s="479"/>
      <c r="D283" s="480" t="s">
        <v>3098</v>
      </c>
      <c r="E283" s="479"/>
      <c r="F283" s="479"/>
      <c r="G283" s="479" t="s">
        <v>3099</v>
      </c>
    </row>
    <row r="284" spans="2:7" x14ac:dyDescent="0.2">
      <c r="B284" s="480" t="s">
        <v>3112</v>
      </c>
      <c r="C284" s="479"/>
      <c r="D284" s="480" t="s">
        <v>3113</v>
      </c>
      <c r="E284" s="479"/>
      <c r="F284" s="479"/>
      <c r="G284" s="479" t="s">
        <v>3114</v>
      </c>
    </row>
    <row r="285" spans="2:7" x14ac:dyDescent="0.2">
      <c r="B285" s="480" t="s">
        <v>3103</v>
      </c>
      <c r="C285" s="479"/>
      <c r="D285" s="480" t="s">
        <v>3104</v>
      </c>
      <c r="E285" s="479"/>
      <c r="F285" s="479"/>
      <c r="G285" s="479" t="s">
        <v>3105</v>
      </c>
    </row>
    <row r="286" spans="2:7" x14ac:dyDescent="0.2">
      <c r="B286" s="480" t="s">
        <v>3106</v>
      </c>
      <c r="C286" s="479"/>
      <c r="D286" s="480" t="s">
        <v>3107</v>
      </c>
      <c r="E286" s="479"/>
      <c r="F286" s="479"/>
      <c r="G286" s="479" t="s">
        <v>3108</v>
      </c>
    </row>
    <row r="287" spans="2:7" x14ac:dyDescent="0.2">
      <c r="B287" s="480" t="s">
        <v>3100</v>
      </c>
      <c r="C287" s="479"/>
      <c r="D287" s="480" t="s">
        <v>3101</v>
      </c>
      <c r="E287" s="479"/>
      <c r="F287" s="479"/>
      <c r="G287" s="479" t="s">
        <v>3102</v>
      </c>
    </row>
    <row r="288" spans="2:7" x14ac:dyDescent="0.2">
      <c r="B288" s="480" t="s">
        <v>3115</v>
      </c>
      <c r="C288" s="479"/>
      <c r="D288" s="480" t="s">
        <v>3116</v>
      </c>
      <c r="E288" s="479"/>
      <c r="F288" s="479"/>
      <c r="G288" s="479" t="s">
        <v>3117</v>
      </c>
    </row>
    <row r="289" spans="2:7" x14ac:dyDescent="0.2">
      <c r="B289" s="480" t="s">
        <v>3109</v>
      </c>
      <c r="C289" s="479"/>
      <c r="D289" s="480" t="s">
        <v>3110</v>
      </c>
      <c r="E289" s="479"/>
      <c r="F289" s="479"/>
      <c r="G289" s="479" t="s">
        <v>3111</v>
      </c>
    </row>
    <row r="290" spans="2:7" x14ac:dyDescent="0.2">
      <c r="B290" s="480" t="s">
        <v>2870</v>
      </c>
      <c r="C290" s="479"/>
      <c r="D290" s="480" t="s">
        <v>2871</v>
      </c>
      <c r="E290" s="479"/>
      <c r="F290" s="479"/>
      <c r="G290" s="479" t="s">
        <v>2872</v>
      </c>
    </row>
    <row r="291" spans="2:7" x14ac:dyDescent="0.2">
      <c r="B291" s="480" t="s">
        <v>2888</v>
      </c>
      <c r="C291" s="479"/>
      <c r="D291" s="480" t="s">
        <v>2889</v>
      </c>
      <c r="E291" s="479"/>
      <c r="F291" s="479"/>
      <c r="G291" s="479" t="s">
        <v>2890</v>
      </c>
    </row>
    <row r="292" spans="2:7" x14ac:dyDescent="0.2">
      <c r="B292" s="480" t="s">
        <v>2777</v>
      </c>
      <c r="C292" s="479"/>
      <c r="D292" s="480" t="s">
        <v>2778</v>
      </c>
      <c r="E292" s="479"/>
      <c r="F292" s="479"/>
      <c r="G292" s="479" t="s">
        <v>2779</v>
      </c>
    </row>
    <row r="293" spans="2:7" x14ac:dyDescent="0.2">
      <c r="B293" s="480" t="s">
        <v>2804</v>
      </c>
      <c r="C293" s="479"/>
      <c r="D293" s="480" t="s">
        <v>2805</v>
      </c>
      <c r="E293" s="479"/>
      <c r="F293" s="479"/>
      <c r="G293" s="479" t="s">
        <v>2806</v>
      </c>
    </row>
    <row r="294" spans="2:7" x14ac:dyDescent="0.2">
      <c r="B294" s="480" t="s">
        <v>2807</v>
      </c>
      <c r="C294" s="479"/>
      <c r="D294" s="480" t="s">
        <v>2808</v>
      </c>
      <c r="E294" s="479"/>
      <c r="F294" s="479"/>
      <c r="G294" s="479" t="s">
        <v>2809</v>
      </c>
    </row>
    <row r="295" spans="2:7" x14ac:dyDescent="0.2">
      <c r="B295" s="480" t="s">
        <v>2798</v>
      </c>
      <c r="C295" s="479"/>
      <c r="D295" s="480" t="s">
        <v>2799</v>
      </c>
      <c r="E295" s="479"/>
      <c r="F295" s="479"/>
      <c r="G295" s="479" t="s">
        <v>2800</v>
      </c>
    </row>
    <row r="296" spans="2:7" x14ac:dyDescent="0.2">
      <c r="B296" s="480" t="s">
        <v>2816</v>
      </c>
      <c r="C296" s="479"/>
      <c r="D296" s="480" t="s">
        <v>2817</v>
      </c>
      <c r="E296" s="479"/>
      <c r="F296" s="479"/>
      <c r="G296" s="479" t="s">
        <v>2818</v>
      </c>
    </row>
    <row r="297" spans="2:7" x14ac:dyDescent="0.2">
      <c r="B297" s="480" t="s">
        <v>2810</v>
      </c>
      <c r="C297" s="479"/>
      <c r="D297" s="480" t="s">
        <v>2811</v>
      </c>
      <c r="E297" s="479"/>
      <c r="F297" s="479"/>
      <c r="G297" s="479" t="s">
        <v>2812</v>
      </c>
    </row>
    <row r="298" spans="2:7" x14ac:dyDescent="0.2">
      <c r="B298" s="480" t="s">
        <v>2840</v>
      </c>
      <c r="C298" s="479"/>
      <c r="D298" s="480" t="s">
        <v>2841</v>
      </c>
      <c r="E298" s="479"/>
      <c r="F298" s="479"/>
      <c r="G298" s="479" t="s">
        <v>2842</v>
      </c>
    </row>
    <row r="299" spans="2:7" x14ac:dyDescent="0.2">
      <c r="B299" s="480" t="s">
        <v>2828</v>
      </c>
      <c r="C299" s="479"/>
      <c r="D299" s="480" t="s">
        <v>2829</v>
      </c>
      <c r="E299" s="479"/>
      <c r="F299" s="479"/>
      <c r="G299" s="479" t="s">
        <v>2830</v>
      </c>
    </row>
    <row r="300" spans="2:7" x14ac:dyDescent="0.2">
      <c r="B300" s="480" t="s">
        <v>3061</v>
      </c>
      <c r="C300" s="479"/>
      <c r="D300" s="480" t="s">
        <v>3062</v>
      </c>
      <c r="E300" s="479"/>
      <c r="F300" s="479"/>
      <c r="G300" s="479" t="s">
        <v>3063</v>
      </c>
    </row>
    <row r="301" spans="2:7" x14ac:dyDescent="0.2">
      <c r="B301" s="480" t="s">
        <v>3055</v>
      </c>
      <c r="C301" s="479"/>
      <c r="D301" s="480" t="s">
        <v>3056</v>
      </c>
      <c r="E301" s="479"/>
      <c r="F301" s="479"/>
      <c r="G301" s="479" t="s">
        <v>3057</v>
      </c>
    </row>
    <row r="302" spans="2:7" x14ac:dyDescent="0.2">
      <c r="B302" s="480" t="s">
        <v>3058</v>
      </c>
      <c r="C302" s="479"/>
      <c r="D302" s="480" t="s">
        <v>3059</v>
      </c>
      <c r="E302" s="479"/>
      <c r="F302" s="479"/>
      <c r="G302" s="479" t="s">
        <v>3060</v>
      </c>
    </row>
    <row r="303" spans="2:7" x14ac:dyDescent="0.2">
      <c r="B303" s="480" t="s">
        <v>3064</v>
      </c>
      <c r="C303" s="479"/>
      <c r="D303" s="480" t="s">
        <v>3065</v>
      </c>
      <c r="E303" s="479"/>
      <c r="F303" s="479"/>
      <c r="G303" s="479" t="s">
        <v>3066</v>
      </c>
    </row>
    <row r="304" spans="2:7" x14ac:dyDescent="0.2">
      <c r="B304" s="480" t="s">
        <v>3082</v>
      </c>
      <c r="C304" s="479"/>
      <c r="D304" s="480" t="s">
        <v>3083</v>
      </c>
      <c r="E304" s="479"/>
      <c r="F304" s="479"/>
      <c r="G304" s="479" t="s">
        <v>3084</v>
      </c>
    </row>
    <row r="305" spans="2:7" x14ac:dyDescent="0.2">
      <c r="B305" s="480" t="s">
        <v>3070</v>
      </c>
      <c r="C305" s="479"/>
      <c r="D305" s="480" t="s">
        <v>3071</v>
      </c>
      <c r="E305" s="479"/>
      <c r="F305" s="479"/>
      <c r="G305" s="479" t="s">
        <v>3072</v>
      </c>
    </row>
    <row r="306" spans="2:7" x14ac:dyDescent="0.2">
      <c r="B306" s="480" t="s">
        <v>2867</v>
      </c>
      <c r="C306" s="479"/>
      <c r="D306" s="480" t="s">
        <v>2868</v>
      </c>
      <c r="E306" s="479"/>
      <c r="F306" s="479"/>
      <c r="G306" s="479" t="s">
        <v>2869</v>
      </c>
    </row>
    <row r="307" spans="2:7" x14ac:dyDescent="0.2">
      <c r="B307" s="480" t="s">
        <v>2861</v>
      </c>
      <c r="C307" s="479"/>
      <c r="D307" s="480" t="s">
        <v>2862</v>
      </c>
      <c r="E307" s="479"/>
      <c r="F307" s="479"/>
      <c r="G307" s="479" t="s">
        <v>2863</v>
      </c>
    </row>
    <row r="308" spans="2:7" x14ac:dyDescent="0.2">
      <c r="B308" s="480" t="s">
        <v>2891</v>
      </c>
      <c r="C308" s="479"/>
      <c r="D308" s="480" t="s">
        <v>2892</v>
      </c>
      <c r="E308" s="479"/>
      <c r="F308" s="479"/>
      <c r="G308" s="479" t="s">
        <v>2893</v>
      </c>
    </row>
    <row r="309" spans="2:7" x14ac:dyDescent="0.2">
      <c r="B309" s="480" t="s">
        <v>2876</v>
      </c>
      <c r="C309" s="479"/>
      <c r="D309" s="480" t="s">
        <v>2877</v>
      </c>
      <c r="E309" s="479"/>
      <c r="F309" s="479"/>
      <c r="G309" s="479" t="s">
        <v>2878</v>
      </c>
    </row>
    <row r="310" spans="2:7" x14ac:dyDescent="0.2">
      <c r="B310" s="480" t="s">
        <v>3118</v>
      </c>
      <c r="C310" s="479"/>
      <c r="D310" s="480" t="s">
        <v>3119</v>
      </c>
      <c r="E310" s="479"/>
      <c r="F310" s="479"/>
      <c r="G310" s="479" t="s">
        <v>3120</v>
      </c>
    </row>
    <row r="311" spans="2:7" x14ac:dyDescent="0.2">
      <c r="B311" s="480" t="s">
        <v>2930</v>
      </c>
      <c r="C311" s="479"/>
      <c r="D311" s="480" t="s">
        <v>2931</v>
      </c>
      <c r="E311" s="479"/>
      <c r="F311" s="479"/>
      <c r="G311" s="479" t="s">
        <v>2932</v>
      </c>
    </row>
    <row r="312" spans="2:7" x14ac:dyDescent="0.2">
      <c r="B312" s="480" t="s">
        <v>2945</v>
      </c>
      <c r="C312" s="479"/>
      <c r="D312" s="480" t="s">
        <v>2946</v>
      </c>
      <c r="E312" s="479"/>
      <c r="F312" s="479"/>
      <c r="G312" s="479" t="s">
        <v>2947</v>
      </c>
    </row>
    <row r="313" spans="2:7" x14ac:dyDescent="0.2">
      <c r="B313" s="480" t="s">
        <v>2951</v>
      </c>
      <c r="C313" s="479"/>
      <c r="D313" s="480" t="s">
        <v>2952</v>
      </c>
      <c r="E313" s="479"/>
      <c r="F313" s="479"/>
      <c r="G313" s="479" t="s">
        <v>2953</v>
      </c>
    </row>
    <row r="314" spans="2:7" x14ac:dyDescent="0.2">
      <c r="B314" s="480" t="s">
        <v>3172</v>
      </c>
      <c r="C314" s="479"/>
      <c r="D314" s="480" t="s">
        <v>3173</v>
      </c>
      <c r="E314" s="479"/>
      <c r="F314" s="479"/>
      <c r="G314" s="479" t="s">
        <v>3174</v>
      </c>
    </row>
    <row r="315" spans="2:7" x14ac:dyDescent="0.2">
      <c r="B315" s="480" t="s">
        <v>3160</v>
      </c>
      <c r="C315" s="479"/>
      <c r="D315" s="480" t="s">
        <v>3161</v>
      </c>
      <c r="E315" s="479"/>
      <c r="F315" s="479"/>
      <c r="G315" s="479" t="s">
        <v>3162</v>
      </c>
    </row>
    <row r="316" spans="2:7" x14ac:dyDescent="0.2">
      <c r="B316" s="480" t="s">
        <v>3175</v>
      </c>
      <c r="C316" s="479"/>
      <c r="D316" s="480" t="s">
        <v>3176</v>
      </c>
      <c r="E316" s="479"/>
      <c r="F316" s="479"/>
      <c r="G316" s="479" t="s">
        <v>3177</v>
      </c>
    </row>
    <row r="317" spans="2:7" x14ac:dyDescent="0.2">
      <c r="B317" s="480" t="s">
        <v>3154</v>
      </c>
      <c r="C317" s="479"/>
      <c r="D317" s="480" t="s">
        <v>3155</v>
      </c>
      <c r="E317" s="479"/>
      <c r="F317" s="479"/>
      <c r="G317" s="479" t="s">
        <v>3156</v>
      </c>
    </row>
    <row r="318" spans="2:7" x14ac:dyDescent="0.2">
      <c r="B318" s="480" t="s">
        <v>3169</v>
      </c>
      <c r="C318" s="479"/>
      <c r="D318" s="480" t="s">
        <v>3170</v>
      </c>
      <c r="E318" s="479"/>
      <c r="F318" s="479"/>
      <c r="G318" s="479" t="s">
        <v>3171</v>
      </c>
    </row>
    <row r="319" spans="2:7" x14ac:dyDescent="0.2">
      <c r="B319" s="480" t="s">
        <v>3073</v>
      </c>
      <c r="C319" s="479"/>
      <c r="D319" s="480" t="s">
        <v>3074</v>
      </c>
      <c r="E319" s="479"/>
      <c r="F319" s="479"/>
      <c r="G319" s="479" t="s">
        <v>3075</v>
      </c>
    </row>
    <row r="320" spans="2:7" x14ac:dyDescent="0.2">
      <c r="B320" s="480" t="s">
        <v>3067</v>
      </c>
      <c r="C320" s="479"/>
      <c r="D320" s="480" t="s">
        <v>3068</v>
      </c>
      <c r="E320" s="479"/>
      <c r="F320" s="479"/>
      <c r="G320" s="479" t="s">
        <v>3069</v>
      </c>
    </row>
    <row r="321" spans="2:7" x14ac:dyDescent="0.2">
      <c r="B321" s="480" t="s">
        <v>3085</v>
      </c>
      <c r="C321" s="479"/>
      <c r="D321" s="480" t="s">
        <v>3086</v>
      </c>
      <c r="E321" s="479"/>
      <c r="F321" s="479"/>
      <c r="G321" s="479" t="s">
        <v>3087</v>
      </c>
    </row>
    <row r="322" spans="2:7" x14ac:dyDescent="0.2">
      <c r="B322" s="480" t="s">
        <v>3076</v>
      </c>
      <c r="C322" s="479"/>
      <c r="D322" s="480" t="s">
        <v>3077</v>
      </c>
      <c r="E322" s="479"/>
      <c r="F322" s="479"/>
      <c r="G322" s="479" t="s">
        <v>3078</v>
      </c>
    </row>
    <row r="323" spans="2:7" x14ac:dyDescent="0.2">
      <c r="B323" s="480" t="s">
        <v>3079</v>
      </c>
      <c r="C323" s="479"/>
      <c r="D323" s="480" t="s">
        <v>3080</v>
      </c>
      <c r="E323" s="479"/>
      <c r="F323" s="479"/>
      <c r="G323" s="479" t="s">
        <v>3081</v>
      </c>
    </row>
    <row r="324" spans="2:7" x14ac:dyDescent="0.2">
      <c r="B324" s="480" t="s">
        <v>3094</v>
      </c>
      <c r="C324" s="479"/>
      <c r="D324" s="480" t="s">
        <v>3095</v>
      </c>
      <c r="E324" s="479"/>
      <c r="F324" s="479"/>
      <c r="G324" s="479" t="s">
        <v>3096</v>
      </c>
    </row>
    <row r="325" spans="2:7" x14ac:dyDescent="0.2">
      <c r="B325" s="480" t="s">
        <v>3088</v>
      </c>
      <c r="C325" s="479"/>
      <c r="D325" s="480" t="s">
        <v>3089</v>
      </c>
      <c r="E325" s="479"/>
      <c r="F325" s="479"/>
      <c r="G325" s="479" t="s">
        <v>3090</v>
      </c>
    </row>
    <row r="326" spans="2:7" x14ac:dyDescent="0.2">
      <c r="B326" s="480" t="s">
        <v>3157</v>
      </c>
      <c r="C326" s="479"/>
      <c r="D326" s="480" t="s">
        <v>3158</v>
      </c>
      <c r="E326" s="479"/>
      <c r="F326" s="479"/>
      <c r="G326" s="479" t="s">
        <v>3159</v>
      </c>
    </row>
    <row r="327" spans="2:7" x14ac:dyDescent="0.2">
      <c r="B327" s="480" t="s">
        <v>3166</v>
      </c>
      <c r="C327" s="479"/>
      <c r="D327" s="480" t="s">
        <v>3167</v>
      </c>
      <c r="E327" s="479"/>
      <c r="F327" s="479"/>
      <c r="G327" s="479" t="s">
        <v>3168</v>
      </c>
    </row>
    <row r="328" spans="2:7" x14ac:dyDescent="0.2">
      <c r="B328" s="480" t="s">
        <v>2993</v>
      </c>
      <c r="C328" s="479"/>
      <c r="D328" s="480" t="s">
        <v>2994</v>
      </c>
      <c r="E328" s="479"/>
      <c r="F328" s="479"/>
      <c r="G328" s="479" t="s">
        <v>2995</v>
      </c>
    </row>
    <row r="329" spans="2:7" x14ac:dyDescent="0.2">
      <c r="B329" s="480" t="s">
        <v>2987</v>
      </c>
      <c r="C329" s="479"/>
      <c r="D329" s="480" t="s">
        <v>2988</v>
      </c>
      <c r="E329" s="479"/>
      <c r="F329" s="479"/>
      <c r="G329" s="479" t="s">
        <v>2989</v>
      </c>
    </row>
    <row r="330" spans="2:7" x14ac:dyDescent="0.2">
      <c r="B330" s="480" t="s">
        <v>3032</v>
      </c>
      <c r="C330" s="479"/>
      <c r="D330" s="480" t="s">
        <v>3033</v>
      </c>
      <c r="E330" s="479"/>
      <c r="F330" s="479"/>
      <c r="G330" s="479" t="s">
        <v>3034</v>
      </c>
    </row>
    <row r="331" spans="2:7" x14ac:dyDescent="0.2">
      <c r="B331" s="480" t="s">
        <v>2972</v>
      </c>
      <c r="C331" s="479"/>
      <c r="D331" s="480" t="s">
        <v>2973</v>
      </c>
      <c r="E331" s="479"/>
      <c r="F331" s="479"/>
      <c r="G331" s="479" t="s">
        <v>2974</v>
      </c>
    </row>
    <row r="332" spans="2:7" x14ac:dyDescent="0.2">
      <c r="B332" s="480" t="s">
        <v>2966</v>
      </c>
      <c r="C332" s="479"/>
      <c r="D332" s="480" t="s">
        <v>2967</v>
      </c>
      <c r="E332" s="479"/>
      <c r="F332" s="479"/>
      <c r="G332" s="479" t="s">
        <v>2968</v>
      </c>
    </row>
    <row r="333" spans="2:7" x14ac:dyDescent="0.2">
      <c r="B333" s="480" t="s">
        <v>3005</v>
      </c>
      <c r="C333" s="479"/>
      <c r="D333" s="480" t="s">
        <v>3006</v>
      </c>
      <c r="E333" s="479"/>
      <c r="F333" s="479"/>
      <c r="G333" s="479" t="s">
        <v>3007</v>
      </c>
    </row>
    <row r="334" spans="2:7" x14ac:dyDescent="0.2">
      <c r="B334" s="480" t="s">
        <v>3163</v>
      </c>
      <c r="C334" s="479"/>
      <c r="D334" s="480" t="s">
        <v>3164</v>
      </c>
      <c r="E334" s="479"/>
      <c r="F334" s="479"/>
      <c r="G334" s="479" t="s">
        <v>3165</v>
      </c>
    </row>
    <row r="335" spans="2:7" x14ac:dyDescent="0.2">
      <c r="B335" s="480" t="s">
        <v>3124</v>
      </c>
      <c r="C335" s="479"/>
      <c r="D335" s="480" t="s">
        <v>3125</v>
      </c>
      <c r="E335" s="479"/>
      <c r="F335" s="479"/>
      <c r="G335" s="479" t="s">
        <v>3126</v>
      </c>
    </row>
    <row r="336" spans="2:7" x14ac:dyDescent="0.2">
      <c r="B336" s="480" t="s">
        <v>3130</v>
      </c>
      <c r="C336" s="479"/>
      <c r="D336" s="480" t="s">
        <v>3131</v>
      </c>
      <c r="E336" s="479"/>
      <c r="F336" s="479"/>
      <c r="G336" s="479" t="s">
        <v>3132</v>
      </c>
    </row>
    <row r="337" spans="2:7" x14ac:dyDescent="0.2">
      <c r="B337" s="480" t="s">
        <v>3139</v>
      </c>
      <c r="C337" s="479"/>
      <c r="D337" s="480" t="s">
        <v>3140</v>
      </c>
      <c r="E337" s="479"/>
      <c r="F337" s="479"/>
      <c r="G337" s="479" t="s">
        <v>3141</v>
      </c>
    </row>
    <row r="338" spans="2:7" x14ac:dyDescent="0.2">
      <c r="B338" s="480" t="s">
        <v>3133</v>
      </c>
      <c r="C338" s="479"/>
      <c r="D338" s="480" t="s">
        <v>3134</v>
      </c>
      <c r="E338" s="479"/>
      <c r="F338" s="479"/>
      <c r="G338" s="479" t="s">
        <v>3135</v>
      </c>
    </row>
    <row r="339" spans="2:7" x14ac:dyDescent="0.2">
      <c r="B339" s="480" t="s">
        <v>3151</v>
      </c>
      <c r="C339" s="479"/>
      <c r="D339" s="480" t="s">
        <v>3152</v>
      </c>
      <c r="E339" s="479"/>
      <c r="F339" s="479"/>
      <c r="G339" s="479" t="s">
        <v>3153</v>
      </c>
    </row>
    <row r="340" spans="2:7" x14ac:dyDescent="0.2">
      <c r="B340" s="480" t="s">
        <v>3145</v>
      </c>
      <c r="C340" s="479"/>
      <c r="D340" s="480" t="s">
        <v>3146</v>
      </c>
      <c r="E340" s="479"/>
      <c r="F340" s="479"/>
      <c r="G340" s="479" t="s">
        <v>3147</v>
      </c>
    </row>
    <row r="341" spans="2:7" x14ac:dyDescent="0.2">
      <c r="B341" s="480" t="s">
        <v>3178</v>
      </c>
      <c r="C341" s="479"/>
      <c r="D341" s="480" t="s">
        <v>3179</v>
      </c>
      <c r="E341" s="479"/>
      <c r="F341" s="479"/>
      <c r="G341" s="479" t="s">
        <v>3180</v>
      </c>
    </row>
    <row r="342" spans="2:7" x14ac:dyDescent="0.2">
      <c r="B342" s="480" t="s">
        <v>3181</v>
      </c>
      <c r="C342" s="479"/>
      <c r="D342" s="480" t="s">
        <v>3182</v>
      </c>
      <c r="E342" s="479"/>
      <c r="F342" s="479"/>
      <c r="G342" s="479" t="s">
        <v>3183</v>
      </c>
    </row>
  </sheetData>
  <dataValidations count="1">
    <dataValidation type="custom" allowBlank="1" showInputMessage="1" showErrorMessage="1" errorTitle="X-Author for Excel" error="Id and Lookup fields are not editable." promptTitle="X-Author for Excel" sqref="G6:G28 G34:G56 G61:G88 G94:G165 G172:G342">
      <formula1>""</formula1>
    </dataValidation>
  </dataValidations>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Working Document" ma:contentTypeID="0x01010014768F94803F42BEA62C5B7969543DC70032EB8D18A0CB6D47B4C65FDBE6E84423" ma:contentTypeVersion="119" ma:contentTypeDescription="A work in progress document. &#10;Retention period upon archiving: 0 years." ma:contentTypeScope="" ma:versionID="a8b607065ca78356b9a0f7cb95d3209e">
  <xsd:schema xmlns:xsd="http://www.w3.org/2001/XMLSchema" xmlns:xs="http://www.w3.org/2001/XMLSchema" xmlns:p="http://schemas.microsoft.com/office/2006/metadata/properties" xmlns:ns2="4b429a0e-e9d9-43ea-a845-36a7a3ccfe5c" xmlns:ns3="fa473315-44a4-4518-8a4f-31f7017f3642" targetNamespace="http://schemas.microsoft.com/office/2006/metadata/properties" ma:root="true" ma:fieldsID="5478b878a3fe3f84d3b9591ac5fd0156" ns2:_="" ns3:_="">
    <xsd:import namespace="4b429a0e-e9d9-43ea-a845-36a7a3ccfe5c"/>
    <xsd:import namespace="fa473315-44a4-4518-8a4f-31f7017f3642"/>
    <xsd:element name="properties">
      <xsd:complexType>
        <xsd:sequence>
          <xsd:element name="documentManagement">
            <xsd:complexType>
              <xsd:all>
                <xsd:element ref="ns2:Grant_x0020_Name" minOccurs="0"/>
                <xsd:element ref="ns3:_dlc_DocId" minOccurs="0"/>
                <xsd:element ref="ns3:_dlc_DocIdUrl" minOccurs="0"/>
                <xsd:element ref="ns3:_dlc_DocIdPersistId"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429a0e-e9d9-43ea-a845-36a7a3ccfe5c" elementFormDefault="qualified">
    <xsd:import namespace="http://schemas.microsoft.com/office/2006/documentManagement/types"/>
    <xsd:import namespace="http://schemas.microsoft.com/office/infopath/2007/PartnerControls"/>
    <xsd:element name="Grant_x0020_Name" ma:index="5" nillable="true" ma:displayName="Grant Name" ma:internalName="Grant_x0020_Name" ma:readOnly="false">
      <xsd:simpleType>
        <xsd:restriction base="dms:Text">
          <xsd:maxLength value="255"/>
        </xsd:restriction>
      </xsd:simpleType>
    </xsd:element>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a473315-44a4-4518-8a4f-31f7017f3642" elementFormDefault="qualified">
    <xsd:import namespace="http://schemas.microsoft.com/office/2006/documentManagement/types"/>
    <xsd:import namespace="http://schemas.microsoft.com/office/infopath/2007/PartnerControls"/>
    <xsd:element name="_dlc_DocId" ma:index="9" nillable="true" ma:displayName="Document ID Value" ma:description="The value of the document ID assigned to this item." ma:internalName="_dlc_DocId" ma:readOnly="true">
      <xsd:simpleType>
        <xsd:restriction base="dms:Text"/>
      </xsd:simpleType>
    </xsd:element>
    <xsd:element name="_dlc_DocIdUrl" ma:index="1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Grant_x0020_Name xmlns="4b429a0e-e9d9-43ea-a845-36a7a3ccfe5c" xsi:nil="true"/>
    <_dlc_DocId xmlns="fa473315-44a4-4518-8a4f-31f7017f3642">HHFFXVFNZ7RQ-435225074-1392</_dlc_DocId>
    <_dlc_DocIdUrl xmlns="fa473315-44a4-4518-8a4f-31f7017f3642">
      <Url>https://tgf.sharepoint.com/sites/TSGMT10/LAO3/_layouts/15/DocIdRedir.aspx?ID=HHFFXVFNZ7RQ-435225074-1392</Url>
      <Description>HHFFXVFNZ7RQ-435225074-1392</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c097f1e6-5941-48e7-ac45-8c5509127d4f" ContentTypeId="0x01010014768F94803F42BEA62C5B7969543DC7" PreviousValue="false"/>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4018F9D-E7F5-467C-A3F4-FF635FCB7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429a0e-e9d9-43ea-a845-36a7a3ccfe5c"/>
    <ds:schemaRef ds:uri="fa473315-44a4-4518-8a4f-31f7017f36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937CD81-A557-4778-BC5C-879430E93035}">
  <ds:schemaRefs>
    <ds:schemaRef ds:uri="http://schemas.microsoft.com/office/2006/documentManagement/types"/>
    <ds:schemaRef ds:uri="fa473315-44a4-4518-8a4f-31f7017f3642"/>
    <ds:schemaRef ds:uri="http://www.w3.org/XML/1998/namespace"/>
    <ds:schemaRef ds:uri="http://schemas.microsoft.com/office/2006/metadata/properties"/>
    <ds:schemaRef ds:uri="http://purl.org/dc/terms/"/>
    <ds:schemaRef ds:uri="http://schemas.microsoft.com/office/infopath/2007/PartnerControls"/>
    <ds:schemaRef ds:uri="http://purl.org/dc/elements/1.1/"/>
    <ds:schemaRef ds:uri="http://purl.org/dc/dcmitype/"/>
    <ds:schemaRef ds:uri="4b429a0e-e9d9-43ea-a845-36a7a3ccfe5c"/>
    <ds:schemaRef ds:uri="http://schemas.openxmlformats.org/package/2006/metadata/core-properties"/>
  </ds:schemaRefs>
</ds:datastoreItem>
</file>

<file path=customXml/itemProps3.xml><?xml version="1.0" encoding="utf-8"?>
<ds:datastoreItem xmlns:ds="http://schemas.openxmlformats.org/officeDocument/2006/customXml" ds:itemID="{5B89EBEC-8EA6-4007-8532-0FE4A8C2B706}">
  <ds:schemaRefs>
    <ds:schemaRef ds:uri="http://schemas.microsoft.com/sharepoint/v3/contenttype/forms"/>
  </ds:schemaRefs>
</ds:datastoreItem>
</file>

<file path=customXml/itemProps4.xml><?xml version="1.0" encoding="utf-8"?>
<ds:datastoreItem xmlns:ds="http://schemas.openxmlformats.org/officeDocument/2006/customXml" ds:itemID="{19660938-CE79-4F19-94A8-B251D627BA85}">
  <ds:schemaRefs>
    <ds:schemaRef ds:uri="Microsoft.SharePoint.Taxonomy.ContentTypeSync"/>
  </ds:schemaRefs>
</ds:datastoreItem>
</file>

<file path=customXml/itemProps5.xml><?xml version="1.0" encoding="utf-8"?>
<ds:datastoreItem xmlns:ds="http://schemas.openxmlformats.org/officeDocument/2006/customXml" ds:itemID="{178D41FA-42F4-4541-A3E9-62334454A14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402</vt:i4>
      </vt:variant>
    </vt:vector>
  </HeadingPairs>
  <TitlesOfParts>
    <vt:vector size="409" baseType="lpstr">
      <vt:lpstr>Overview - Section A</vt:lpstr>
      <vt:lpstr>Impact Indicators - Section B</vt:lpstr>
      <vt:lpstr>Outcome Indicators - Section C</vt:lpstr>
      <vt:lpstr>Coverage Indicators - Section D</vt:lpstr>
      <vt:lpstr> Disaggregation - Section E</vt:lpstr>
      <vt:lpstr>WPTM - Section F</vt:lpstr>
      <vt:lpstr>Print View</vt:lpstr>
      <vt:lpstr>_00007c01_2979_435a_943c_b31d5f171b5b</vt:lpstr>
      <vt:lpstr>_014af77a_8bcb_4d0c_beeb_a3d72f1332b5</vt:lpstr>
      <vt:lpstr>_01cccfef_5573_4d36_b9d3_e32bd9199c70</vt:lpstr>
      <vt:lpstr>_0215c642_4079_4a66_b33f_02948e5b161c</vt:lpstr>
      <vt:lpstr>_022236a9_dcb1_42b2_a51e_7a01b131f28c</vt:lpstr>
      <vt:lpstr>_0278b5de_0da4_4498_a134_99a2744a9fab</vt:lpstr>
      <vt:lpstr>_033fcd6d_adce_4700_8852_ca583a6bef6b</vt:lpstr>
      <vt:lpstr>_04a05b73_32c0_4d2d_a31f_5fbde1b204a3</vt:lpstr>
      <vt:lpstr>_05de697d_8f2c_4184_9d2e_6faa62695a32</vt:lpstr>
      <vt:lpstr>_06a30c86_360f_426e_8e45_34c8bc342561</vt:lpstr>
      <vt:lpstr>_06f0afa9_1fe3_42c4_a70c_ee03512b1215</vt:lpstr>
      <vt:lpstr>_0883281e_e21d_43ef_9187_230346f845f9</vt:lpstr>
      <vt:lpstr>_08b56218_0472_4421_bf59_414c15e0b282</vt:lpstr>
      <vt:lpstr>_0aee399a_9776_4eaa_972f_b8dcf296ae2a</vt:lpstr>
      <vt:lpstr>_0be7695c_11a6_45b5_b154_af6d36015894</vt:lpstr>
      <vt:lpstr>_0beac2ba_bbbb_431d_8bce_14dbf66bdf78</vt:lpstr>
      <vt:lpstr>_0c4ccd3c_f7d7_4e9d_9482_1c0c40aa9b88</vt:lpstr>
      <vt:lpstr>_0cdb72c3_6724_4a77_bc28_1011a00b051b</vt:lpstr>
      <vt:lpstr>_0dc96169_1e4e_4b6f_8f38_6c1e88134dc4</vt:lpstr>
      <vt:lpstr>_0e9225f3_0b7c_44f6_bfe5_7c4d6a1c0d0d</vt:lpstr>
      <vt:lpstr>_0ee40542_4b9a_4ee9_a0ec_3cc5a3df3d05</vt:lpstr>
      <vt:lpstr>_10653d8b_f9c7_483c_8121_cb87b830a0e0</vt:lpstr>
      <vt:lpstr>_1177e4f5_9ae4_4957_87c6_850b17644f73</vt:lpstr>
      <vt:lpstr>_133a33a4_ef56_4597_81f3_93ace16e6e1a</vt:lpstr>
      <vt:lpstr>_1345e61d_a8fe_4213_85d7_1db0d6d6f5c1</vt:lpstr>
      <vt:lpstr>_1394d6ab_8539_4e64_bb74_c2678e11372d</vt:lpstr>
      <vt:lpstr>_13f5bbc3_a06d_4a3e_b75e_ac6929e1cb91</vt:lpstr>
      <vt:lpstr>_14a567c8_d8f6_4162_9aa0_c1538b8740a0</vt:lpstr>
      <vt:lpstr>_15d23191_61cc_42d1_9dac_fbdc3cccac55</vt:lpstr>
      <vt:lpstr>_164e6d09_185f_4eb7_8d48_b40f818dce2a</vt:lpstr>
      <vt:lpstr>_17f5512d_ec99_4a26_87b1_844196d76728</vt:lpstr>
      <vt:lpstr>_1955075b_5332_4022_9e1d_d8310266160b</vt:lpstr>
      <vt:lpstr>_1a0321ba_6a61_4acf_920e_a10b17ac407f</vt:lpstr>
      <vt:lpstr>_1a080622_0d74_49cf_97f9_4810bf8030df</vt:lpstr>
      <vt:lpstr>_1aa1a76c_dd86_4169_9713_d4769c038cf4</vt:lpstr>
      <vt:lpstr>_1adee5ff_c5c9_43db_9c1e_bb4129b790bf</vt:lpstr>
      <vt:lpstr>_1afa72c9_dc27_4c9f_b1ac_7f8bc7410cff</vt:lpstr>
      <vt:lpstr>_1b4c5945_e7d1_4cc8_86a5_aff055d1728d</vt:lpstr>
      <vt:lpstr>_1b8aaee3_08fa_47b6_9b44_c592025d5948</vt:lpstr>
      <vt:lpstr>_1bcbb583_e5a9_4a6b_8584_0d82f680244f</vt:lpstr>
      <vt:lpstr>_1c760e84_7860_4647_97d8_05a0ab084c30</vt:lpstr>
      <vt:lpstr>_1cfaffa5_a1e7_40ad_a8cc_cbc751be15bf</vt:lpstr>
      <vt:lpstr>_1d6a3bac_4285_4496_be35_4b6e94c6c525</vt:lpstr>
      <vt:lpstr>_2107d815_de12_4678_b7bf_30f8521ae049</vt:lpstr>
      <vt:lpstr>_21546636_20c6_4878_ba5b_6cb3d96028d3</vt:lpstr>
      <vt:lpstr>_2155cd87_2f72_4971_9bf3_5e903b4bd350</vt:lpstr>
      <vt:lpstr>_21e79bef_aeed_4e3b_a2f8_653b27dca3bb</vt:lpstr>
      <vt:lpstr>_227c1eef_248d_4636_b70f_e17385d0de94</vt:lpstr>
      <vt:lpstr>_232a9c61_ddf7_4d21_ab4f_e708d061242d</vt:lpstr>
      <vt:lpstr>_23551461_25f2_42b8_b7e4_89bd33884a81</vt:lpstr>
      <vt:lpstr>_23c679e9_b192_40b1_95ad_e2f1dac7a992</vt:lpstr>
      <vt:lpstr>_23debc6e_f89a_4d49_93e8_506d71c4cbb7</vt:lpstr>
      <vt:lpstr>_2422a46e_b076_4ed3_ac39_13cd913daf0b</vt:lpstr>
      <vt:lpstr>_242d575a_eb16_4795_affc_a818f9b0adad</vt:lpstr>
      <vt:lpstr>_24ce621f_5feb_4421_aa7b_30c973952869</vt:lpstr>
      <vt:lpstr>_25903c5a_79da_48aa_a73a_0efa3fa709b3</vt:lpstr>
      <vt:lpstr>_25c4f9c3_a465_4509_8e2f_b4c3afc12d62</vt:lpstr>
      <vt:lpstr>_26874af8_f15f_4555_b6ba_d39eb5bc132c</vt:lpstr>
      <vt:lpstr>_27ac2a1e_d077_4df3_924a_c13fa7c47b76</vt:lpstr>
      <vt:lpstr>_2805718c_688c_47d8_bd53_f8c2cc8c9de7</vt:lpstr>
      <vt:lpstr>_290fa550_f4dc_4a92_900a_0f2ef1afcf55</vt:lpstr>
      <vt:lpstr>_295f3441_adc3_4dc5_8a9e_67266d697395</vt:lpstr>
      <vt:lpstr>_29998246_c49d_4a02_a3ff_a8ff4f07132b</vt:lpstr>
      <vt:lpstr>_29de1210_4fea_46a8_ac63_eb3a3734b209</vt:lpstr>
      <vt:lpstr>_2ab1dfcf_a207_4488_9778_05865ff67402</vt:lpstr>
      <vt:lpstr>_2c6b8785_2f7e_4ce5_948e_2066c6838182</vt:lpstr>
      <vt:lpstr>_2d8e48b5_25c6_4b04_8f1a_564a145ea078</vt:lpstr>
      <vt:lpstr>_2ef5dfde_8ec5_4b0f_b79e_1e3da16c9079</vt:lpstr>
      <vt:lpstr>_2f779270_bafb_4509_b7c1_f9f5a5f6b50c</vt:lpstr>
      <vt:lpstr>_304a4b38_aadb_465f_bec4_ede79462324a</vt:lpstr>
      <vt:lpstr>_30572134_8290_4750_a680_dd1dbf9fbe17</vt:lpstr>
      <vt:lpstr>_309cb4e6_0866_4b59_9ad8_dce9deb459a4</vt:lpstr>
      <vt:lpstr>_30b03846_ab03_4151_aecb_ffcd8f9380d3</vt:lpstr>
      <vt:lpstr>_30bf1a46_c9f4_4bc4_a488_fcb146f7c5d6</vt:lpstr>
      <vt:lpstr>_31abdfc0_7b3f_4421_9bb3_3010b64c33c6</vt:lpstr>
      <vt:lpstr>_31e1e97a_f8b3_42a3_9dba_54263b984934</vt:lpstr>
      <vt:lpstr>_32cc9015_aa43_492e_931d_d4dc3bcbbefd</vt:lpstr>
      <vt:lpstr>_33898a8c_e55b_4fb6_a523_fc8d172930cd</vt:lpstr>
      <vt:lpstr>_339d96ff_1502_408b_8b62_a0d2a6d2aa31</vt:lpstr>
      <vt:lpstr>_33f94c69_7ad0_42e4_ae97_cd43ab2f6fb1</vt:lpstr>
      <vt:lpstr>_3599e6a2_76d5_4a3e_b94f_263ea328a754</vt:lpstr>
      <vt:lpstr>_359b0f72_ed0e_44ca_a640_07ddf6593469</vt:lpstr>
      <vt:lpstr>_35d1b49a_9719_423f_baf2_fde871e1bd58</vt:lpstr>
      <vt:lpstr>_36760ff8_71ac_4804_83a7_bece45c85ebb</vt:lpstr>
      <vt:lpstr>_3679d719_018c_46c1_a6c9_f5cb6af28e82</vt:lpstr>
      <vt:lpstr>_36c48884_8351_429d_866b_c7cb8ec9bdfb</vt:lpstr>
      <vt:lpstr>_3753db18_a6c5_4659_9a7b_6f3e612294c8</vt:lpstr>
      <vt:lpstr>_38090fcc_c83f_4075_9748_b307f993e767</vt:lpstr>
      <vt:lpstr>_388e9f7b_b253_414f_b074_2b51db867bec</vt:lpstr>
      <vt:lpstr>_391e58af_5dd7_4278_b7e2_c903d9c79968</vt:lpstr>
      <vt:lpstr>_3a54c0cb_5d61_44ab_9f5f_59c0b83c7017</vt:lpstr>
      <vt:lpstr>_3a87c5f7_0769_4a3a_a3e3_82a4b0341068</vt:lpstr>
      <vt:lpstr>_3b314f8f_fda0_45c7_a732_7b31f3e8bf5b</vt:lpstr>
      <vt:lpstr>_3bcdfaf5_b271_49d0_bd36_4a3396322792</vt:lpstr>
      <vt:lpstr>_3c2344d6_25d2_47b1_b174_e16f09cd5031</vt:lpstr>
      <vt:lpstr>_3c45532e_4503_44c3_aed1_88e3c7145bca</vt:lpstr>
      <vt:lpstr>_3c670222_be49_48d4_a6da_55d70e83d153</vt:lpstr>
      <vt:lpstr>_3d3c76b6_9fcf_4cb5_b2a3_ba632337362e</vt:lpstr>
      <vt:lpstr>_3e588f48_5b47_4e13_ab21_55c135645d97</vt:lpstr>
      <vt:lpstr>_3f14779a_3657_4ee9_b857_6b95d77074db</vt:lpstr>
      <vt:lpstr>_3f450a54_eabe_42be_b6a5_18c086a5d786</vt:lpstr>
      <vt:lpstr>_3f9fd489_98c3_4a7e_b83d_9d71d6a38749</vt:lpstr>
      <vt:lpstr>_3fd30741_73e2_456a_bde5_e2500a98fec9</vt:lpstr>
      <vt:lpstr>_41035b85_dee5_4987_975b_e8a43c433c05</vt:lpstr>
      <vt:lpstr>_4266c6da_54ca_4a1a_a567_1b51c0445aba</vt:lpstr>
      <vt:lpstr>_4328025e_31a9_4656_9da6_43a7b71a143c</vt:lpstr>
      <vt:lpstr>_4669ab5f_f3bf_478b_89d3_7d3605c19de3</vt:lpstr>
      <vt:lpstr>_46b006c0_8d5a_43fb_803c_8de795b9bb31</vt:lpstr>
      <vt:lpstr>_46e3f83a_7da1_42fd_9414_bee531c9d419</vt:lpstr>
      <vt:lpstr>_476c9d7a_b681_43ce_bd81_cb5c5f864db7</vt:lpstr>
      <vt:lpstr>_47deab8b_5576_4154_a23c_955e1b8ae87d</vt:lpstr>
      <vt:lpstr>_48c10acb_0239_43bd_b1e5_78cda5a58d6a</vt:lpstr>
      <vt:lpstr>_4994889e_24bf_4e57_b5fe_4d250c0b598a</vt:lpstr>
      <vt:lpstr>_49c180e4_6756_4b15_9899_7d02a2376717</vt:lpstr>
      <vt:lpstr>_4af41944_42f7_4e99_8627_878d677a4e30</vt:lpstr>
      <vt:lpstr>_4b36df75_ea3b_4116_b8ac_4a66abe762ad</vt:lpstr>
      <vt:lpstr>_4b7bb144_c4f2_43ec_aa53_4cd0ce38b239</vt:lpstr>
      <vt:lpstr>_4d0cf32e_0e05_456f_b4d1_14bd4c608721</vt:lpstr>
      <vt:lpstr>_4db5cf38_f801_4806_bf2c_599132967e52</vt:lpstr>
      <vt:lpstr>_4e0083d7_1d55_466c_9f41_d6713c9418d1</vt:lpstr>
      <vt:lpstr>_4e28d14a_809b_451a_94f7_5adb1a78a192</vt:lpstr>
      <vt:lpstr>_4e3ce3cc_8312_431b_a087_d993964fb260</vt:lpstr>
      <vt:lpstr>_4e82750a_5fea_44c6_80cf_72f682152f92</vt:lpstr>
      <vt:lpstr>_4ede0df7_bdae_485c_a6aa_cd381b32466f</vt:lpstr>
      <vt:lpstr>_4f36af19_06bf_4c59_990d_586822b3d259</vt:lpstr>
      <vt:lpstr>_51b611bd_a560_42d0_9976_577e62d2b71d</vt:lpstr>
      <vt:lpstr>_52d6fc62_59f3_4757_a084_a8aeafb48d9b</vt:lpstr>
      <vt:lpstr>_53066892_24de_428a_ae98_ea86638a4c62</vt:lpstr>
      <vt:lpstr>_53737226_720f_44cb_8b6f_c2a7829a2378</vt:lpstr>
      <vt:lpstr>_5486feae_3dbd_4704_9f21_63bc76d59ea7</vt:lpstr>
      <vt:lpstr>_56054dfa_b687_4a06_b8be_e876776b18ab</vt:lpstr>
      <vt:lpstr>_564b0f85_8e08_4b67_8536_37f9c9c896e7</vt:lpstr>
      <vt:lpstr>_57279062_e326_494d_97d1_9dfc8942bd33</vt:lpstr>
      <vt:lpstr>_572e42ad_37ba_41a9_bff2_b341932489fa</vt:lpstr>
      <vt:lpstr>_59a28839_db65_45dc_8a19_59cbc682c3a6</vt:lpstr>
      <vt:lpstr>_5b7646f1_deb1_444c_8f7b_face02ce60fb</vt:lpstr>
      <vt:lpstr>_5bdd240d_fc66_4b36_8d87_3013bbac9fbc</vt:lpstr>
      <vt:lpstr>_5d657817_9a27_4b37_bcd4_b55f78d6ac1b</vt:lpstr>
      <vt:lpstr>_5da2fc81_49b6_4671_89eb_7b28c003e9be</vt:lpstr>
      <vt:lpstr>_6017e447_f4b2_4605_8be3_67be82447dcf</vt:lpstr>
      <vt:lpstr>_60cca16c_2bbf_4012_b9ed_84b4cc4c6513</vt:lpstr>
      <vt:lpstr>_616adcc7_34de_4b6d_b9e7_5b8149c795b2</vt:lpstr>
      <vt:lpstr>_62fc5abc_c22f_4886_8298_ae4140ce6a16</vt:lpstr>
      <vt:lpstr>_63de57f1_547d_4bd8_8c72_4f7979df3206</vt:lpstr>
      <vt:lpstr>_651c1cff_29dc_4f61_8994_ff4aa592187f</vt:lpstr>
      <vt:lpstr>_654bca83_10b5_4fb3_962f_80e82dfc63ce</vt:lpstr>
      <vt:lpstr>_6610fb82_a604_47fc_8eb9_548299e9c8fb</vt:lpstr>
      <vt:lpstr>_66c05feb_5ba4_4d15_8d33_a4f0ff5f795a</vt:lpstr>
      <vt:lpstr>_66d474de_58df_4c88_bfd9_511496d516be</vt:lpstr>
      <vt:lpstr>_6817dc8a_703d_4192_a2a8_a72a907275fb</vt:lpstr>
      <vt:lpstr>_6834aec6_db58_4138_a983_eb16ae5d5835</vt:lpstr>
      <vt:lpstr>_68bb383a_3ad0_4aa4_a4ff_b1656cee145b</vt:lpstr>
      <vt:lpstr>_6a3dda26_b269_4afa_8b05_c602a881a167</vt:lpstr>
      <vt:lpstr>_6ac60fe2_d872_4a35_a5e2_7132294649ec</vt:lpstr>
      <vt:lpstr>_6b293db8_2064_47cb_abbc_3f4c6d0caeda</vt:lpstr>
      <vt:lpstr>_6c432057_801a_4b50_8cf7_6f6149d7c40a</vt:lpstr>
      <vt:lpstr>_6e6943dc_a39b_4021_932f_cfd2e12ee608</vt:lpstr>
      <vt:lpstr>_6ef1d655_3a91_47b3_8d8b_295435055776</vt:lpstr>
      <vt:lpstr>_6f41a97e_60db_4ff9_9cb8_8489c1984cb4</vt:lpstr>
      <vt:lpstr>_6f7ec15b_c268_485e_b0b1_4f72a84c4bc6</vt:lpstr>
      <vt:lpstr>_708bc3f4_3b2b_4cbe_89e1_1871c272480d</vt:lpstr>
      <vt:lpstr>_71b6afba_85be_4c4b_9b19_636242058b4f</vt:lpstr>
      <vt:lpstr>_71f71c2d_dcf4_4a63_80db_1e83ba043a1d</vt:lpstr>
      <vt:lpstr>_7229c5f0_1cfd_41e2_b5fe_a739cdd4cb93</vt:lpstr>
      <vt:lpstr>_73b8f8b2_6e79_470e_91d5_fe608e8a3a44</vt:lpstr>
      <vt:lpstr>_73ed6a72_5bb2_4e78_b64b_57d38f0409a1</vt:lpstr>
      <vt:lpstr>_75127888_d602_45ff_b831_0b6cb5ca1689</vt:lpstr>
      <vt:lpstr>_75417d5f_8186_4610_b9ba_588590a586ac</vt:lpstr>
      <vt:lpstr>_75e01dac_a196_4485_8c4e_3c8181e382da</vt:lpstr>
      <vt:lpstr>_7638a94a_e06b_4d66_97b8_ac609d3da203</vt:lpstr>
      <vt:lpstr>_7643b6aa_7bef_476f_ad52_f8748c078a19</vt:lpstr>
      <vt:lpstr>_76ec722d_231e_43e2_a272_cb3feef456da</vt:lpstr>
      <vt:lpstr>_77290f0f_e3b8_410c_9e2a_f33b99973795</vt:lpstr>
      <vt:lpstr>_779b0207_1267_4760_b2e2_850e0608884a</vt:lpstr>
      <vt:lpstr>_7920b793_d507_4f7a_99e2_756c9f466e52</vt:lpstr>
      <vt:lpstr>_795b5b72_7a48_4bf6_8738_b2f153e5474a</vt:lpstr>
      <vt:lpstr>_7966289a_2370_43a9_84dd_40ef53afb02e</vt:lpstr>
      <vt:lpstr>_7abccd6d_b26a_464a_a34f_823b62ef9461</vt:lpstr>
      <vt:lpstr>_7b9593e5_e6f7_4cc0_a365_ac1f2318e3f6</vt:lpstr>
      <vt:lpstr>_7cdc6ffc_7316_43a3_8c10_94815252d4bc</vt:lpstr>
      <vt:lpstr>_7dd1a1e8_b3e5_4977_b435_92933762fedb</vt:lpstr>
      <vt:lpstr>_7ea43aa2_3fad_4650_821c_ea2dc5b2b6d6</vt:lpstr>
      <vt:lpstr>_7fc44159_eb0c_4ec6_937c_83795558bd60</vt:lpstr>
      <vt:lpstr>_816ae47f_8ff2_403e_9d4c_2ffd510e7900</vt:lpstr>
      <vt:lpstr>_822ff279_9d1f_42b1_93c4_132f468dffca</vt:lpstr>
      <vt:lpstr>_8273a11c_a030_45ba_bf8f_2b577e1aa93b</vt:lpstr>
      <vt:lpstr>_8275e2f9_07b9_4fec_af79_daf5bf5849e5</vt:lpstr>
      <vt:lpstr>_82b810a8_4ed0_4323_bc38_7e1a937be1f8</vt:lpstr>
      <vt:lpstr>_82c6fe25_167b_4681_a81d_dd3a270eb612</vt:lpstr>
      <vt:lpstr>_83a8b122_8cd9_4c5d_9e26_19949421dbb8</vt:lpstr>
      <vt:lpstr>_842ebf54_5f95_4c1e_a498_e2f9786043b8</vt:lpstr>
      <vt:lpstr>_844af095_2d13_4e2f_ae22_27b26df79779</vt:lpstr>
      <vt:lpstr>_84592985_545c_4142_977f_19911c1d7be1</vt:lpstr>
      <vt:lpstr>_85dddee6_5e50_414d_af9f_ec761d50a3f0</vt:lpstr>
      <vt:lpstr>_862ffe01_c829_453b_8951_9acfdd7e0f24</vt:lpstr>
      <vt:lpstr>_864425d0_252a_4246_909e_cc0826e707f2</vt:lpstr>
      <vt:lpstr>_864a610c_7ddb_4dd2_ada2_66e0cf299993</vt:lpstr>
      <vt:lpstr>_87baeec3_d609_48e9_97d3_9acbc31c6bc4</vt:lpstr>
      <vt:lpstr>_88ed285f_de91_449e_84a4_7a52aed0ebf3</vt:lpstr>
      <vt:lpstr>_8945f316_fd9d_4e19_b3cd_c0c8202a52db</vt:lpstr>
      <vt:lpstr>_898e31a7_87d5_4417_b5a3_9c08b08d0c03</vt:lpstr>
      <vt:lpstr>_8a9ff9a8_7b42_4a34_a7bb_8f85ce3a36e0</vt:lpstr>
      <vt:lpstr>_8b8bd34d_1680_4bfe_8d4d_5d4a3a13532b</vt:lpstr>
      <vt:lpstr>_8c3e2d71_f42b_4fed_ab9e_8cc83025c9c7</vt:lpstr>
      <vt:lpstr>_8c83dafc_06c9_46d5_82dd_2edc4cdd71ef</vt:lpstr>
      <vt:lpstr>_8d086166_aaa3_4eec_872e_985dceb20c48</vt:lpstr>
      <vt:lpstr>_8d18a379_8755_4412_801e_3a24e67a6467</vt:lpstr>
      <vt:lpstr>_8d9f9399_d674_44d3_98fa_9bdc7c2dff17</vt:lpstr>
      <vt:lpstr>_8f4065ff_50b1_4767_83af_862a3935b277</vt:lpstr>
      <vt:lpstr>_8fa4d884_a5b1_4041_8cad_fbf4720a13d4</vt:lpstr>
      <vt:lpstr>_9163a4e6_3076_442b_bf37_db0a0a62793a</vt:lpstr>
      <vt:lpstr>_930b7851_3ac3_4bcf_9e4b_22a06ac50203</vt:lpstr>
      <vt:lpstr>_95a49378_9a3f_4412_a549_0577663ad28e</vt:lpstr>
      <vt:lpstr>_979ccfd5_b55a_4492_8e26_a6633c09ca4c</vt:lpstr>
      <vt:lpstr>_97db3924_742c_4f61_af12_dab7752ccc44</vt:lpstr>
      <vt:lpstr>_98dd2794_3fe3_445a_8e9e_0ebaa7f08eb6</vt:lpstr>
      <vt:lpstr>_99c3b064_facc_46ff_8835_927313074f4d</vt:lpstr>
      <vt:lpstr>_9a975b68_4a25_421c_bf56_ce3e9602ca12</vt:lpstr>
      <vt:lpstr>_9c8612d6_cb9f_4fcd_b707_4fdfc8d07b47</vt:lpstr>
      <vt:lpstr>_9c99db0f_f85b_4867_9f4b_773a2049f2ad</vt:lpstr>
      <vt:lpstr>_9cc45f22_4486_45fa_ba65_bfb65df72ba8</vt:lpstr>
      <vt:lpstr>_9d5a644f_9e3c_487b_9af4_779a60541f4e</vt:lpstr>
      <vt:lpstr>_9f9fdd59_86c9_4295_b308_3619d68d6aaf</vt:lpstr>
      <vt:lpstr>_9ff47b3a_d28b_411b_a98b_bf4244606f53</vt:lpstr>
      <vt:lpstr>_a03a6191_0fac_4b3d_8708_48fbb91918a6</vt:lpstr>
      <vt:lpstr>_a06ae70f_aaf6_4179_9a0c_964df3537fbf</vt:lpstr>
      <vt:lpstr>_a06d7903_f4dc_429c_b13c_c30db338eb1e</vt:lpstr>
      <vt:lpstr>_a395564a_2e4f_42b7_9d4d_76ed548224d3</vt:lpstr>
      <vt:lpstr>_a3bb9706_a655_4815_ac17_285a5395dd17</vt:lpstr>
      <vt:lpstr>_a453bbe4_4a2a_4ee3_9728_f518965085eb</vt:lpstr>
      <vt:lpstr>_a676465c_2e79_4840_afcd_6eb0129d896a</vt:lpstr>
      <vt:lpstr>_a6b20fb9_370d_458d_9f1c_8b11b3cb6b04</vt:lpstr>
      <vt:lpstr>_a80237bb_7952_4c04_9a7a_1cdad38cbd16</vt:lpstr>
      <vt:lpstr>_a832b80c_0523_4735_817a_20d55c98a2a0</vt:lpstr>
      <vt:lpstr>_a86b22e2_303c_4ca2_a5b4_68500481e301</vt:lpstr>
      <vt:lpstr>_a89648be_f01a_48dc_be25_9a6736d2a902</vt:lpstr>
      <vt:lpstr>_a8f46077_3c03_49ff_b812_2b8ac08cae66</vt:lpstr>
      <vt:lpstr>_aa851c4c_b217_403a_b1a9_9bf3e33b8022</vt:lpstr>
      <vt:lpstr>_abbd2de4_555f_487e_a305_ee28249928f4</vt:lpstr>
      <vt:lpstr>_abcb1332_3cc3_40cb_9eb6_e49185148047</vt:lpstr>
      <vt:lpstr>_ac5ba2d1_98f0_4aa2_a6c2_322cafcae1b8</vt:lpstr>
      <vt:lpstr>_aca578a2_431f_4e65_aec3_fe793d0f6c0f</vt:lpstr>
      <vt:lpstr>_aca742d7_5b19_4aa5_8a32_739546d173c7</vt:lpstr>
      <vt:lpstr>_aca7f1bf_77d4_41d2_b85a_8fc4694aaa5d</vt:lpstr>
      <vt:lpstr>_ad718d62_e2fd_4c3a_a018_8c8f5eec5644</vt:lpstr>
      <vt:lpstr>_aef23396_73a2_4449_b64b_574e315ee717</vt:lpstr>
      <vt:lpstr>_af4893e4_fb2a_43c4_a459_75a79635184d</vt:lpstr>
      <vt:lpstr>_b01f6605_c50f_49e5_8841_306b902e21b5</vt:lpstr>
      <vt:lpstr>_b11cf680_a844_40de_8411_c7f96b2201c9</vt:lpstr>
      <vt:lpstr>_b184a48f_c367_42e0_abea_de10491cdb89</vt:lpstr>
      <vt:lpstr>_b25b57c0_b3c6_4bd0_84af_ecd0c047480e</vt:lpstr>
      <vt:lpstr>_b29140ce_2067_4616_98b2_f6e9312dff45</vt:lpstr>
      <vt:lpstr>_b2dcf42e_b53d_4d97_b0ac_dd70231fb7f7</vt:lpstr>
      <vt:lpstr>_b3690b63_c962_4f4f_8079_62ad9538cdac</vt:lpstr>
      <vt:lpstr>_b4a871df_6a0f_4103_a22f_8f40cae6fea8</vt:lpstr>
      <vt:lpstr>_b4d46ca2_f06b_4572_9f1c_bea02c988104</vt:lpstr>
      <vt:lpstr>_b5821112_3c0f_46ea_8691_81e5396982ed</vt:lpstr>
      <vt:lpstr>_b5d7ccdc_a32e_472a_bfb8_713bf102e390</vt:lpstr>
      <vt:lpstr>_b5e8f7c0_1f6c_4f34_9e09_d35ca3f3eb39</vt:lpstr>
      <vt:lpstr>_b630336b_3644_4bf6_8d7c_9c418ad44fc5</vt:lpstr>
      <vt:lpstr>_b68b7d29_cf0f_4ac6_ad8c_f148e1c62ae1</vt:lpstr>
      <vt:lpstr>_b6919358_cf97_4469_b8d0_568a7fbf797c</vt:lpstr>
      <vt:lpstr>_b7c884df_0596_4c3a_9650_e479a325ad12</vt:lpstr>
      <vt:lpstr>_b88374ec_47cc_43db_8a49_31b8f7dfbe2a</vt:lpstr>
      <vt:lpstr>_b934b5c4_3a3d_4290_b4f5_665f1fa1d8f9</vt:lpstr>
      <vt:lpstr>_b9568051_a72c_4c87_bd12_0a431f6a32e6</vt:lpstr>
      <vt:lpstr>_b9c6b527_c2c5_4200_bb21_b9257f2bb2c1</vt:lpstr>
      <vt:lpstr>_ba991538_8d20_47dc_8a22_03bf80508d2c</vt:lpstr>
      <vt:lpstr>_bcc44ce4_7811_4a37_b19a_adb1c9975c5c</vt:lpstr>
      <vt:lpstr>_bd8c6a42_6cde_4c17_9f1a_04e7b83fd063</vt:lpstr>
      <vt:lpstr>_bde8eea6_59dc_41d3_9c11_f259a774807f</vt:lpstr>
      <vt:lpstr>_bdfc469c_2579_427e_b601_2c7e407ccd8f</vt:lpstr>
      <vt:lpstr>_be50546c_31c0_486d_bfdf_73f44f0cb8fc</vt:lpstr>
      <vt:lpstr>_be67395e_f578_42fc_bfe7_912f09db8571</vt:lpstr>
      <vt:lpstr>_bef2cdda_6c4d_45cf_b550_ea24e68795bf</vt:lpstr>
      <vt:lpstr>_bf857707_f3ed_43ba_b26e_78e553c3b599</vt:lpstr>
      <vt:lpstr>_c021eee3_85ca_4b4c_871f_c2ca4000adb3</vt:lpstr>
      <vt:lpstr>_c09ae89d_1f51_4131_96da_81f77c2a8612</vt:lpstr>
      <vt:lpstr>_c1e3d9da_0aa8_4938_92fd_28ad968bd219</vt:lpstr>
      <vt:lpstr>_c203bb8b_fb5b_4846_b4c2_944ce13f32a1</vt:lpstr>
      <vt:lpstr>_c2cb0bb7_8726_465b_941d_b2ba7942b23a</vt:lpstr>
      <vt:lpstr>_c438aaa1_5662_46ac_b40e_79add5b8ca04</vt:lpstr>
      <vt:lpstr>_c54b79a9_16fb_4971_a35c_a5374fd294a1</vt:lpstr>
      <vt:lpstr>_c68c9230_a81a_494e_9d15_a3b3f7da6cca</vt:lpstr>
      <vt:lpstr>_c7239f8e_e972_4d0a_ac9c_049341720ca8</vt:lpstr>
      <vt:lpstr>_c811d6c6_78b7_497a_b948_2c1cd9a8b3fc</vt:lpstr>
      <vt:lpstr>_c86327a0_756e_47de_9960_fc50ad31348d</vt:lpstr>
      <vt:lpstr>_c904cc72_9432_420c_93d8_3f5f3946db88</vt:lpstr>
      <vt:lpstr>_c92aee90_9ab7_4c5b_90be_8f181e56b287</vt:lpstr>
      <vt:lpstr>_c9d79eb1_3994_43e1_b6a7_64405b440e20</vt:lpstr>
      <vt:lpstr>_ca2f1178_d2c3_4967_b806_edc7d837cc71</vt:lpstr>
      <vt:lpstr>_ca4ab06b_5324_40ab_a432_1139d7cb9e9a</vt:lpstr>
      <vt:lpstr>_cc652be8_c987_44b0_a7b8_b38f24a774fd</vt:lpstr>
      <vt:lpstr>_cf337c18_bbd6_41ea_aeb8_6889dc68b851</vt:lpstr>
      <vt:lpstr>_cfcb4c96_c88e_4a35_803a_a889e9dd7d09</vt:lpstr>
      <vt:lpstr>_d0af162b_ba98_4147_a6fc_7c6ff1aaf471</vt:lpstr>
      <vt:lpstr>_d0e6db09_4210_45d4_bc55_3258a5a7becd</vt:lpstr>
      <vt:lpstr>_d1020d70_3fc5_4f3c_998e_c1e32cc621f2</vt:lpstr>
      <vt:lpstr>_d24f669d_00e1_4357_b04c_2c97c933dfec</vt:lpstr>
      <vt:lpstr>_d3a30769_9e61_4d67_be66_32b431300821</vt:lpstr>
      <vt:lpstr>_d3eb7cad_d1db_4bc0_b960_bce22b805e0e</vt:lpstr>
      <vt:lpstr>_d407dcef_f967_4b37_9b98_a68a901a7a44</vt:lpstr>
      <vt:lpstr>_d41cf6ed_fe21_4aad_a880_5bf28d133b94</vt:lpstr>
      <vt:lpstr>_d55f73ea_40dd_46a0_b46b_1f915532d5da</vt:lpstr>
      <vt:lpstr>_d57e65c4_25a7_4d64_a885_cf577ee62283</vt:lpstr>
      <vt:lpstr>_d62bbd88_c7fe_4846_8ed9_76818d8946c8</vt:lpstr>
      <vt:lpstr>_d72177c9_4374_45f7_b5a5_f0b6222e9566</vt:lpstr>
      <vt:lpstr>_d87efec4_c031_4381_b43e_3ae3f8a86788</vt:lpstr>
      <vt:lpstr>_d8b44ed0_a865_499e_aa2c_09925ed64c24</vt:lpstr>
      <vt:lpstr>_d8f3b323_94ba_4c08_b760_0447353ff6ee</vt:lpstr>
      <vt:lpstr>_d8fd749f_f8d5_4232_b69a_8b62a79328ac</vt:lpstr>
      <vt:lpstr>_d9225ee9_4711_40fa_bb89_6747c9d62bad</vt:lpstr>
      <vt:lpstr>_d93c4c11_f795_4c65_88eb_c43040eba27e</vt:lpstr>
      <vt:lpstr>_da1fbc0d_b853_4aec_a0fa_4471ef7dbf35</vt:lpstr>
      <vt:lpstr>_daae6694_aad0_48b5_b679_94999f870976</vt:lpstr>
      <vt:lpstr>_db4e2d75_1080_4f7d_bbb6_279cfc0396d6</vt:lpstr>
      <vt:lpstr>_db554049_85ce_4129_b1fc_a4968be4421e</vt:lpstr>
      <vt:lpstr>_dbe1d51c_e6c5_4bb2_a9ef_e1ea7c79ffe4</vt:lpstr>
      <vt:lpstr>_dc25d21c_45d9_4b57_9fa2_820fd10faadb</vt:lpstr>
      <vt:lpstr>_dc2a7f24_ba27_4952_af95_2f5f2a447e95</vt:lpstr>
      <vt:lpstr>_dd5cbb23_508a_4a49_9ee3_de02706f296e</vt:lpstr>
      <vt:lpstr>_de8310b5_e4d3_4b94_b262_26a424148ac2</vt:lpstr>
      <vt:lpstr>_e0977557_e4c5_4ef4_9559_6de2a1c73a50</vt:lpstr>
      <vt:lpstr>_e0bc3c4f_03b9_401c_9444_2ae25857d1f6</vt:lpstr>
      <vt:lpstr>_e1369199_9199_4522_8093_a9305b6b0ad3</vt:lpstr>
      <vt:lpstr>_e1b18bf0_c01a_41f9_9d0f_7ff41a4c9212</vt:lpstr>
      <vt:lpstr>_e2f4a6c9_b971_491e_a3b4_1227bbe38c83</vt:lpstr>
      <vt:lpstr>_e3593433_048f_4c41_83d3_f74a839a639f</vt:lpstr>
      <vt:lpstr>_e3fd5f4b_01b0_4087_9e0e_fd0199800be6</vt:lpstr>
      <vt:lpstr>_e4b1e3b9_6a2a_43ea_8ece_3c48082dabab</vt:lpstr>
      <vt:lpstr>_e5e0e9c5_229b_41b4_a9b1_b5fd68f1f31c</vt:lpstr>
      <vt:lpstr>_e6620337_bf44_48f3_a7fd_0125cc2c6be7</vt:lpstr>
      <vt:lpstr>_e6d95e65_44bf_4846_b78f_816689d6036f</vt:lpstr>
      <vt:lpstr>_e87ea5ec_8175_4472_bb44_1f8c96df1ee4</vt:lpstr>
      <vt:lpstr>_e958af96_3743_4cf7_bdb7_42273b92aeda</vt:lpstr>
      <vt:lpstr>_ea0a6aff_050a_4e7c_bb67_efe887a6ff8c</vt:lpstr>
      <vt:lpstr>_ea72c56b_d1e9_4c5d_ba1d_cc707a1c7a52</vt:lpstr>
      <vt:lpstr>_eab21347_0473_4b4a_b4eb_6c1a24a63d27</vt:lpstr>
      <vt:lpstr>_eabb6097_6646_49fe_9d42_cce1d696601b</vt:lpstr>
      <vt:lpstr>_eac8e410_a131_431a_b1c9_590f4d486ca3</vt:lpstr>
      <vt:lpstr>_eb940844_13db_4509_a1c4_ff0a8c68abd7</vt:lpstr>
      <vt:lpstr>_ec317833_0071_4b2e_932c_62684bcb2384</vt:lpstr>
      <vt:lpstr>_ec76c0ec_f1db_41e2_a79d_43833dafa6c1</vt:lpstr>
      <vt:lpstr>_ed09b4d5_db81_4d6b_abe7_cdd26051ea3a</vt:lpstr>
      <vt:lpstr>_ed0f40d6_45a1_4737_908f_0fb3a2e7f6d7</vt:lpstr>
      <vt:lpstr>_edacc156_af86_4bf8_90dd_b9a22fc62817</vt:lpstr>
      <vt:lpstr>_eecf7cf0_e9be_48ee_b1b4_c9465f1f4e45</vt:lpstr>
      <vt:lpstr>_f01d1473_f9e7_453c_95a5_ada7b865eabb</vt:lpstr>
      <vt:lpstr>_f1c519aa_961b_42b6_a4f4_d9f451ddf622</vt:lpstr>
      <vt:lpstr>_f1de9552_9dee_457d_a62e_99567a2c1e69</vt:lpstr>
      <vt:lpstr>_f2045cc5_f4d7_4b1d_8aeb_d44e7918995b</vt:lpstr>
      <vt:lpstr>_f25f0134_a952_4eb1_bd5d_4a854d76f318</vt:lpstr>
      <vt:lpstr>_f2e17f54_33e5_4fb3_8547_527de2a7d0ac</vt:lpstr>
      <vt:lpstr>_f3654abd_3fbc_41ef_a2e7_0d54ea478341</vt:lpstr>
      <vt:lpstr>_f3aa8cb8_9b47_4b8e_b8b6_eb980ce8ad79</vt:lpstr>
      <vt:lpstr>_f58d18c7_1d35_433b_a6a3_d9e3f83484c8</vt:lpstr>
      <vt:lpstr>_f597b0f5_0c73_475b_ae28_45f5ed40876e</vt:lpstr>
      <vt:lpstr>_f8d7ef06_1dee_470c_8158_06415f88b21a</vt:lpstr>
      <vt:lpstr>_f8da171f_1ef1_4701_824e_35a927e47c50</vt:lpstr>
      <vt:lpstr>_f9a537b9_3e07_436d_978d_cc0a4695b6eb</vt:lpstr>
      <vt:lpstr>_fba43122_7879_4bc6_ab59_ece879d4dafd</vt:lpstr>
      <vt:lpstr>_fccfb4fa_0a30_41be_9334_74bc5779fbd3</vt:lpstr>
      <vt:lpstr>_fd286dae_26cb_4aad_a5f8_c4e877a2e920</vt:lpstr>
      <vt:lpstr>_fdaed59b_d483_4f18_8960_9dec90ac9bf3</vt:lpstr>
      <vt:lpstr>_fe1fc4f2_e57c_4328_acb9_6e901a0a2e1c</vt:lpstr>
      <vt:lpstr>_fe54ad0d_3f3e_403b_8c5a_3ee1b37390d2</vt:lpstr>
      <vt:lpstr>_ff85bbe8_e093_4bde_9ecb_ca8f310bef73</vt:lpstr>
      <vt:lpstr>_ff85dfd2_7a0e_4ec1_ada1_39980e5d1634</vt:lpstr>
      <vt:lpstr>AIM_Coverage_Disaggregation__c.AIM_Year__c</vt:lpstr>
      <vt:lpstr>AIM_Coverage_Indicator__c.AIM_Deactivate_Indicator__c</vt:lpstr>
      <vt:lpstr>AIM_Coverage_Indicator__c.AIM_Geographic_Coverage__c</vt:lpstr>
      <vt:lpstr>AIM_Coverage_Indicator__c.AIM_Rating_Cumulation_Type__c</vt:lpstr>
      <vt:lpstr>AIM_Coverage_Indicator__c.AIM_Year__c</vt:lpstr>
      <vt:lpstr>AIM_Coverage_Indicator_Targets_Results__c.AIM_Mark_if_target_is_TBD__c</vt:lpstr>
      <vt:lpstr>AIM_Grant_Revision__c.aim_revision_type__c</vt:lpstr>
      <vt:lpstr>AIM_Impact_Disaggregation__c.AIM_Baseline_Year__c</vt:lpstr>
      <vt:lpstr>AIM_Impact_Indicator__c.AIM_Baseline_Year__c</vt:lpstr>
      <vt:lpstr>AIM_Impact_Indicator__c.AIM_Deactivate_indicator__c</vt:lpstr>
      <vt:lpstr>AIM_Impact_Indicator_Targets_Results__c.AIM_Mark_if_target_is_TBD__c</vt:lpstr>
      <vt:lpstr>AIM_Impact_Indicator_Targets_Results__c.AIM_Year_of_Target__c</vt:lpstr>
      <vt:lpstr>AIM_Key_Activity_Milestone__c.AIM_De_activate_Key_Activity__c</vt:lpstr>
      <vt:lpstr>AIM_Outcome_Disaggregation__c.AIM_Baseline_Year__c</vt:lpstr>
      <vt:lpstr>AIM_Outcome_Indicator__c.AIM_Baseline_Year__c</vt:lpstr>
      <vt:lpstr>AIM_Outcome_Indicator__c.AIM_Deactivate_indicator__c</vt:lpstr>
      <vt:lpstr>AIM_Outcome_Indicator_Targets_Result__c.AIM_Mark_if_target_is_TBD__c</vt:lpstr>
      <vt:lpstr>AIM_Outcome_Indicator_Targets_Result__c.AIM_Year_of_Target__c</vt:lpstr>
      <vt:lpstr>CoverageColumn</vt:lpstr>
      <vt:lpstr>CoverageStart</vt:lpstr>
      <vt:lpstr>'Account Role'!Extract</vt:lpstr>
      <vt:lpstr>KeyActivityColumn</vt:lpstr>
      <vt:lpstr>KeyActivityStart</vt:lpstr>
      <vt:lpstr>'Coverage Indicators - Section D'!List</vt:lpstr>
      <vt:lpstr>List</vt:lpstr>
      <vt:lpstr>ModuleColumn</vt:lpstr>
      <vt:lpstr>ModuleStart</vt:lpstr>
      <vt:lpstr>PICKLISTKEYVALUEPAIR</vt:lpstr>
      <vt:lpstr>' Disaggregation - Section E'!Print_Area</vt:lpstr>
      <vt:lpstr>'Coverage Indicators - Section D'!Print_Area</vt:lpstr>
      <vt:lpstr>'Impact Indicators - Section B'!Print_Area</vt:lpstr>
      <vt:lpstr>'Outcome Indicators - Section C'!Print_Area</vt:lpstr>
      <vt:lpstr>'Overview - Section A'!Print_Area</vt:lpstr>
      <vt:lpstr>XAuthorInvalidPicklistData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Prepopulated_LAO-H-GFMOH_PF_20Jul17</dc:title>
  <dc:creator>Tanaka Ndowa</dc:creator>
  <cp:lastModifiedBy>dell</cp:lastModifiedBy>
  <cp:lastPrinted>2016-12-18T21:01:10Z</cp:lastPrinted>
  <dcterms:created xsi:type="dcterms:W3CDTF">2016-09-24T07:20:04Z</dcterms:created>
  <dcterms:modified xsi:type="dcterms:W3CDTF">2017-08-25T11:42:26Z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BUILDER_RUNTIME_FILE">
    <vt:lpwstr>true</vt:lpwstr>
  </property>
  <property fmtid="{D5CDD505-2E9C-101B-9397-08002B2CF9AE}" pid="3" name="ContentTypeId">
    <vt:lpwstr>0x01010014768F94803F42BEA62C5B7969543DC70032EB8D18A0CB6D47B4C65FDBE6E84423</vt:lpwstr>
  </property>
  <property fmtid="{D5CDD505-2E9C-101B-9397-08002B2CF9AE}" pid="4" name="_dlc_DocIdItemGuid">
    <vt:lpwstr>b05ca8c3-787b-44ee-a416-a70b57d269cb</vt:lpwstr>
  </property>
  <property fmtid="{D5CDD505-2E9C-101B-9397-08002B2CF9AE}" pid="5" name="Order">
    <vt:r8>139200</vt:r8>
  </property>
</Properties>
</file>